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7155" activeTab="0"/>
  </bookViews>
  <sheets>
    <sheet name="基本シート" sheetId="1" r:id="rId1"/>
    <sheet name="関西電力（季節別時間帯別）" sheetId="2" r:id="rId2"/>
    <sheet name="関西電力（低圧）" sheetId="3" r:id="rId3"/>
    <sheet name="時間" sheetId="4" r:id="rId4"/>
  </sheets>
  <definedNames>
    <definedName name="_xlnm.Print_Area" localSheetId="1">'関西電力（季節別時間帯別）'!$A$1:$O$13</definedName>
    <definedName name="_xlnm.Print_Area" localSheetId="2">'関西電力（低圧）'!$A$1:$O$11</definedName>
    <definedName name="_xlnm.Print_Area" localSheetId="0">'基本シート'!$A$1:$O$81</definedName>
  </definedNames>
  <calcPr fullCalcOnLoad="1"/>
</workbook>
</file>

<file path=xl/sharedStrings.xml><?xml version="1.0" encoding="utf-8"?>
<sst xmlns="http://schemas.openxmlformats.org/spreadsheetml/2006/main" count="174" uniqueCount="80">
  <si>
    <t>月別使用量</t>
  </si>
  <si>
    <t>1月</t>
  </si>
  <si>
    <t>２月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</si>
  <si>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</si>
  <si>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</si>
  <si>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</si>
  <si>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</si>
  <si>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</si>
  <si>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</si>
  <si>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</si>
  <si>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</si>
  <si>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</si>
  <si>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</si>
  <si>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契約</t>
  </si>
  <si>
    <t>ｋｗ</t>
  </si>
  <si>
    <t>基本料金</t>
  </si>
  <si>
    <t>低圧契約</t>
  </si>
  <si>
    <t>契約電力</t>
  </si>
  <si>
    <t>小計</t>
  </si>
  <si>
    <t>１月</t>
  </si>
  <si>
    <t>2月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</si>
  <si>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</si>
  <si>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</si>
  <si>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</si>
  <si>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</si>
  <si>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</si>
  <si>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</si>
  <si>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</si>
  <si>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</si>
  <si>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</si>
  <si>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</si>
  <si>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基本料金（A）</t>
  </si>
  <si>
    <t>基本料金（Ｂ）</t>
  </si>
  <si>
    <t>夜間時間</t>
  </si>
  <si>
    <t>燃料調整費</t>
  </si>
  <si>
    <t>再生可能エネルギー発電促進付加金</t>
  </si>
  <si>
    <t>太陽光発電促進付加金</t>
  </si>
  <si>
    <t>昼間（夏季）</t>
  </si>
  <si>
    <t>昼間（その他季）</t>
  </si>
  <si>
    <t>計</t>
  </si>
  <si>
    <t>割合（昼間、%）　</t>
  </si>
  <si>
    <t>割合（夜間,%）</t>
  </si>
  <si>
    <t>昼間使用</t>
  </si>
  <si>
    <t>夜間使用（22:00～8:00）</t>
  </si>
  <si>
    <t>夏季</t>
  </si>
  <si>
    <t>その他季</t>
  </si>
  <si>
    <t>昼間使用量、kwh)</t>
  </si>
  <si>
    <t>夜間使用量、kwh</t>
  </si>
  <si>
    <t>差額</t>
  </si>
  <si>
    <t>　基本料金</t>
  </si>
  <si>
    <t>　電気量料金</t>
  </si>
  <si>
    <t>計（kwh)</t>
  </si>
  <si>
    <t>計（円）</t>
  </si>
  <si>
    <t>年度</t>
  </si>
  <si>
    <t>年度</t>
  </si>
  <si>
    <t>使用時間</t>
  </si>
  <si>
    <t>電気量料金（低圧）</t>
  </si>
  <si>
    <t>電気量料金（季時別）</t>
  </si>
  <si>
    <t>力率修正額</t>
  </si>
  <si>
    <t>口座振替割引</t>
  </si>
  <si>
    <t>（参考：使用時間等の割合）</t>
  </si>
  <si>
    <t>加温等開始時間</t>
  </si>
  <si>
    <t>加温等終了時間</t>
  </si>
  <si>
    <t>※どの使用時間も同程度の加温等をしたことを想定しております。</t>
  </si>
  <si>
    <t>○低圧契約（現在）</t>
  </si>
  <si>
    <t>＜条件等入力＞</t>
  </si>
  <si>
    <t>＜料金等シミュレーション＞</t>
  </si>
  <si>
    <t>関西電力低圧料金（単価）</t>
  </si>
  <si>
    <t>※　当シミュレーションは簡易的な算出検討であり、季時別時間帯別契約の効果を保証するものではございませんので、予め、ご了承ください。</t>
  </si>
  <si>
    <t>電気量料金は</t>
  </si>
  <si>
    <t>基本料金＋電気量料金は</t>
  </si>
  <si>
    <t>　計</t>
  </si>
  <si>
    <t>計</t>
  </si>
  <si>
    <t>※　加温の時間帯等や電気の使用量によてては、季節別時間帯別契約の方が電気料金が高くなる場合があります。</t>
  </si>
  <si>
    <t>２８年</t>
  </si>
  <si>
    <t>※力率について、90%とし、口座振替をしている場合を想定しています。（株）の料金で計算しております。</t>
  </si>
  <si>
    <t>※　燃料調整費、再生可能エネルギー発電促進付加金については平成27年の料金としている。</t>
  </si>
  <si>
    <t>関西電力低圧季節別電力料金（単価）</t>
  </si>
  <si>
    <t>○低圧契約を低圧季節別電力に変更した場合の電気料金シミュレーター</t>
  </si>
  <si>
    <t>○低圧季節別電力に変更した場合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</si>
</sst>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0.0%"/>
    <numFmt numFmtId="178" formatCode="0.0"/>
    <numFmt numFmtId="179" formatCode="[h]:mm"/>
    <numFmt numFmtId="180" formatCode="#,##0_);[Red]\(#,##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MS UI Gothic"/>
      <family val="3"/>
    </font>
    <font>
      <sz val="10.5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  <font>
      <sz val="18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ck">
        <color rgb="FF92D050"/>
      </left>
      <right/>
      <top style="thick">
        <color rgb="FF92D050"/>
      </top>
      <bottom style="thick">
        <color rgb="FF92D050"/>
      </bottom>
    </border>
    <border>
      <left/>
      <right/>
      <top style="thick">
        <color rgb="FF92D050"/>
      </top>
      <bottom style="thick">
        <color rgb="FF92D050"/>
      </bottom>
    </border>
    <border>
      <left/>
      <right style="thick">
        <color rgb="FF92D050"/>
      </right>
      <top style="thick">
        <color rgb="FF92D050"/>
      </top>
      <bottom style="thick">
        <color rgb="FF92D05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  <xf numFmtId="38" fontId="0" fillId="33" borderId="11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38" fontId="0" fillId="33" borderId="11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38" fontId="0" fillId="33" borderId="13" xfId="0" applyNumberFormat="1" applyFont="1" applyFill="1" applyBorder="1" applyAlignment="1">
      <alignment vertical="center"/>
    </xf>
    <xf numFmtId="38" fontId="0" fillId="33" borderId="13" xfId="0" applyNumberForma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20" fontId="0" fillId="0" borderId="0" xfId="0" applyNumberFormat="1" applyAlignment="1">
      <alignment vertical="center"/>
    </xf>
    <xf numFmtId="0" fontId="37" fillId="0" borderId="10" xfId="0" applyFont="1" applyBorder="1" applyAlignment="1">
      <alignment vertical="center"/>
    </xf>
    <xf numFmtId="176" fontId="37" fillId="0" borderId="10" xfId="0" applyNumberFormat="1" applyFont="1" applyFill="1" applyBorder="1" applyAlignment="1">
      <alignment vertical="center"/>
    </xf>
    <xf numFmtId="20" fontId="37" fillId="0" borderId="10" xfId="0" applyNumberFormat="1" applyFont="1" applyFill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176" fontId="37" fillId="0" borderId="10" xfId="0" applyNumberFormat="1" applyFont="1" applyBorder="1" applyAlignment="1">
      <alignment vertical="center" wrapText="1"/>
    </xf>
    <xf numFmtId="177" fontId="37" fillId="0" borderId="10" xfId="42" applyNumberFormat="1" applyFont="1" applyBorder="1" applyAlignment="1">
      <alignment vertical="center" wrapText="1"/>
    </xf>
    <xf numFmtId="178" fontId="37" fillId="0" borderId="10" xfId="42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38" fontId="0" fillId="13" borderId="0" xfId="48" applyFont="1" applyFill="1" applyBorder="1" applyAlignment="1">
      <alignment vertical="center" shrinkToFit="1"/>
    </xf>
    <xf numFmtId="38" fontId="0" fillId="13" borderId="14" xfId="48" applyFont="1" applyFill="1" applyBorder="1" applyAlignment="1">
      <alignment vertical="center" shrinkToFit="1"/>
    </xf>
    <xf numFmtId="38" fontId="0" fillId="13" borderId="0" xfId="48" applyFont="1" applyFill="1" applyBorder="1" applyAlignment="1">
      <alignment vertical="center"/>
    </xf>
    <xf numFmtId="38" fontId="0" fillId="13" borderId="14" xfId="48" applyFont="1" applyFill="1" applyBorder="1" applyAlignment="1">
      <alignment vertical="center"/>
    </xf>
    <xf numFmtId="0" fontId="47" fillId="13" borderId="12" xfId="0" applyFont="1" applyFill="1" applyBorder="1" applyAlignment="1">
      <alignment horizontal="left" vertical="center" wrapText="1"/>
    </xf>
    <xf numFmtId="0" fontId="0" fillId="13" borderId="15" xfId="0" applyFont="1" applyFill="1" applyBorder="1" applyAlignment="1">
      <alignment horizontal="left" vertical="center" wrapText="1"/>
    </xf>
    <xf numFmtId="0" fontId="0" fillId="13" borderId="12" xfId="0" applyFont="1" applyFill="1" applyBorder="1" applyAlignment="1">
      <alignment horizontal="left" vertical="center" wrapText="1"/>
    </xf>
    <xf numFmtId="0" fontId="0" fillId="13" borderId="16" xfId="0" applyFont="1" applyFill="1" applyBorder="1" applyAlignment="1">
      <alignment horizontal="left" vertical="center" wrapText="1"/>
    </xf>
    <xf numFmtId="38" fontId="0" fillId="13" borderId="0" xfId="48" applyFont="1" applyFill="1" applyBorder="1" applyAlignment="1">
      <alignment horizontal="right" vertical="center"/>
    </xf>
    <xf numFmtId="38" fontId="0" fillId="13" borderId="14" xfId="48" applyFont="1" applyFill="1" applyBorder="1" applyAlignment="1">
      <alignment horizontal="right" vertical="center"/>
    </xf>
    <xf numFmtId="38" fontId="0" fillId="13" borderId="17" xfId="48" applyFont="1" applyFill="1" applyBorder="1" applyAlignment="1">
      <alignment vertical="center"/>
    </xf>
    <xf numFmtId="38" fontId="0" fillId="13" borderId="18" xfId="48" applyFont="1" applyFill="1" applyBorder="1" applyAlignment="1">
      <alignment vertical="center"/>
    </xf>
    <xf numFmtId="38" fontId="0" fillId="13" borderId="0" xfId="48" applyFont="1" applyFill="1" applyBorder="1" applyAlignment="1">
      <alignment vertical="center"/>
    </xf>
    <xf numFmtId="38" fontId="0" fillId="13" borderId="12" xfId="48" applyFont="1" applyFill="1" applyBorder="1" applyAlignment="1">
      <alignment vertical="center"/>
    </xf>
    <xf numFmtId="38" fontId="0" fillId="13" borderId="14" xfId="48" applyFont="1" applyFill="1" applyBorder="1" applyAlignment="1">
      <alignment vertical="center"/>
    </xf>
    <xf numFmtId="0" fontId="0" fillId="13" borderId="12" xfId="0" applyFont="1" applyFill="1" applyBorder="1" applyAlignment="1">
      <alignment horizontal="left" vertical="center" wrapText="1"/>
    </xf>
    <xf numFmtId="38" fontId="0" fillId="13" borderId="12" xfId="48" applyFont="1" applyFill="1" applyBorder="1" applyAlignment="1">
      <alignment vertical="center" shrinkToFit="1"/>
    </xf>
    <xf numFmtId="38" fontId="0" fillId="13" borderId="12" xfId="48" applyFont="1" applyFill="1" applyBorder="1" applyAlignment="1">
      <alignment vertical="center"/>
    </xf>
    <xf numFmtId="38" fontId="0" fillId="13" borderId="12" xfId="48" applyFont="1" applyFill="1" applyBorder="1" applyAlignment="1">
      <alignment horizontal="right" vertical="center"/>
    </xf>
    <xf numFmtId="38" fontId="0" fillId="13" borderId="16" xfId="48" applyFont="1" applyFill="1" applyBorder="1" applyAlignment="1">
      <alignment vertical="center"/>
    </xf>
    <xf numFmtId="0" fontId="48" fillId="13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9" fontId="0" fillId="0" borderId="0" xfId="42" applyFont="1" applyFill="1" applyAlignment="1">
      <alignment vertical="center"/>
    </xf>
    <xf numFmtId="0" fontId="0" fillId="0" borderId="0" xfId="0" applyAlignment="1">
      <alignment vertical="center" shrinkToFit="1"/>
    </xf>
    <xf numFmtId="0" fontId="0" fillId="0" borderId="1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Border="1" applyAlignment="1">
      <alignment horizontal="left" vertical="center" wrapText="1"/>
    </xf>
    <xf numFmtId="0" fontId="0" fillId="10" borderId="10" xfId="0" applyFill="1" applyBorder="1" applyAlignment="1">
      <alignment vertical="center"/>
    </xf>
    <xf numFmtId="0" fontId="0" fillId="10" borderId="10" xfId="0" applyFill="1" applyBorder="1" applyAlignment="1">
      <alignment horizontal="center" vertical="center"/>
    </xf>
    <xf numFmtId="0" fontId="0" fillId="10" borderId="13" xfId="0" applyFill="1" applyBorder="1" applyAlignment="1">
      <alignment horizontal="left" vertical="center" wrapText="1"/>
    </xf>
    <xf numFmtId="38" fontId="0" fillId="10" borderId="13" xfId="48" applyFont="1" applyFill="1" applyBorder="1" applyAlignment="1">
      <alignment vertical="center"/>
    </xf>
    <xf numFmtId="38" fontId="0" fillId="10" borderId="13" xfId="0" applyNumberFormat="1" applyFill="1" applyBorder="1" applyAlignment="1">
      <alignment vertical="center"/>
    </xf>
    <xf numFmtId="0" fontId="0" fillId="10" borderId="11" xfId="0" applyFill="1" applyBorder="1" applyAlignment="1">
      <alignment horizontal="left" vertical="center" wrapText="1"/>
    </xf>
    <xf numFmtId="38" fontId="0" fillId="10" borderId="11" xfId="0" applyNumberFormat="1" applyFill="1" applyBorder="1" applyAlignment="1">
      <alignment vertical="center" shrinkToFit="1"/>
    </xf>
    <xf numFmtId="38" fontId="0" fillId="10" borderId="11" xfId="0" applyNumberFormat="1" applyFill="1" applyBorder="1" applyAlignment="1">
      <alignment vertical="center"/>
    </xf>
    <xf numFmtId="38" fontId="0" fillId="10" borderId="14" xfId="0" applyNumberFormat="1" applyFill="1" applyBorder="1" applyAlignment="1">
      <alignment vertical="center"/>
    </xf>
    <xf numFmtId="38" fontId="0" fillId="10" borderId="18" xfId="0" applyNumberFormat="1" applyFill="1" applyBorder="1" applyAlignment="1">
      <alignment vertical="center"/>
    </xf>
    <xf numFmtId="38" fontId="49" fillId="22" borderId="10" xfId="0" applyNumberFormat="1" applyFont="1" applyFill="1" applyBorder="1" applyAlignment="1">
      <alignment vertical="center"/>
    </xf>
    <xf numFmtId="0" fontId="50" fillId="22" borderId="10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9" fontId="0" fillId="0" borderId="0" xfId="42" applyFont="1" applyFill="1" applyBorder="1" applyAlignment="1">
      <alignment vertical="center"/>
    </xf>
    <xf numFmtId="0" fontId="0" fillId="10" borderId="12" xfId="0" applyFill="1" applyBorder="1" applyAlignment="1">
      <alignment horizontal="left" vertical="center" wrapText="1"/>
    </xf>
    <xf numFmtId="38" fontId="0" fillId="10" borderId="20" xfId="0" applyNumberFormat="1" applyFill="1" applyBorder="1" applyAlignment="1">
      <alignment vertical="center" shrinkToFit="1"/>
    </xf>
    <xf numFmtId="0" fontId="49" fillId="0" borderId="0" xfId="0" applyFont="1" applyFill="1" applyAlignment="1">
      <alignment vertical="center"/>
    </xf>
    <xf numFmtId="0" fontId="49" fillId="0" borderId="21" xfId="0" applyFont="1" applyFill="1" applyBorder="1" applyAlignment="1">
      <alignment vertical="center"/>
    </xf>
    <xf numFmtId="0" fontId="49" fillId="0" borderId="22" xfId="0" applyFont="1" applyFill="1" applyBorder="1" applyAlignment="1">
      <alignment vertical="center"/>
    </xf>
    <xf numFmtId="0" fontId="49" fillId="0" borderId="23" xfId="0" applyFont="1" applyFill="1" applyBorder="1" applyAlignment="1">
      <alignment vertical="center"/>
    </xf>
    <xf numFmtId="0" fontId="49" fillId="0" borderId="24" xfId="0" applyFont="1" applyFill="1" applyBorder="1" applyAlignment="1">
      <alignment vertical="center"/>
    </xf>
    <xf numFmtId="0" fontId="49" fillId="0" borderId="25" xfId="0" applyFont="1" applyFill="1" applyBorder="1" applyAlignment="1">
      <alignment vertical="center"/>
    </xf>
    <xf numFmtId="0" fontId="49" fillId="0" borderId="17" xfId="0" applyFont="1" applyFill="1" applyBorder="1" applyAlignment="1">
      <alignment horizontal="left" vertical="center" wrapText="1"/>
    </xf>
    <xf numFmtId="40" fontId="50" fillId="0" borderId="11" xfId="48" applyNumberFormat="1" applyFont="1" applyFill="1" applyBorder="1" applyAlignment="1">
      <alignment vertical="center"/>
    </xf>
    <xf numFmtId="40" fontId="50" fillId="0" borderId="26" xfId="48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27" xfId="0" applyFont="1" applyFill="1" applyBorder="1" applyAlignment="1">
      <alignment vertical="center"/>
    </xf>
    <xf numFmtId="0" fontId="49" fillId="0" borderId="28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/>
    </xf>
    <xf numFmtId="2" fontId="50" fillId="0" borderId="10" xfId="0" applyNumberFormat="1" applyFont="1" applyFill="1" applyBorder="1" applyAlignment="1">
      <alignment vertical="center"/>
    </xf>
    <xf numFmtId="2" fontId="50" fillId="0" borderId="29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29" xfId="0" applyFont="1" applyFill="1" applyBorder="1" applyAlignment="1">
      <alignment vertical="center"/>
    </xf>
    <xf numFmtId="0" fontId="51" fillId="0" borderId="28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vertical="center"/>
    </xf>
    <xf numFmtId="2" fontId="50" fillId="0" borderId="29" xfId="0" applyNumberFormat="1" applyFont="1" applyBorder="1" applyAlignment="1">
      <alignment vertical="center"/>
    </xf>
    <xf numFmtId="0" fontId="49" fillId="0" borderId="30" xfId="0" applyFont="1" applyFill="1" applyBorder="1" applyAlignment="1">
      <alignment vertical="center"/>
    </xf>
    <xf numFmtId="0" fontId="51" fillId="0" borderId="31" xfId="0" applyFont="1" applyFill="1" applyBorder="1" applyAlignment="1">
      <alignment horizontal="left" vertical="center" wrapText="1"/>
    </xf>
    <xf numFmtId="0" fontId="50" fillId="0" borderId="32" xfId="0" applyFont="1" applyFill="1" applyBorder="1" applyAlignment="1">
      <alignment horizontal="right" vertical="center"/>
    </xf>
    <xf numFmtId="0" fontId="50" fillId="0" borderId="33" xfId="0" applyFont="1" applyFill="1" applyBorder="1" applyAlignment="1">
      <alignment horizontal="right" vertical="center"/>
    </xf>
    <xf numFmtId="0" fontId="49" fillId="0" borderId="0" xfId="0" applyFont="1" applyAlignment="1">
      <alignment vertical="center"/>
    </xf>
    <xf numFmtId="0" fontId="49" fillId="0" borderId="34" xfId="0" applyFont="1" applyBorder="1" applyAlignment="1">
      <alignment vertical="center"/>
    </xf>
    <xf numFmtId="0" fontId="49" fillId="0" borderId="35" xfId="0" applyFont="1" applyBorder="1" applyAlignment="1">
      <alignment vertical="center"/>
    </xf>
    <xf numFmtId="0" fontId="49" fillId="0" borderId="36" xfId="0" applyFont="1" applyFill="1" applyBorder="1" applyAlignment="1">
      <alignment vertical="center"/>
    </xf>
    <xf numFmtId="0" fontId="49" fillId="0" borderId="37" xfId="0" applyFont="1" applyBorder="1" applyAlignment="1">
      <alignment vertical="center"/>
    </xf>
    <xf numFmtId="40" fontId="50" fillId="0" borderId="38" xfId="48" applyNumberFormat="1" applyFont="1" applyBorder="1" applyAlignment="1">
      <alignment vertical="center"/>
    </xf>
    <xf numFmtId="0" fontId="49" fillId="0" borderId="39" xfId="0" applyFont="1" applyFill="1" applyBorder="1" applyAlignment="1">
      <alignment vertical="center"/>
    </xf>
    <xf numFmtId="0" fontId="49" fillId="0" borderId="40" xfId="0" applyFont="1" applyBorder="1" applyAlignment="1">
      <alignment vertical="center"/>
    </xf>
    <xf numFmtId="40" fontId="50" fillId="0" borderId="10" xfId="48" applyNumberFormat="1" applyFont="1" applyBorder="1" applyAlignment="1">
      <alignment vertical="center"/>
    </xf>
    <xf numFmtId="0" fontId="49" fillId="0" borderId="40" xfId="0" applyFont="1" applyBorder="1" applyAlignment="1">
      <alignment horizontal="left" vertical="center"/>
    </xf>
    <xf numFmtId="0" fontId="50" fillId="0" borderId="29" xfId="0" applyFont="1" applyBorder="1" applyAlignment="1">
      <alignment vertical="center"/>
    </xf>
    <xf numFmtId="0" fontId="51" fillId="0" borderId="40" xfId="0" applyFont="1" applyBorder="1" applyAlignment="1">
      <alignment horizontal="left" vertical="center"/>
    </xf>
    <xf numFmtId="0" fontId="49" fillId="0" borderId="41" xfId="0" applyFont="1" applyFill="1" applyBorder="1" applyAlignment="1">
      <alignment vertical="center"/>
    </xf>
    <xf numFmtId="0" fontId="51" fillId="0" borderId="42" xfId="0" applyFont="1" applyBorder="1" applyAlignment="1">
      <alignment horizontal="left" vertical="center"/>
    </xf>
    <xf numFmtId="0" fontId="50" fillId="0" borderId="32" xfId="0" applyFont="1" applyBorder="1" applyAlignment="1">
      <alignment vertical="center"/>
    </xf>
    <xf numFmtId="0" fontId="50" fillId="0" borderId="33" xfId="0" applyFont="1" applyBorder="1" applyAlignment="1">
      <alignment vertical="center"/>
    </xf>
    <xf numFmtId="38" fontId="49" fillId="22" borderId="10" xfId="48" applyFont="1" applyFill="1" applyBorder="1" applyAlignment="1">
      <alignment vertical="center"/>
    </xf>
    <xf numFmtId="38" fontId="49" fillId="22" borderId="20" xfId="48" applyFont="1" applyFill="1" applyBorder="1" applyAlignment="1">
      <alignment vertical="center"/>
    </xf>
    <xf numFmtId="179" fontId="49" fillId="34" borderId="10" xfId="0" applyNumberFormat="1" applyFont="1" applyFill="1" applyBorder="1" applyAlignment="1">
      <alignment vertical="center"/>
    </xf>
    <xf numFmtId="20" fontId="49" fillId="34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10" borderId="16" xfId="0" applyFill="1" applyBorder="1" applyAlignment="1">
      <alignment horizontal="left" vertical="center" wrapText="1"/>
    </xf>
    <xf numFmtId="38" fontId="0" fillId="10" borderId="10" xfId="0" applyNumberFormat="1" applyFill="1" applyBorder="1" applyAlignment="1">
      <alignment vertical="center" shrinkToFit="1"/>
    </xf>
    <xf numFmtId="0" fontId="52" fillId="35" borderId="43" xfId="0" applyFont="1" applyFill="1" applyBorder="1" applyAlignment="1">
      <alignment horizontal="center" vertical="center" wrapText="1"/>
    </xf>
    <xf numFmtId="0" fontId="30" fillId="35" borderId="44" xfId="0" applyFont="1" applyFill="1" applyBorder="1" applyAlignment="1">
      <alignment horizontal="center" vertical="center" wrapText="1"/>
    </xf>
    <xf numFmtId="0" fontId="30" fillId="35" borderId="45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655"/>
          <c:w val="0.839"/>
          <c:h val="0.92925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'基本シート'!$B$98</c:f>
              <c:strCache>
                <c:ptCount val="1"/>
                <c:pt idx="0">
                  <c:v>昼間使用量、kwh)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92000">
                  <a:srgbClr val="FFFF66"/>
                </a:gs>
                <a:gs pos="100000">
                  <a:srgbClr val="FFFF6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'基本シート'!$C$98:$N$98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3"/>
          <c:tx>
            <c:strRef>
              <c:f>'基本シート'!$B$99</c:f>
              <c:strCache>
                <c:ptCount val="1"/>
                <c:pt idx="0">
                  <c:v>夜間使用量、kwh</c:v>
                </c:pt>
              </c:strCache>
            </c:strRef>
          </c:tx>
          <c:spPr>
            <a:gradFill rotWithShape="1">
              <a:gsLst>
                <a:gs pos="0">
                  <a:srgbClr val="1F497D"/>
                </a:gs>
                <a:gs pos="92000">
                  <a:srgbClr val="4BACC6"/>
                </a:gs>
                <a:gs pos="100000">
                  <a:srgbClr val="D7E4BD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'基本シート'!$C$99:$N$99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66004887"/>
        <c:axId val="57173072"/>
      </c:barChart>
      <c:lineChart>
        <c:grouping val="standard"/>
        <c:varyColors val="0"/>
        <c:ser>
          <c:idx val="0"/>
          <c:order val="0"/>
          <c:tx>
            <c:strRef>
              <c:f>'基本シート'!$B$22</c:f>
              <c:strCache>
                <c:ptCount val="1"/>
                <c:pt idx="0">
                  <c:v>電気量料金（低圧）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'基本シート'!$C$22:$N$22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'基本シート'!$B$36</c:f>
              <c:strCache>
                <c:ptCount val="1"/>
                <c:pt idx="0">
                  <c:v>電気量料金（季時別）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'基本シート'!$C$36:$N$36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4795601"/>
        <c:axId val="507226"/>
      </c:lineChart>
      <c:catAx>
        <c:axId val="44795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226"/>
        <c:crosses val="autoZero"/>
        <c:auto val="1"/>
        <c:lblOffset val="100"/>
        <c:tickLblSkip val="1"/>
        <c:noMultiLvlLbl val="0"/>
      </c:catAx>
      <c:valAx>
        <c:axId val="5072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95601"/>
        <c:crossesAt val="1"/>
        <c:crossBetween val="between"/>
        <c:dispUnits/>
      </c:valAx>
      <c:catAx>
        <c:axId val="66004887"/>
        <c:scaling>
          <c:orientation val="minMax"/>
        </c:scaling>
        <c:axPos val="b"/>
        <c:delete val="1"/>
        <c:majorTickMark val="out"/>
        <c:minorTickMark val="none"/>
        <c:tickLblPos val="nextTo"/>
        <c:crossAx val="57173072"/>
        <c:crosses val="autoZero"/>
        <c:auto val="1"/>
        <c:lblOffset val="100"/>
        <c:tickLblSkip val="1"/>
        <c:noMultiLvlLbl val="0"/>
      </c:catAx>
      <c:valAx>
        <c:axId val="571730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0488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8175"/>
          <c:y val="0.122"/>
          <c:w val="0.283"/>
          <c:h val="0.32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0.03075</cdr:x>
      <cdr:y>-0.00875</cdr:y>
    </cdr:from>
    <cdr:to>
      <cdr:x>0.08525</cdr:x>
      <cdr:y>0.07025</cdr:y>
    </cdr:to>
    <cdr:sp>
      <cdr:nvSpPr>
        <cdr:cNvPr id="1" name="正方形/長方形 1"/>
        <cdr:cNvSpPr>
          <a:spLocks/>
        </cdr:cNvSpPr>
      </cdr:nvSpPr>
      <cdr:spPr>
        <a:xfrm>
          <a:off x="171450" y="-28574"/>
          <a:ext cx="304800" cy="2857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0.89475</cdr:x>
      <cdr:y>-0.01025</cdr:y>
    </cdr:from>
    <cdr:to>
      <cdr:x>0.977</cdr:x>
      <cdr:y>0.07025</cdr:y>
    </cdr:to>
    <cdr:sp>
      <cdr:nvSpPr>
        <cdr:cNvPr id="2" name="正方形/長方形 2"/>
        <cdr:cNvSpPr>
          <a:spLocks/>
        </cdr:cNvSpPr>
      </cdr:nvSpPr>
      <cdr:spPr>
        <a:xfrm>
          <a:off x="5067300" y="-28574"/>
          <a:ext cx="466725" cy="2857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kwh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30</xdr:row>
      <xdr:rowOff>228600</xdr:rowOff>
    </xdr:from>
    <xdr:to>
      <xdr:col>8</xdr:col>
      <xdr:colOff>361950</xdr:colOff>
      <xdr:row>31</xdr:row>
      <xdr:rowOff>466725</xdr:rowOff>
    </xdr:to>
    <xdr:sp>
      <xdr:nvSpPr>
        <xdr:cNvPr id="1" name="下矢印 1"/>
        <xdr:cNvSpPr>
          <a:spLocks/>
        </xdr:cNvSpPr>
      </xdr:nvSpPr>
      <xdr:spPr>
        <a:xfrm>
          <a:off x="4048125" y="5953125"/>
          <a:ext cx="809625" cy="723900"/>
        </a:xfrm>
        <a:prstGeom prst="downArrow">
          <a:avLst>
            <a:gd name="adj" fmla="val 0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342900</xdr:colOff>
      <xdr:row>2</xdr:row>
      <xdr:rowOff>152400</xdr:rowOff>
    </xdr:from>
    <xdr:to>
      <xdr:col>7</xdr:col>
      <xdr:colOff>152400</xdr:colOff>
      <xdr:row>6</xdr:row>
      <xdr:rowOff>0</xdr:rowOff>
    </xdr:to>
    <xdr:sp>
      <xdr:nvSpPr>
        <xdr:cNvPr id="2" name="角丸四角形吹き出し 3"/>
        <xdr:cNvSpPr>
          <a:spLocks/>
        </xdr:cNvSpPr>
      </xdr:nvSpPr>
      <xdr:spPr>
        <a:xfrm>
          <a:off x="2857500" y="790575"/>
          <a:ext cx="1295400" cy="609600"/>
        </a:xfrm>
        <a:prstGeom prst="wedgeRoundRectCallout">
          <a:avLst>
            <a:gd name="adj1" fmla="val -93712"/>
            <a:gd name="adj2" fmla="val 2342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①契約電力について入力下さい。</a:t>
          </a:r>
        </a:p>
      </xdr:txBody>
    </xdr:sp>
    <xdr:clientData/>
  </xdr:twoCellAnchor>
  <xdr:twoCellAnchor>
    <xdr:from>
      <xdr:col>11</xdr:col>
      <xdr:colOff>304800</xdr:colOff>
      <xdr:row>55</xdr:row>
      <xdr:rowOff>57150</xdr:rowOff>
    </xdr:from>
    <xdr:to>
      <xdr:col>14</xdr:col>
      <xdr:colOff>47625</xdr:colOff>
      <xdr:row>61</xdr:row>
      <xdr:rowOff>57150</xdr:rowOff>
    </xdr:to>
    <xdr:sp>
      <xdr:nvSpPr>
        <xdr:cNvPr id="3" name="角丸四角形吹き出し 15"/>
        <xdr:cNvSpPr>
          <a:spLocks/>
        </xdr:cNvSpPr>
      </xdr:nvSpPr>
      <xdr:spPr>
        <a:xfrm>
          <a:off x="6286500" y="10525125"/>
          <a:ext cx="1228725" cy="1104900"/>
        </a:xfrm>
        <a:prstGeom prst="wedgeRoundRectCallout">
          <a:avLst>
            <a:gd name="adj1" fmla="val 64287"/>
            <a:gd name="adj2" fmla="val -6288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結論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年間これだけ季時別の料金がお得です。</a:t>
          </a:r>
        </a:p>
      </xdr:txBody>
    </xdr:sp>
    <xdr:clientData/>
  </xdr:twoCellAnchor>
  <xdr:twoCellAnchor>
    <xdr:from>
      <xdr:col>5</xdr:col>
      <xdr:colOff>95250</xdr:colOff>
      <xdr:row>15</xdr:row>
      <xdr:rowOff>142875</xdr:rowOff>
    </xdr:from>
    <xdr:to>
      <xdr:col>13</xdr:col>
      <xdr:colOff>0</xdr:colOff>
      <xdr:row>17</xdr:row>
      <xdr:rowOff>142875</xdr:rowOff>
    </xdr:to>
    <xdr:sp>
      <xdr:nvSpPr>
        <xdr:cNvPr id="4" name="角丸四角形吹き出し 17"/>
        <xdr:cNvSpPr>
          <a:spLocks/>
        </xdr:cNvSpPr>
      </xdr:nvSpPr>
      <xdr:spPr>
        <a:xfrm>
          <a:off x="3105150" y="3771900"/>
          <a:ext cx="3867150" cy="342900"/>
        </a:xfrm>
        <a:prstGeom prst="wedgeRoundRectCallout">
          <a:avLst>
            <a:gd name="adj1" fmla="val -14064"/>
            <a:gd name="adj2" fmla="val -7402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③おおよその、加温等の開始時間と終了時間を入力下さい。</a:t>
          </a:r>
        </a:p>
      </xdr:txBody>
    </xdr:sp>
    <xdr:clientData/>
  </xdr:twoCellAnchor>
  <xdr:twoCellAnchor>
    <xdr:from>
      <xdr:col>7</xdr:col>
      <xdr:colOff>323850</xdr:colOff>
      <xdr:row>5</xdr:row>
      <xdr:rowOff>66675</xdr:rowOff>
    </xdr:from>
    <xdr:to>
      <xdr:col>10</xdr:col>
      <xdr:colOff>295275</xdr:colOff>
      <xdr:row>8</xdr:row>
      <xdr:rowOff>95250</xdr:rowOff>
    </xdr:to>
    <xdr:sp>
      <xdr:nvSpPr>
        <xdr:cNvPr id="5" name="角丸四角形吹き出し 19"/>
        <xdr:cNvSpPr>
          <a:spLocks/>
        </xdr:cNvSpPr>
      </xdr:nvSpPr>
      <xdr:spPr>
        <a:xfrm>
          <a:off x="4324350" y="1276350"/>
          <a:ext cx="1457325" cy="600075"/>
        </a:xfrm>
        <a:prstGeom prst="wedgeRoundRectCallout">
          <a:avLst>
            <a:gd name="adj1" fmla="val -18324"/>
            <a:gd name="adj2" fmla="val 8142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②月別の使用量について記入下さい。</a:t>
          </a:r>
        </a:p>
      </xdr:txBody>
    </xdr:sp>
    <xdr:clientData/>
  </xdr:twoCellAnchor>
  <xdr:twoCellAnchor>
    <xdr:from>
      <xdr:col>7</xdr:col>
      <xdr:colOff>57150</xdr:colOff>
      <xdr:row>46</xdr:row>
      <xdr:rowOff>76200</xdr:rowOff>
    </xdr:from>
    <xdr:to>
      <xdr:col>8</xdr:col>
      <xdr:colOff>381000</xdr:colOff>
      <xdr:row>48</xdr:row>
      <xdr:rowOff>200025</xdr:rowOff>
    </xdr:to>
    <xdr:sp>
      <xdr:nvSpPr>
        <xdr:cNvPr id="6" name="下矢印 20"/>
        <xdr:cNvSpPr>
          <a:spLocks/>
        </xdr:cNvSpPr>
      </xdr:nvSpPr>
      <xdr:spPr>
        <a:xfrm>
          <a:off x="4057650" y="8048625"/>
          <a:ext cx="819150" cy="733425"/>
        </a:xfrm>
        <a:prstGeom prst="downArrow">
          <a:avLst>
            <a:gd name="adj" fmla="val 0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571500</xdr:colOff>
      <xdr:row>58</xdr:row>
      <xdr:rowOff>171450</xdr:rowOff>
    </xdr:from>
    <xdr:to>
      <xdr:col>11</xdr:col>
      <xdr:colOff>257175</xdr:colOff>
      <xdr:row>77</xdr:row>
      <xdr:rowOff>9525</xdr:rowOff>
    </xdr:to>
    <xdr:graphicFrame>
      <xdr:nvGraphicFramePr>
        <xdr:cNvPr id="7" name="グラフ 2"/>
        <xdr:cNvGraphicFramePr/>
      </xdr:nvGraphicFramePr>
      <xdr:xfrm>
        <a:off x="571500" y="11172825"/>
        <a:ext cx="56673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13</xdr:col>
      <xdr:colOff>200025</xdr:colOff>
      <xdr:row>1</xdr:row>
      <xdr:rowOff>76200</xdr:rowOff>
    </xdr:from>
    <xdr:to>
      <xdr:col>14</xdr:col>
      <xdr:colOff>247650</xdr:colOff>
      <xdr:row>8</xdr:row>
      <xdr:rowOff>85725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514350"/>
          <a:ext cx="5429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400050</xdr:colOff>
      <xdr:row>59</xdr:row>
      <xdr:rowOff>123825</xdr:rowOff>
    </xdr:from>
    <xdr:to>
      <xdr:col>14</xdr:col>
      <xdr:colOff>457200</xdr:colOff>
      <xdr:row>67</xdr:row>
      <xdr:rowOff>9525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11315700"/>
          <a:ext cx="5524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352425</xdr:colOff>
      <xdr:row>2</xdr:row>
      <xdr:rowOff>95250</xdr:rowOff>
    </xdr:from>
    <xdr:to>
      <xdr:col>13</xdr:col>
      <xdr:colOff>47625</xdr:colOff>
      <xdr:row>7</xdr:row>
      <xdr:rowOff>28575</xdr:rowOff>
    </xdr:to>
    <xdr:sp>
      <xdr:nvSpPr>
        <xdr:cNvPr id="10" name="角丸四角形吹き出し 10"/>
        <xdr:cNvSpPr>
          <a:spLocks/>
        </xdr:cNvSpPr>
      </xdr:nvSpPr>
      <xdr:spPr>
        <a:xfrm>
          <a:off x="5838825" y="733425"/>
          <a:ext cx="1181100" cy="885825"/>
        </a:xfrm>
        <a:prstGeom prst="wedgeRoundRectCallout">
          <a:avLst>
            <a:gd name="adj1" fmla="val 59106"/>
            <a:gd name="adj2" fmla="val -606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関西電力の場合のシミュレーションです。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view="pageBreakPreview" zoomScale="78" zoomScaleSheetLayoutView="78" zoomScalePageLayoutView="0" workbookViewId="0" topLeftCell="A1">
      <selection activeCell="R19" sqref="R19"/>
    </sheetView>
  </sheetViews>
  <sheetFormatPr defaultColWidth="9.140625" defaultRowHeight="15"/>
  <cols>
    <col min="2" max="2" width="12.140625" style="0" customWidth="1"/>
    <col min="3" max="3" width="9.00390625" style="0" customWidth="1"/>
    <col min="4" max="14" width="7.421875" style="0" customWidth="1"/>
  </cols>
  <sheetData>
    <row r="1" spans="1:15" ht="34.5" customHeight="1" thickBot="1" thickTop="1">
      <c r="A1" s="121" t="s">
        <v>78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</row>
    <row r="2" ht="15.75" thickTop="1">
      <c r="B2" s="55" t="s">
        <v>65</v>
      </c>
    </row>
    <row r="4" spans="2:3" ht="15">
      <c r="B4" t="s">
        <v>13</v>
      </c>
      <c r="C4" s="18" t="s">
        <v>16</v>
      </c>
    </row>
    <row r="6" spans="2:4" ht="15">
      <c r="B6" t="s">
        <v>17</v>
      </c>
      <c r="C6" s="69"/>
      <c r="D6" t="s">
        <v>14</v>
      </c>
    </row>
    <row r="7" ht="15">
      <c r="C7" s="19"/>
    </row>
    <row r="8" spans="2:4" ht="15">
      <c r="B8" t="s">
        <v>54</v>
      </c>
      <c r="C8" s="18">
        <v>28</v>
      </c>
      <c r="D8" t="s">
        <v>53</v>
      </c>
    </row>
    <row r="9" ht="15">
      <c r="C9" s="2"/>
    </row>
    <row r="10" ht="13.5">
      <c r="O10" s="1" t="s">
        <v>51</v>
      </c>
    </row>
    <row r="11" spans="3:15" ht="13.5">
      <c r="C11" s="9" t="s">
        <v>1</v>
      </c>
      <c r="D11" s="9" t="s">
        <v>2</v>
      </c>
      <c r="E11" s="9" t="s">
        <v>3</v>
      </c>
      <c r="F11" s="9" t="s">
        <v>4</v>
      </c>
      <c r="G11" s="9" t="s">
        <v>5</v>
      </c>
      <c r="H11" s="9" t="s">
        <v>6</v>
      </c>
      <c r="I11" s="9" t="s">
        <v>7</v>
      </c>
      <c r="J11" s="9" t="s">
        <v>8</v>
      </c>
      <c r="K11" s="9" t="s">
        <v>9</v>
      </c>
      <c r="L11" s="9" t="s">
        <v>10</v>
      </c>
      <c r="M11" s="9" t="s">
        <v>11</v>
      </c>
      <c r="N11" s="9" t="s">
        <v>12</v>
      </c>
      <c r="O11" s="3"/>
    </row>
    <row r="12" spans="2:15" ht="30" customHeight="1">
      <c r="B12" t="s">
        <v>0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5"/>
      <c r="O12" s="68">
        <f>SUM(C12:N12)</f>
        <v>0</v>
      </c>
    </row>
    <row r="13" ht="13.5">
      <c r="O13" s="2"/>
    </row>
    <row r="14" spans="2:15" ht="30" customHeight="1">
      <c r="B14" s="52" t="s">
        <v>61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0"/>
    </row>
    <row r="15" spans="2:15" ht="30" customHeight="1">
      <c r="B15" s="52" t="s">
        <v>62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0"/>
    </row>
    <row r="16" spans="2:15" ht="13.5">
      <c r="B16" s="5" t="s">
        <v>18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5" ht="13.5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ht="14.25">
      <c r="B18" s="55" t="s">
        <v>66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2:15" ht="20.25" customHeight="1">
      <c r="B19" s="55" t="s">
        <v>64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8" t="s">
        <v>52</v>
      </c>
    </row>
    <row r="20" spans="2:17" ht="13.5">
      <c r="B20" s="58"/>
      <c r="C20" s="59" t="s">
        <v>1</v>
      </c>
      <c r="D20" s="59" t="s">
        <v>2</v>
      </c>
      <c r="E20" s="59" t="s">
        <v>3</v>
      </c>
      <c r="F20" s="59" t="s">
        <v>4</v>
      </c>
      <c r="G20" s="59" t="s">
        <v>5</v>
      </c>
      <c r="H20" s="59" t="s">
        <v>6</v>
      </c>
      <c r="I20" s="59" t="s">
        <v>7</v>
      </c>
      <c r="J20" s="59" t="s">
        <v>8</v>
      </c>
      <c r="K20" s="59" t="s">
        <v>9</v>
      </c>
      <c r="L20" s="59" t="s">
        <v>10</v>
      </c>
      <c r="M20" s="59" t="s">
        <v>11</v>
      </c>
      <c r="N20" s="59" t="s">
        <v>12</v>
      </c>
      <c r="O20" s="58"/>
      <c r="Q20" s="20"/>
    </row>
    <row r="21" spans="2:17" ht="30" customHeight="1">
      <c r="B21" s="60" t="s">
        <v>15</v>
      </c>
      <c r="C21" s="61">
        <f>IF(C$12&gt;0,$C$6*'関西電力（低圧）'!D4,$C$6*'関西電力（低圧）'!D4*0.5)</f>
        <v>0</v>
      </c>
      <c r="D21" s="61">
        <f>IF(D$12&gt;0,$C$6*'関西電力（低圧）'!E4,$C$6*'関西電力（低圧）'!E4*0.5)</f>
        <v>0</v>
      </c>
      <c r="E21" s="61">
        <f>IF(E$12&gt;0,$C$6*'関西電力（低圧）'!F4,$C$6*'関西電力（低圧）'!F4*0.5)</f>
        <v>0</v>
      </c>
      <c r="F21" s="61">
        <f>IF(F$12&gt;0,$C$6*'関西電力（低圧）'!G4,$C$6*'関西電力（低圧）'!G4*0.5)</f>
        <v>0</v>
      </c>
      <c r="G21" s="61">
        <f>IF(G$12&gt;0,$C$6*'関西電力（低圧）'!H4,$C$6*'関西電力（低圧）'!H4*0.5)</f>
        <v>0</v>
      </c>
      <c r="H21" s="61">
        <f>IF(H$12&gt;0,$C$6*'関西電力（低圧）'!I4,$C$6*'関西電力（低圧）'!I4*0.5)</f>
        <v>0</v>
      </c>
      <c r="I21" s="61">
        <f>IF(I$12&gt;0,$C$6*'関西電力（低圧）'!J4,$C$6*'関西電力（低圧）'!J4*0.5)</f>
        <v>0</v>
      </c>
      <c r="J21" s="61">
        <f>IF(J$12&gt;0,$C$6*'関西電力（低圧）'!K4,$C$6*'関西電力（低圧）'!K4*0.5)</f>
        <v>0</v>
      </c>
      <c r="K21" s="61">
        <f>IF(K$12&gt;0,$C$6*'関西電力（低圧）'!L4,$C$6*'関西電力（低圧）'!L4*0.5)</f>
        <v>0</v>
      </c>
      <c r="L21" s="61">
        <f>IF(L$12&gt;0,$C$6*'関西電力（低圧）'!M4,$C$6*'関西電力（低圧）'!M4*0.5)</f>
        <v>0</v>
      </c>
      <c r="M21" s="61">
        <f>IF(M$12&gt;0,$C$6*'関西電力（低圧）'!N4,$C$6*'関西電力（低圧）'!N4*0.5)</f>
        <v>0</v>
      </c>
      <c r="N21" s="61">
        <f>IF(N$12&gt;0,$C$6*'関西電力（低圧）'!O4,$C$6*'関西電力（低圧）'!O4*0.5)</f>
        <v>0</v>
      </c>
      <c r="O21" s="62">
        <f>SUM(C21:N21)</f>
        <v>0</v>
      </c>
      <c r="Q21" s="20"/>
    </row>
    <row r="22" spans="2:17" ht="30" customHeight="1">
      <c r="B22" s="63" t="s">
        <v>56</v>
      </c>
      <c r="C22" s="64">
        <f>SUM(IF(C$12&lt;=0,0,C$24:C$30))</f>
        <v>0</v>
      </c>
      <c r="D22" s="64">
        <f aca="true" t="shared" si="0" ref="D22:N22">SUM(IF(D$12&lt;=0,0,D$24:D$30))</f>
        <v>0</v>
      </c>
      <c r="E22" s="64">
        <f t="shared" si="0"/>
        <v>0</v>
      </c>
      <c r="F22" s="64">
        <f t="shared" si="0"/>
        <v>0</v>
      </c>
      <c r="G22" s="64">
        <f t="shared" si="0"/>
        <v>0</v>
      </c>
      <c r="H22" s="64">
        <f t="shared" si="0"/>
        <v>0</v>
      </c>
      <c r="I22" s="64">
        <f t="shared" si="0"/>
        <v>0</v>
      </c>
      <c r="J22" s="64">
        <f t="shared" si="0"/>
        <v>0</v>
      </c>
      <c r="K22" s="64">
        <f t="shared" si="0"/>
        <v>0</v>
      </c>
      <c r="L22" s="64">
        <f t="shared" si="0"/>
        <v>0</v>
      </c>
      <c r="M22" s="64">
        <f t="shared" si="0"/>
        <v>0</v>
      </c>
      <c r="N22" s="64">
        <f t="shared" si="0"/>
        <v>0</v>
      </c>
      <c r="O22" s="65">
        <f>SUM(C22:N22)</f>
        <v>0</v>
      </c>
      <c r="Q22" s="20"/>
    </row>
    <row r="23" spans="2:17" ht="30" customHeight="1">
      <c r="B23" s="119" t="s">
        <v>72</v>
      </c>
      <c r="C23" s="73">
        <f>SUM(C21:C22)</f>
        <v>0</v>
      </c>
      <c r="D23" s="73">
        <f aca="true" t="shared" si="1" ref="D23:O23">SUM(D21:D22)</f>
        <v>0</v>
      </c>
      <c r="E23" s="73">
        <f t="shared" si="1"/>
        <v>0</v>
      </c>
      <c r="F23" s="73">
        <f t="shared" si="1"/>
        <v>0</v>
      </c>
      <c r="G23" s="73">
        <f t="shared" si="1"/>
        <v>0</v>
      </c>
      <c r="H23" s="73">
        <f t="shared" si="1"/>
        <v>0</v>
      </c>
      <c r="I23" s="73">
        <f t="shared" si="1"/>
        <v>0</v>
      </c>
      <c r="J23" s="73">
        <f t="shared" si="1"/>
        <v>0</v>
      </c>
      <c r="K23" s="73">
        <f t="shared" si="1"/>
        <v>0</v>
      </c>
      <c r="L23" s="73">
        <f t="shared" si="1"/>
        <v>0</v>
      </c>
      <c r="M23" s="73">
        <f t="shared" si="1"/>
        <v>0</v>
      </c>
      <c r="N23" s="73">
        <f t="shared" si="1"/>
        <v>0</v>
      </c>
      <c r="O23" s="120">
        <f t="shared" si="1"/>
        <v>0</v>
      </c>
      <c r="Q23" s="20"/>
    </row>
    <row r="24" spans="2:17" ht="36.75" customHeight="1" hidden="1">
      <c r="B24" s="34" t="s">
        <v>37</v>
      </c>
      <c r="C24" s="45"/>
      <c r="D24" s="29"/>
      <c r="E24" s="29"/>
      <c r="F24" s="29"/>
      <c r="G24" s="29"/>
      <c r="H24" s="29"/>
      <c r="I24" s="29">
        <f>SUM(I12*'関西電力（低圧）'!J5)</f>
        <v>0</v>
      </c>
      <c r="J24" s="29">
        <f>SUM(J12*'関西電力（低圧）'!K5)</f>
        <v>0</v>
      </c>
      <c r="K24" s="29">
        <f>SUM(K12*'関西電力（低圧）'!L5)</f>
        <v>0</v>
      </c>
      <c r="L24" s="29"/>
      <c r="M24" s="29"/>
      <c r="N24" s="30"/>
      <c r="O24" s="2"/>
      <c r="Q24" s="20"/>
    </row>
    <row r="25" spans="2:17" ht="36.75" customHeight="1" hidden="1">
      <c r="B25" s="44" t="s">
        <v>38</v>
      </c>
      <c r="C25" s="45">
        <f>SUM(C12*'関西電力（低圧）'!D6)</f>
        <v>0</v>
      </c>
      <c r="D25" s="29">
        <f>SUM(D12*'関西電力（低圧）'!E6)</f>
        <v>0</v>
      </c>
      <c r="E25" s="29">
        <f>SUM(E12*'関西電力（低圧）'!F6)</f>
        <v>0</v>
      </c>
      <c r="F25" s="29">
        <f>SUM(F12*'関西電力（低圧）'!G6)</f>
        <v>0</v>
      </c>
      <c r="G25" s="29">
        <f>SUM(G12*'関西電力（低圧）'!H6)</f>
        <v>0</v>
      </c>
      <c r="H25" s="29">
        <f>SUM(H12*'関西電力（低圧）'!I6)</f>
        <v>0</v>
      </c>
      <c r="I25" s="29"/>
      <c r="J25" s="29"/>
      <c r="K25" s="29"/>
      <c r="L25" s="29">
        <f>SUM(L12*'関西電力（低圧）'!M6)</f>
        <v>0</v>
      </c>
      <c r="M25" s="29">
        <f>SUM(M12*'関西電力（低圧）'!N6)</f>
        <v>0</v>
      </c>
      <c r="N25" s="30">
        <f>SUM(N12*'関西電力（低圧）'!O6)</f>
        <v>0</v>
      </c>
      <c r="O25" s="2"/>
      <c r="Q25" s="20"/>
    </row>
    <row r="26" spans="2:17" ht="36.75" customHeight="1" hidden="1">
      <c r="B26" s="35" t="s">
        <v>34</v>
      </c>
      <c r="C26" s="46">
        <f>SUM(C12*'関西電力（低圧）'!D7)</f>
        <v>0</v>
      </c>
      <c r="D26" s="31">
        <f>SUM(D12*'関西電力（低圧）'!E7)</f>
        <v>0</v>
      </c>
      <c r="E26" s="31">
        <f>SUM(E12*'関西電力（低圧）'!F7)</f>
        <v>0</v>
      </c>
      <c r="F26" s="31">
        <f>SUM(F12*'関西電力（低圧）'!G7)</f>
        <v>0</v>
      </c>
      <c r="G26" s="31">
        <f>SUM(G12*'関西電力（低圧）'!H7)</f>
        <v>0</v>
      </c>
      <c r="H26" s="31">
        <f>SUM(H12*'関西電力（低圧）'!I7)</f>
        <v>0</v>
      </c>
      <c r="I26" s="31">
        <f>SUM(I12*'関西電力（低圧）'!J7)</f>
        <v>0</v>
      </c>
      <c r="J26" s="31">
        <f>SUM(J12*'関西電力（低圧）'!K7)</f>
        <v>0</v>
      </c>
      <c r="K26" s="31">
        <f>SUM(K12*'関西電力（低圧）'!L7)</f>
        <v>0</v>
      </c>
      <c r="L26" s="31">
        <f>SUM(L12*'関西電力（低圧）'!M7)</f>
        <v>0</v>
      </c>
      <c r="M26" s="31">
        <f>SUM(M12*'関西電力（低圧）'!N7)</f>
        <v>0</v>
      </c>
      <c r="N26" s="32">
        <f>SUM(N12*'関西電力（低圧）'!O7)</f>
        <v>0</v>
      </c>
      <c r="O26" s="2"/>
      <c r="Q26" s="20"/>
    </row>
    <row r="27" spans="2:17" ht="36.75" customHeight="1" hidden="1">
      <c r="B27" s="35" t="s">
        <v>35</v>
      </c>
      <c r="C27" s="46">
        <f>ROUNDDOWN(C12*'関西電力（低圧）'!D8,0)</f>
        <v>0</v>
      </c>
      <c r="D27" s="31">
        <f>ROUNDDOWN(D12*'関西電力（低圧）'!E8,0)</f>
        <v>0</v>
      </c>
      <c r="E27" s="31">
        <f>ROUNDDOWN(E12*'関西電力（低圧）'!F8,0)</f>
        <v>0</v>
      </c>
      <c r="F27" s="31">
        <f>ROUNDDOWN(F12*'関西電力（低圧）'!G8,0)</f>
        <v>0</v>
      </c>
      <c r="G27" s="31">
        <f>ROUNDDOWN(G12*'関西電力（低圧）'!H8,0)</f>
        <v>0</v>
      </c>
      <c r="H27" s="31">
        <f>ROUNDDOWN(H12*'関西電力（低圧）'!I8,0)</f>
        <v>0</v>
      </c>
      <c r="I27" s="31">
        <f>ROUNDDOWN(I12*'関西電力（低圧）'!J8,0)</f>
        <v>0</v>
      </c>
      <c r="J27" s="31">
        <f>ROUNDDOWN(J12*'関西電力（低圧）'!K8,0)</f>
        <v>0</v>
      </c>
      <c r="K27" s="31">
        <f>ROUNDDOWN(K12*'関西電力（低圧）'!L8,0)</f>
        <v>0</v>
      </c>
      <c r="L27" s="31">
        <f>ROUNDDOWN(L12*'関西電力（低圧）'!M8,0)</f>
        <v>0</v>
      </c>
      <c r="M27" s="31">
        <f>ROUNDDOWN(M12*'関西電力（低圧）'!N8,0)</f>
        <v>0</v>
      </c>
      <c r="N27" s="32">
        <f>ROUNDDOWN(N12*'関西電力（低圧）'!O8,0)</f>
        <v>0</v>
      </c>
      <c r="O27" s="2"/>
      <c r="Q27" s="20"/>
    </row>
    <row r="28" spans="2:17" ht="36.75" customHeight="1" hidden="1">
      <c r="B28" s="35" t="s">
        <v>36</v>
      </c>
      <c r="C28" s="46">
        <f>ROUNDDOWN(C12*'関西電力（低圧）'!D9,0)</f>
        <v>0</v>
      </c>
      <c r="D28" s="31">
        <f>ROUNDDOWN(D12*'関西電力（低圧）'!E9,0)</f>
        <v>0</v>
      </c>
      <c r="E28" s="31">
        <f>ROUNDDOWN(E12*'関西電力（低圧）'!F9,0)</f>
        <v>0</v>
      </c>
      <c r="F28" s="31">
        <f>ROUNDDOWN(F12*'関西電力（低圧）'!G9,0)</f>
        <v>0</v>
      </c>
      <c r="G28" s="31">
        <f>ROUNDDOWN(G12*'関西電力（低圧）'!H9,0)</f>
        <v>0</v>
      </c>
      <c r="H28" s="31">
        <f>ROUNDDOWN(H12*'関西電力（低圧）'!I9,0)</f>
        <v>0</v>
      </c>
      <c r="I28" s="31">
        <f>ROUNDDOWN(I12*'関西電力（低圧）'!J9,0)</f>
        <v>0</v>
      </c>
      <c r="J28" s="31">
        <f>ROUNDDOWN(J12*'関西電力（低圧）'!K9,0)</f>
        <v>0</v>
      </c>
      <c r="K28" s="31">
        <f>ROUNDDOWN(K12*'関西電力（低圧）'!L9,0)</f>
        <v>0</v>
      </c>
      <c r="L28" s="31">
        <f>ROUNDDOWN(L12*'関西電力（低圧）'!M9,0)</f>
        <v>0</v>
      </c>
      <c r="M28" s="31">
        <f>ROUNDDOWN(M12*'関西電力（低圧）'!N9,0)</f>
        <v>0</v>
      </c>
      <c r="N28" s="32">
        <f>ROUNDDOWN(N12*'関西電力（低圧）'!O9,0)</f>
        <v>0</v>
      </c>
      <c r="O28" s="2"/>
      <c r="Q28" s="20"/>
    </row>
    <row r="29" spans="2:17" ht="27" customHeight="1" hidden="1">
      <c r="B29" s="35" t="s">
        <v>58</v>
      </c>
      <c r="C29" s="47">
        <f>C21*(85-90)/100</f>
        <v>0</v>
      </c>
      <c r="D29" s="37">
        <f aca="true" t="shared" si="2" ref="D29:N29">D21*(85-90)/100</f>
        <v>0</v>
      </c>
      <c r="E29" s="37">
        <f t="shared" si="2"/>
        <v>0</v>
      </c>
      <c r="F29" s="37">
        <f t="shared" si="2"/>
        <v>0</v>
      </c>
      <c r="G29" s="37">
        <f t="shared" si="2"/>
        <v>0</v>
      </c>
      <c r="H29" s="37">
        <f t="shared" si="2"/>
        <v>0</v>
      </c>
      <c r="I29" s="37">
        <f t="shared" si="2"/>
        <v>0</v>
      </c>
      <c r="J29" s="37">
        <f t="shared" si="2"/>
        <v>0</v>
      </c>
      <c r="K29" s="37">
        <f t="shared" si="2"/>
        <v>0</v>
      </c>
      <c r="L29" s="37">
        <f t="shared" si="2"/>
        <v>0</v>
      </c>
      <c r="M29" s="37">
        <f t="shared" si="2"/>
        <v>0</v>
      </c>
      <c r="N29" s="38">
        <f t="shared" si="2"/>
        <v>0</v>
      </c>
      <c r="O29" s="2"/>
      <c r="Q29" s="20"/>
    </row>
    <row r="30" spans="2:17" ht="27" customHeight="1" hidden="1">
      <c r="B30" s="36" t="s">
        <v>59</v>
      </c>
      <c r="C30" s="48">
        <v>-52.5</v>
      </c>
      <c r="D30" s="39">
        <v>-52.5</v>
      </c>
      <c r="E30" s="39">
        <v>-52.5</v>
      </c>
      <c r="F30" s="39">
        <v>-52.5</v>
      </c>
      <c r="G30" s="39">
        <v>-52.5</v>
      </c>
      <c r="H30" s="39">
        <v>-52.5</v>
      </c>
      <c r="I30" s="39">
        <v>-52.5</v>
      </c>
      <c r="J30" s="39">
        <v>-52.5</v>
      </c>
      <c r="K30" s="39">
        <v>-52.5</v>
      </c>
      <c r="L30" s="39">
        <v>-52.5</v>
      </c>
      <c r="M30" s="39">
        <v>-52.5</v>
      </c>
      <c r="N30" s="40">
        <v>-52.5</v>
      </c>
      <c r="O30" s="2"/>
      <c r="Q30" s="20"/>
    </row>
    <row r="31" spans="2:17" ht="38.25" customHeight="1">
      <c r="B31" s="50" t="s">
        <v>75</v>
      </c>
      <c r="O31" s="2"/>
      <c r="Q31" s="20"/>
    </row>
    <row r="32" spans="2:17" ht="38.25" customHeight="1">
      <c r="B32" s="50"/>
      <c r="O32" s="2"/>
      <c r="Q32" s="20"/>
    </row>
    <row r="33" spans="2:17" ht="14.25">
      <c r="B33" s="56" t="s">
        <v>79</v>
      </c>
      <c r="O33" s="8" t="s">
        <v>52</v>
      </c>
      <c r="Q33" s="20"/>
    </row>
    <row r="34" spans="2:17" ht="12" customHeight="1">
      <c r="B34" s="58"/>
      <c r="C34" s="59" t="s">
        <v>1</v>
      </c>
      <c r="D34" s="59" t="s">
        <v>2</v>
      </c>
      <c r="E34" s="59" t="s">
        <v>3</v>
      </c>
      <c r="F34" s="59" t="s">
        <v>4</v>
      </c>
      <c r="G34" s="59" t="s">
        <v>5</v>
      </c>
      <c r="H34" s="59" t="s">
        <v>6</v>
      </c>
      <c r="I34" s="59" t="s">
        <v>7</v>
      </c>
      <c r="J34" s="59" t="s">
        <v>8</v>
      </c>
      <c r="K34" s="59" t="s">
        <v>9</v>
      </c>
      <c r="L34" s="59" t="s">
        <v>10</v>
      </c>
      <c r="M34" s="59" t="s">
        <v>11</v>
      </c>
      <c r="N34" s="59" t="s">
        <v>12</v>
      </c>
      <c r="O34" s="58"/>
      <c r="Q34" s="20"/>
    </row>
    <row r="35" spans="2:17" ht="30" customHeight="1">
      <c r="B35" s="60" t="s">
        <v>15</v>
      </c>
      <c r="C35" s="61">
        <f>IF(C$12&gt;0,$C$6*'関西電力（季節別時間帯別）'!D5,$C$6*'関西電力（季節別時間帯別）'!D5*0.5)</f>
        <v>0</v>
      </c>
      <c r="D35" s="61">
        <f>IF(D$12&gt;0,$C$6*'関西電力（季節別時間帯別）'!E5,$C$6*'関西電力（季節別時間帯別）'!E5*0.5)</f>
        <v>0</v>
      </c>
      <c r="E35" s="61">
        <f>IF(E$12&gt;0,$C$6*'関西電力（季節別時間帯別）'!F5,$C$6*'関西電力（季節別時間帯別）'!F5*0.5)</f>
        <v>0</v>
      </c>
      <c r="F35" s="61">
        <f>IF(F$12&gt;0,$C$6*'関西電力（季節別時間帯別）'!G5,$C$6*'関西電力（季節別時間帯別）'!G5*0.5)</f>
        <v>0</v>
      </c>
      <c r="G35" s="61">
        <f>IF(G$12&gt;0,$C$6*'関西電力（季節別時間帯別）'!H5,$C$6*'関西電力（季節別時間帯別）'!H5*0.5)</f>
        <v>0</v>
      </c>
      <c r="H35" s="61">
        <f>IF(H$12&gt;0,$C$6*'関西電力（季節別時間帯別）'!I5,$C$6*'関西電力（季節別時間帯別）'!I5*0.5)</f>
        <v>0</v>
      </c>
      <c r="I35" s="61">
        <f>IF(I$12&gt;0,$C$6*'関西電力（季節別時間帯別）'!J5,$C$6*'関西電力（季節別時間帯別）'!J5*0.5)</f>
        <v>0</v>
      </c>
      <c r="J35" s="61">
        <f>IF(J$12&gt;0,$C$6*'関西電力（季節別時間帯別）'!K5,$C$6*'関西電力（季節別時間帯別）'!K5*0.5)</f>
        <v>0</v>
      </c>
      <c r="K35" s="61">
        <f>IF(K$12&gt;0,$C$6*'関西電力（季節別時間帯別）'!L5,$C$6*'関西電力（季節別時間帯別）'!L5*0.5)</f>
        <v>0</v>
      </c>
      <c r="L35" s="61">
        <f>IF(L$12&gt;0,$C$6*'関西電力（季節別時間帯別）'!M5,$C$6*'関西電力（季節別時間帯別）'!M5*0.5)</f>
        <v>0</v>
      </c>
      <c r="M35" s="61">
        <f>IF(M$12&gt;0,$C$6*'関西電力（季節別時間帯別）'!N5,$C$6*'関西電力（季節別時間帯別）'!N5*0.5)</f>
        <v>0</v>
      </c>
      <c r="N35" s="61">
        <f>IF(N$12&gt;0,$C$6*'関西電力（季節別時間帯別）'!O5,$C$6*'関西電力（季節別時間帯別）'!O5*0.5)</f>
        <v>0</v>
      </c>
      <c r="O35" s="66">
        <f>SUM(C35:N35)</f>
        <v>0</v>
      </c>
      <c r="Q35" s="20"/>
    </row>
    <row r="36" spans="2:17" ht="30.75" customHeight="1">
      <c r="B36" s="63" t="s">
        <v>57</v>
      </c>
      <c r="C36" s="64">
        <f>SUM(IF(C$12&lt;=0,0,C38:C45))</f>
        <v>0</v>
      </c>
      <c r="D36" s="64">
        <f aca="true" t="shared" si="3" ref="D36:N36">SUM(IF(D$12&lt;=0,0,D38:D45))</f>
        <v>0</v>
      </c>
      <c r="E36" s="64">
        <f t="shared" si="3"/>
        <v>0</v>
      </c>
      <c r="F36" s="64">
        <f t="shared" si="3"/>
        <v>0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0</v>
      </c>
      <c r="K36" s="64">
        <f t="shared" si="3"/>
        <v>0</v>
      </c>
      <c r="L36" s="64">
        <f t="shared" si="3"/>
        <v>0</v>
      </c>
      <c r="M36" s="64">
        <f t="shared" si="3"/>
        <v>0</v>
      </c>
      <c r="N36" s="64">
        <f t="shared" si="3"/>
        <v>0</v>
      </c>
      <c r="O36" s="67">
        <f>SUM(C36:N36)</f>
        <v>0</v>
      </c>
      <c r="Q36" s="20"/>
    </row>
    <row r="37" spans="2:17" ht="30.75" customHeight="1" hidden="1">
      <c r="B37" s="72" t="s">
        <v>72</v>
      </c>
      <c r="C37" s="73">
        <f>SUM(C35:C36)</f>
        <v>0</v>
      </c>
      <c r="D37" s="73">
        <f aca="true" t="shared" si="4" ref="D37:O37">SUM(D35:D36)</f>
        <v>0</v>
      </c>
      <c r="E37" s="73">
        <f t="shared" si="4"/>
        <v>0</v>
      </c>
      <c r="F37" s="73">
        <f t="shared" si="4"/>
        <v>0</v>
      </c>
      <c r="G37" s="73">
        <f t="shared" si="4"/>
        <v>0</v>
      </c>
      <c r="H37" s="73">
        <f t="shared" si="4"/>
        <v>0</v>
      </c>
      <c r="I37" s="73">
        <f t="shared" si="4"/>
        <v>0</v>
      </c>
      <c r="J37" s="73">
        <f t="shared" si="4"/>
        <v>0</v>
      </c>
      <c r="K37" s="73">
        <f t="shared" si="4"/>
        <v>0</v>
      </c>
      <c r="L37" s="73">
        <f t="shared" si="4"/>
        <v>0</v>
      </c>
      <c r="M37" s="73">
        <f t="shared" si="4"/>
        <v>0</v>
      </c>
      <c r="N37" s="73">
        <f t="shared" si="4"/>
        <v>0</v>
      </c>
      <c r="O37" s="73">
        <f t="shared" si="4"/>
        <v>0</v>
      </c>
      <c r="Q37" s="20"/>
    </row>
    <row r="38" spans="2:17" ht="31.5" customHeight="1" hidden="1">
      <c r="B38" s="34" t="s">
        <v>37</v>
      </c>
      <c r="C38" s="42"/>
      <c r="D38" s="41"/>
      <c r="E38" s="41"/>
      <c r="F38" s="41"/>
      <c r="G38" s="41"/>
      <c r="H38" s="41"/>
      <c r="I38" s="41" t="e">
        <f>SUM(I98*'関西電力（季節別時間帯別）'!J6)</f>
        <v>#VALUE!</v>
      </c>
      <c r="J38" s="41" t="e">
        <f>SUM(J98*'関西電力（季節別時間帯別）'!K6)</f>
        <v>#VALUE!</v>
      </c>
      <c r="K38" s="41" t="e">
        <f>SUM(K98*'関西電力（季節別時間帯別）'!L6)</f>
        <v>#VALUE!</v>
      </c>
      <c r="L38" s="41"/>
      <c r="M38" s="41"/>
      <c r="N38" s="43"/>
      <c r="O38" s="2"/>
      <c r="Q38" s="20"/>
    </row>
    <row r="39" spans="2:17" ht="31.5" customHeight="1" hidden="1">
      <c r="B39" s="44" t="s">
        <v>38</v>
      </c>
      <c r="C39" s="42" t="e">
        <f>SUM(C98*'関西電力（季節別時間帯別）'!D7)</f>
        <v>#VALUE!</v>
      </c>
      <c r="D39" s="41" t="e">
        <f>SUM(D98*'関西電力（季節別時間帯別）'!E7)</f>
        <v>#VALUE!</v>
      </c>
      <c r="E39" s="41" t="e">
        <f>SUM(E98*'関西電力（季節別時間帯別）'!F7)</f>
        <v>#VALUE!</v>
      </c>
      <c r="F39" s="41" t="e">
        <f>SUM(F98*'関西電力（季節別時間帯別）'!G7)</f>
        <v>#VALUE!</v>
      </c>
      <c r="G39" s="41" t="e">
        <f>SUM(G98*'関西電力（季節別時間帯別）'!H7)</f>
        <v>#VALUE!</v>
      </c>
      <c r="H39" s="41" t="e">
        <f>SUM(H98*'関西電力（季節別時間帯別）'!I7)</f>
        <v>#VALUE!</v>
      </c>
      <c r="I39" s="41"/>
      <c r="J39" s="41"/>
      <c r="K39" s="41"/>
      <c r="L39" s="41" t="e">
        <f>SUM(L98*'関西電力（季節別時間帯別）'!M7)</f>
        <v>#VALUE!</v>
      </c>
      <c r="M39" s="41" t="e">
        <f>SUM(M98*'関西電力（季節別時間帯別）'!N7)</f>
        <v>#VALUE!</v>
      </c>
      <c r="N39" s="43" t="e">
        <f>SUM(N98*'関西電力（季節別時間帯別）'!O7)</f>
        <v>#VALUE!</v>
      </c>
      <c r="O39" s="2"/>
      <c r="Q39" s="20"/>
    </row>
    <row r="40" spans="2:17" ht="31.5" customHeight="1" hidden="1">
      <c r="B40" s="44" t="s">
        <v>33</v>
      </c>
      <c r="C40" s="42" t="e">
        <f>SUM(C99*'関西電力（季節別時間帯別）'!D8)</f>
        <v>#VALUE!</v>
      </c>
      <c r="D40" s="41" t="e">
        <f>SUM(D99*'関西電力（季節別時間帯別）'!E8)</f>
        <v>#VALUE!</v>
      </c>
      <c r="E40" s="41" t="e">
        <f>SUM(E99*'関西電力（季節別時間帯別）'!F8)</f>
        <v>#VALUE!</v>
      </c>
      <c r="F40" s="41" t="e">
        <f>SUM(F99*'関西電力（季節別時間帯別）'!G8)</f>
        <v>#VALUE!</v>
      </c>
      <c r="G40" s="41" t="e">
        <f>SUM(G99*'関西電力（季節別時間帯別）'!H8)</f>
        <v>#VALUE!</v>
      </c>
      <c r="H40" s="41" t="e">
        <f>SUM(H99*'関西電力（季節別時間帯別）'!I8)</f>
        <v>#VALUE!</v>
      </c>
      <c r="I40" s="41" t="e">
        <f>SUM(I99*'関西電力（季節別時間帯別）'!J8)</f>
        <v>#VALUE!</v>
      </c>
      <c r="J40" s="41" t="e">
        <f>SUM(J99*'関西電力（季節別時間帯別）'!K8)</f>
        <v>#VALUE!</v>
      </c>
      <c r="K40" s="41" t="e">
        <f>SUM(K99*'関西電力（季節別時間帯別）'!L8)</f>
        <v>#VALUE!</v>
      </c>
      <c r="L40" s="41" t="e">
        <f>SUM(L99*'関西電力（季節別時間帯別）'!M8)</f>
        <v>#VALUE!</v>
      </c>
      <c r="M40" s="41" t="e">
        <f>SUM(M99*'関西電力（季節別時間帯別）'!N8)</f>
        <v>#VALUE!</v>
      </c>
      <c r="N40" s="43" t="e">
        <f>SUM(N99*'関西電力（季節別時間帯別）'!O8)</f>
        <v>#VALUE!</v>
      </c>
      <c r="O40" s="2"/>
      <c r="Q40" s="20"/>
    </row>
    <row r="41" spans="2:17" ht="31.5" customHeight="1" hidden="1">
      <c r="B41" s="35" t="s">
        <v>34</v>
      </c>
      <c r="C41" s="46">
        <f>SUM(C12*'関西電力（季節別時間帯別）'!D9)</f>
        <v>0</v>
      </c>
      <c r="D41" s="31">
        <f>SUM(D12*'関西電力（季節別時間帯別）'!E9)</f>
        <v>0</v>
      </c>
      <c r="E41" s="31">
        <f>SUM(E12*'関西電力（季節別時間帯別）'!F9)</f>
        <v>0</v>
      </c>
      <c r="F41" s="31">
        <f>SUM(F12*'関西電力（季節別時間帯別）'!G9)</f>
        <v>0</v>
      </c>
      <c r="G41" s="31">
        <f>SUM(G12*'関西電力（季節別時間帯別）'!H9)</f>
        <v>0</v>
      </c>
      <c r="H41" s="31">
        <f>SUM(H12*'関西電力（季節別時間帯別）'!I9)</f>
        <v>0</v>
      </c>
      <c r="I41" s="31">
        <f>SUM(I12*'関西電力（季節別時間帯別）'!J9)</f>
        <v>0</v>
      </c>
      <c r="J41" s="31">
        <f>SUM(J12*'関西電力（季節別時間帯別）'!K9)</f>
        <v>0</v>
      </c>
      <c r="K41" s="31">
        <f>SUM(K12*'関西電力（季節別時間帯別）'!L9)</f>
        <v>0</v>
      </c>
      <c r="L41" s="31">
        <f>SUM(L12*'関西電力（季節別時間帯別）'!M9)</f>
        <v>0</v>
      </c>
      <c r="M41" s="31">
        <f>SUM(M12*'関西電力（季節別時間帯別）'!N9)</f>
        <v>0</v>
      </c>
      <c r="N41" s="32">
        <f>SUM(N12*'関西電力（季節別時間帯別）'!O9)</f>
        <v>0</v>
      </c>
      <c r="O41" s="2"/>
      <c r="Q41" s="20"/>
    </row>
    <row r="42" spans="2:17" ht="31.5" customHeight="1" hidden="1">
      <c r="B42" s="49" t="s">
        <v>35</v>
      </c>
      <c r="C42" s="42">
        <f>ROUNDDOWN(C12*'関西電力（季節別時間帯別）'!D10,0)</f>
        <v>0</v>
      </c>
      <c r="D42" s="41">
        <f>ROUNDDOWN(D12*'関西電力（季節別時間帯別）'!E10,0)</f>
        <v>0</v>
      </c>
      <c r="E42" s="41">
        <f>ROUNDDOWN(E12*'関西電力（季節別時間帯別）'!F10,0)</f>
        <v>0</v>
      </c>
      <c r="F42" s="41">
        <f>ROUNDDOWN(F12*'関西電力（季節別時間帯別）'!G10,0)</f>
        <v>0</v>
      </c>
      <c r="G42" s="41">
        <f>ROUNDDOWN(G12*'関西電力（季節別時間帯別）'!H10,0)</f>
        <v>0</v>
      </c>
      <c r="H42" s="41">
        <f>ROUNDDOWN(H12*'関西電力（季節別時間帯別）'!I10,0)</f>
        <v>0</v>
      </c>
      <c r="I42" s="41">
        <f>ROUNDDOWN(I12*'関西電力（季節別時間帯別）'!J10,0)</f>
        <v>0</v>
      </c>
      <c r="J42" s="41">
        <f>ROUNDDOWN(J12*'関西電力（季節別時間帯別）'!K10,0)</f>
        <v>0</v>
      </c>
      <c r="K42" s="41">
        <f>ROUNDDOWN(K12*'関西電力（季節別時間帯別）'!L10,0)</f>
        <v>0</v>
      </c>
      <c r="L42" s="41">
        <f>ROUNDDOWN(L12*'関西電力（季節別時間帯別）'!M10,0)</f>
        <v>0</v>
      </c>
      <c r="M42" s="41">
        <f>ROUNDDOWN(M12*'関西電力（季節別時間帯別）'!N10,0)</f>
        <v>0</v>
      </c>
      <c r="N42" s="43">
        <f>ROUNDDOWN(N12*'関西電力（季節別時間帯別）'!O10,0)</f>
        <v>0</v>
      </c>
      <c r="O42" s="2"/>
      <c r="Q42" s="20"/>
    </row>
    <row r="43" spans="2:17" ht="31.5" customHeight="1" hidden="1">
      <c r="B43" s="33" t="s">
        <v>36</v>
      </c>
      <c r="C43" s="46">
        <f>ROUNDDOWN(C12*'関西電力（季節別時間帯別）'!D11,0)</f>
        <v>0</v>
      </c>
      <c r="D43" s="31">
        <f>ROUNDDOWN(D12*'関西電力（季節別時間帯別）'!E11,0)</f>
        <v>0</v>
      </c>
      <c r="E43" s="31">
        <f>ROUNDDOWN(E12*'関西電力（季節別時間帯別）'!F11,0)</f>
        <v>0</v>
      </c>
      <c r="F43" s="31">
        <f>ROUNDDOWN(F12*'関西電力（季節別時間帯別）'!G11,0)</f>
        <v>0</v>
      </c>
      <c r="G43" s="31">
        <f>ROUNDDOWN(G12*'関西電力（季節別時間帯別）'!H11,0)</f>
        <v>0</v>
      </c>
      <c r="H43" s="31">
        <f>ROUNDDOWN(H12*'関西電力（季節別時間帯別）'!I11,0)</f>
        <v>0</v>
      </c>
      <c r="I43" s="31">
        <f>ROUNDDOWN(I12*'関西電力（季節別時間帯別）'!J11,0)</f>
        <v>0</v>
      </c>
      <c r="J43" s="31">
        <f>ROUNDDOWN(J12*'関西電力（季節別時間帯別）'!K11,0)</f>
        <v>0</v>
      </c>
      <c r="K43" s="31">
        <f>ROUNDDOWN(K12*'関西電力（季節別時間帯別）'!L11,0)</f>
        <v>0</v>
      </c>
      <c r="L43" s="31">
        <f>ROUNDDOWN(L12*'関西電力（季節別時間帯別）'!M11,0)</f>
        <v>0</v>
      </c>
      <c r="M43" s="31">
        <f>ROUNDDOWN(M12*'関西電力（季節別時間帯別）'!N11,0)</f>
        <v>0</v>
      </c>
      <c r="N43" s="32">
        <f>ROUNDDOWN(N12*'関西電力（季節別時間帯別）'!O11,0)</f>
        <v>0</v>
      </c>
      <c r="O43" s="2"/>
      <c r="Q43" s="20"/>
    </row>
    <row r="44" spans="2:17" ht="31.5" customHeight="1" hidden="1">
      <c r="B44" s="35" t="s">
        <v>58</v>
      </c>
      <c r="C44" s="47">
        <f>C35*(85-90)/100</f>
        <v>0</v>
      </c>
      <c r="D44" s="37">
        <f aca="true" t="shared" si="5" ref="D44:N44">D35*(85-90)/100</f>
        <v>0</v>
      </c>
      <c r="E44" s="37">
        <f t="shared" si="5"/>
        <v>0</v>
      </c>
      <c r="F44" s="37">
        <f t="shared" si="5"/>
        <v>0</v>
      </c>
      <c r="G44" s="37">
        <f t="shared" si="5"/>
        <v>0</v>
      </c>
      <c r="H44" s="37">
        <f t="shared" si="5"/>
        <v>0</v>
      </c>
      <c r="I44" s="37">
        <f t="shared" si="5"/>
        <v>0</v>
      </c>
      <c r="J44" s="37">
        <f t="shared" si="5"/>
        <v>0</v>
      </c>
      <c r="K44" s="37">
        <f t="shared" si="5"/>
        <v>0</v>
      </c>
      <c r="L44" s="37">
        <f t="shared" si="5"/>
        <v>0</v>
      </c>
      <c r="M44" s="37">
        <f t="shared" si="5"/>
        <v>0</v>
      </c>
      <c r="N44" s="38">
        <f t="shared" si="5"/>
        <v>0</v>
      </c>
      <c r="O44" s="2"/>
      <c r="Q44" s="20"/>
    </row>
    <row r="45" spans="2:17" ht="31.5" customHeight="1" hidden="1">
      <c r="B45" s="36" t="s">
        <v>59</v>
      </c>
      <c r="C45" s="48">
        <v>-52.5</v>
      </c>
      <c r="D45" s="39">
        <v>-52.5</v>
      </c>
      <c r="E45" s="39">
        <v>-52.5</v>
      </c>
      <c r="F45" s="39">
        <v>-52.5</v>
      </c>
      <c r="G45" s="39">
        <v>-52.5</v>
      </c>
      <c r="H45" s="39">
        <v>-52.5</v>
      </c>
      <c r="I45" s="39">
        <v>-52.5</v>
      </c>
      <c r="J45" s="39">
        <v>-52.5</v>
      </c>
      <c r="K45" s="39">
        <v>-52.5</v>
      </c>
      <c r="L45" s="39">
        <v>-52.5</v>
      </c>
      <c r="M45" s="39">
        <v>-52.5</v>
      </c>
      <c r="N45" s="40">
        <v>-52.5</v>
      </c>
      <c r="O45" s="2"/>
      <c r="Q45" s="20"/>
    </row>
    <row r="46" spans="2:15" ht="13.5">
      <c r="B46" s="53" t="s">
        <v>63</v>
      </c>
      <c r="O46" s="2"/>
    </row>
    <row r="47" spans="2:15" ht="13.5">
      <c r="B47" s="54"/>
      <c r="O47" s="2"/>
    </row>
    <row r="48" spans="2:15" ht="34.5" customHeight="1">
      <c r="B48" s="54"/>
      <c r="O48" s="2"/>
    </row>
    <row r="49" spans="2:15" s="6" customFormat="1" ht="18.75" customHeight="1">
      <c r="B49" s="57" t="s">
        <v>48</v>
      </c>
      <c r="O49" s="8" t="s">
        <v>52</v>
      </c>
    </row>
    <row r="50" spans="2:15" ht="13.5">
      <c r="B50" s="11"/>
      <c r="C50" s="12" t="s">
        <v>1</v>
      </c>
      <c r="D50" s="12" t="s">
        <v>2</v>
      </c>
      <c r="E50" s="12" t="s">
        <v>3</v>
      </c>
      <c r="F50" s="12"/>
      <c r="G50" s="12" t="s">
        <v>5</v>
      </c>
      <c r="H50" s="12" t="s">
        <v>6</v>
      </c>
      <c r="I50" s="12" t="s">
        <v>7</v>
      </c>
      <c r="J50" s="12" t="s">
        <v>8</v>
      </c>
      <c r="K50" s="12" t="s">
        <v>9</v>
      </c>
      <c r="L50" s="12" t="s">
        <v>10</v>
      </c>
      <c r="M50" s="12" t="s">
        <v>11</v>
      </c>
      <c r="N50" s="12" t="s">
        <v>12</v>
      </c>
      <c r="O50" s="11"/>
    </row>
    <row r="51" spans="2:15" s="6" customFormat="1" ht="30" customHeight="1">
      <c r="B51" s="14" t="s">
        <v>49</v>
      </c>
      <c r="C51" s="16">
        <f aca="true" t="shared" si="6" ref="C51:N51">SUM(C35-C21)</f>
        <v>0</v>
      </c>
      <c r="D51" s="16">
        <f t="shared" si="6"/>
        <v>0</v>
      </c>
      <c r="E51" s="16">
        <f t="shared" si="6"/>
        <v>0</v>
      </c>
      <c r="F51" s="16">
        <f t="shared" si="6"/>
        <v>0</v>
      </c>
      <c r="G51" s="16">
        <f t="shared" si="6"/>
        <v>0</v>
      </c>
      <c r="H51" s="16">
        <f t="shared" si="6"/>
        <v>0</v>
      </c>
      <c r="I51" s="16">
        <f t="shared" si="6"/>
        <v>0</v>
      </c>
      <c r="J51" s="16">
        <f t="shared" si="6"/>
        <v>0</v>
      </c>
      <c r="K51" s="16">
        <f t="shared" si="6"/>
        <v>0</v>
      </c>
      <c r="L51" s="16">
        <f t="shared" si="6"/>
        <v>0</v>
      </c>
      <c r="M51" s="16">
        <f t="shared" si="6"/>
        <v>0</v>
      </c>
      <c r="N51" s="16">
        <f t="shared" si="6"/>
        <v>0</v>
      </c>
      <c r="O51" s="17">
        <f>SUM(C51:N51)</f>
        <v>0</v>
      </c>
    </row>
    <row r="52" spans="2:15" s="6" customFormat="1" ht="30" customHeight="1">
      <c r="B52" s="15" t="s">
        <v>50</v>
      </c>
      <c r="C52" s="13">
        <f aca="true" t="shared" si="7" ref="C52:N52">SUM(C36-C22)</f>
        <v>0</v>
      </c>
      <c r="D52" s="13">
        <f t="shared" si="7"/>
        <v>0</v>
      </c>
      <c r="E52" s="13">
        <f t="shared" si="7"/>
        <v>0</v>
      </c>
      <c r="F52" s="13">
        <f t="shared" si="7"/>
        <v>0</v>
      </c>
      <c r="G52" s="13">
        <f t="shared" si="7"/>
        <v>0</v>
      </c>
      <c r="H52" s="13">
        <f t="shared" si="7"/>
        <v>0</v>
      </c>
      <c r="I52" s="13">
        <f t="shared" si="7"/>
        <v>0</v>
      </c>
      <c r="J52" s="13">
        <f t="shared" si="7"/>
        <v>0</v>
      </c>
      <c r="K52" s="13">
        <f t="shared" si="7"/>
        <v>0</v>
      </c>
      <c r="L52" s="13">
        <f t="shared" si="7"/>
        <v>0</v>
      </c>
      <c r="M52" s="13">
        <f t="shared" si="7"/>
        <v>0</v>
      </c>
      <c r="N52" s="13">
        <f t="shared" si="7"/>
        <v>0</v>
      </c>
      <c r="O52" s="7">
        <f>SUM(C52:N52)</f>
        <v>0</v>
      </c>
    </row>
    <row r="53" spans="2:15" s="6" customFormat="1" ht="30" customHeight="1">
      <c r="B53" s="15" t="s">
        <v>71</v>
      </c>
      <c r="C53" s="13">
        <f>SUM(C51:C52)</f>
        <v>0</v>
      </c>
      <c r="D53" s="13">
        <f aca="true" t="shared" si="8" ref="D53:O53">SUM(D51:D52)</f>
        <v>0</v>
      </c>
      <c r="E53" s="13">
        <f t="shared" si="8"/>
        <v>0</v>
      </c>
      <c r="F53" s="13">
        <f t="shared" si="8"/>
        <v>0</v>
      </c>
      <c r="G53" s="13">
        <f t="shared" si="8"/>
        <v>0</v>
      </c>
      <c r="H53" s="13">
        <f t="shared" si="8"/>
        <v>0</v>
      </c>
      <c r="I53" s="13">
        <f t="shared" si="8"/>
        <v>0</v>
      </c>
      <c r="J53" s="13">
        <f t="shared" si="8"/>
        <v>0</v>
      </c>
      <c r="K53" s="13">
        <f t="shared" si="8"/>
        <v>0</v>
      </c>
      <c r="L53" s="13">
        <f t="shared" si="8"/>
        <v>0</v>
      </c>
      <c r="M53" s="13">
        <f t="shared" si="8"/>
        <v>0</v>
      </c>
      <c r="N53" s="13">
        <f t="shared" si="8"/>
        <v>0</v>
      </c>
      <c r="O53" s="13">
        <f t="shared" si="8"/>
        <v>0</v>
      </c>
    </row>
    <row r="54" spans="13:15" ht="12.75" customHeight="1">
      <c r="M54" s="70" t="s">
        <v>69</v>
      </c>
      <c r="N54" s="70"/>
      <c r="O54" s="71" t="e">
        <f>SUM(O36/O22)</f>
        <v>#DIV/0!</v>
      </c>
    </row>
    <row r="55" spans="13:15" ht="13.5">
      <c r="M55" s="128" t="s">
        <v>70</v>
      </c>
      <c r="N55" s="127"/>
      <c r="O55" s="51" t="e">
        <f>SUM(O37/O23)</f>
        <v>#DIV/0!</v>
      </c>
    </row>
    <row r="56" ht="13.5">
      <c r="B56" s="124"/>
    </row>
    <row r="57" ht="13.5">
      <c r="B57" s="126"/>
    </row>
    <row r="71" ht="18" customHeight="1">
      <c r="B71" s="124"/>
    </row>
    <row r="72" ht="18" customHeight="1">
      <c r="B72" s="125"/>
    </row>
    <row r="73" ht="18" customHeight="1">
      <c r="B73" s="125"/>
    </row>
    <row r="80" spans="2:15" ht="12.75" customHeight="1">
      <c r="B80" s="127" t="s">
        <v>68</v>
      </c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</row>
    <row r="81" spans="2:15" ht="13.5">
      <c r="B81" s="127" t="s">
        <v>73</v>
      </c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</row>
    <row r="89" ht="13.5">
      <c r="B89" t="s">
        <v>60</v>
      </c>
    </row>
    <row r="91" spans="2:15" ht="27" customHeight="1">
      <c r="B91" s="28"/>
      <c r="C91" s="12" t="s">
        <v>1</v>
      </c>
      <c r="D91" s="12" t="s">
        <v>2</v>
      </c>
      <c r="E91" s="12" t="s">
        <v>3</v>
      </c>
      <c r="F91" s="12" t="s">
        <v>4</v>
      </c>
      <c r="G91" s="12" t="s">
        <v>5</v>
      </c>
      <c r="H91" s="12" t="s">
        <v>6</v>
      </c>
      <c r="I91" s="12" t="s">
        <v>7</v>
      </c>
      <c r="J91" s="12" t="s">
        <v>8</v>
      </c>
      <c r="K91" s="12" t="s">
        <v>9</v>
      </c>
      <c r="L91" s="12" t="s">
        <v>10</v>
      </c>
      <c r="M91" s="12" t="s">
        <v>11</v>
      </c>
      <c r="N91" s="12" t="s">
        <v>12</v>
      </c>
      <c r="O91" s="2"/>
    </row>
    <row r="92" spans="2:15" ht="29.25" customHeight="1">
      <c r="B92" s="21" t="s">
        <v>55</v>
      </c>
      <c r="C92" s="22">
        <f aca="true" t="shared" si="9" ref="C92:N92">C15+(C14&gt;C15)-C14</f>
        <v>0</v>
      </c>
      <c r="D92" s="22">
        <f t="shared" si="9"/>
        <v>0</v>
      </c>
      <c r="E92" s="22">
        <f t="shared" si="9"/>
        <v>0</v>
      </c>
      <c r="F92" s="22">
        <f t="shared" si="9"/>
        <v>0</v>
      </c>
      <c r="G92" s="22">
        <f t="shared" si="9"/>
        <v>0</v>
      </c>
      <c r="H92" s="22">
        <f t="shared" si="9"/>
        <v>0</v>
      </c>
      <c r="I92" s="22">
        <f t="shared" si="9"/>
        <v>0</v>
      </c>
      <c r="J92" s="22">
        <f t="shared" si="9"/>
        <v>0</v>
      </c>
      <c r="K92" s="22">
        <f t="shared" si="9"/>
        <v>0</v>
      </c>
      <c r="L92" s="22">
        <f t="shared" si="9"/>
        <v>0</v>
      </c>
      <c r="M92" s="22">
        <f t="shared" si="9"/>
        <v>0</v>
      </c>
      <c r="N92" s="22">
        <f t="shared" si="9"/>
        <v>0</v>
      </c>
      <c r="O92" s="2"/>
    </row>
    <row r="93" spans="2:15" ht="30.75" customHeight="1">
      <c r="B93" s="21" t="s">
        <v>42</v>
      </c>
      <c r="C93" s="23" t="e">
        <f aca="true" t="shared" si="10" ref="C93:N93">C92-C94</f>
        <v>#VALUE!</v>
      </c>
      <c r="D93" s="23" t="e">
        <f t="shared" si="10"/>
        <v>#VALUE!</v>
      </c>
      <c r="E93" s="23" t="e">
        <f t="shared" si="10"/>
        <v>#VALUE!</v>
      </c>
      <c r="F93" s="23" t="e">
        <f t="shared" si="10"/>
        <v>#VALUE!</v>
      </c>
      <c r="G93" s="23" t="e">
        <f t="shared" si="10"/>
        <v>#VALUE!</v>
      </c>
      <c r="H93" s="23" t="e">
        <f t="shared" si="10"/>
        <v>#VALUE!</v>
      </c>
      <c r="I93" s="23" t="e">
        <f t="shared" si="10"/>
        <v>#VALUE!</v>
      </c>
      <c r="J93" s="23" t="e">
        <f t="shared" si="10"/>
        <v>#VALUE!</v>
      </c>
      <c r="K93" s="23" t="e">
        <f t="shared" si="10"/>
        <v>#VALUE!</v>
      </c>
      <c r="L93" s="23" t="e">
        <f t="shared" si="10"/>
        <v>#VALUE!</v>
      </c>
      <c r="M93" s="23" t="e">
        <f t="shared" si="10"/>
        <v>#VALUE!</v>
      </c>
      <c r="N93" s="23" t="e">
        <f t="shared" si="10"/>
        <v>#VALUE!</v>
      </c>
      <c r="O93" s="4"/>
    </row>
    <row r="94" spans="2:15" ht="39" customHeight="1">
      <c r="B94" s="24" t="s">
        <v>43</v>
      </c>
      <c r="C94" s="25">
        <f>IF(COUNT($C$14:$C$15)&lt;2,"",MAX(0,MIN("8:00",($C$15&lt;$C$14)+$C$15)-$C$14)+MAX(0,MIN(($C$15&lt;$C$14)+$C$15,"32:00")-MAX($C$14,"22:00")))</f>
      </c>
      <c r="D94" s="25">
        <f aca="true" t="shared" si="11" ref="D94:N94">IF(COUNT(D14:D15)&lt;2,"",MAX(0,MIN("8:00",(D15&lt;D14)+D15)-D14)+MAX(0,MIN((D15&lt;D14)+D15,"32:00")-MAX(D14,"22:00")))</f>
      </c>
      <c r="E94" s="25">
        <f t="shared" si="11"/>
      </c>
      <c r="F94" s="25">
        <f t="shared" si="11"/>
      </c>
      <c r="G94" s="25">
        <f t="shared" si="11"/>
      </c>
      <c r="H94" s="25">
        <f t="shared" si="11"/>
      </c>
      <c r="I94" s="25">
        <f t="shared" si="11"/>
      </c>
      <c r="J94" s="25">
        <f t="shared" si="11"/>
      </c>
      <c r="K94" s="25">
        <f t="shared" si="11"/>
      </c>
      <c r="L94" s="25">
        <f t="shared" si="11"/>
      </c>
      <c r="M94" s="25">
        <f t="shared" si="11"/>
      </c>
      <c r="N94" s="25">
        <f t="shared" si="11"/>
      </c>
      <c r="O94" s="4"/>
    </row>
    <row r="95" spans="2:15" ht="29.25" customHeight="1">
      <c r="B95" s="24" t="s">
        <v>39</v>
      </c>
      <c r="C95" s="25" t="e">
        <f aca="true" t="shared" si="12" ref="C95:N95">SUM(C93,C94)</f>
        <v>#VALUE!</v>
      </c>
      <c r="D95" s="25" t="e">
        <f t="shared" si="12"/>
        <v>#VALUE!</v>
      </c>
      <c r="E95" s="25" t="e">
        <f t="shared" si="12"/>
        <v>#VALUE!</v>
      </c>
      <c r="F95" s="25" t="e">
        <f t="shared" si="12"/>
        <v>#VALUE!</v>
      </c>
      <c r="G95" s="25" t="e">
        <f t="shared" si="12"/>
        <v>#VALUE!</v>
      </c>
      <c r="H95" s="25" t="e">
        <f t="shared" si="12"/>
        <v>#VALUE!</v>
      </c>
      <c r="I95" s="25" t="e">
        <f t="shared" si="12"/>
        <v>#VALUE!</v>
      </c>
      <c r="J95" s="25" t="e">
        <f t="shared" si="12"/>
        <v>#VALUE!</v>
      </c>
      <c r="K95" s="25" t="e">
        <f t="shared" si="12"/>
        <v>#VALUE!</v>
      </c>
      <c r="L95" s="25" t="e">
        <f t="shared" si="12"/>
        <v>#VALUE!</v>
      </c>
      <c r="M95" s="25" t="e">
        <f t="shared" si="12"/>
        <v>#VALUE!</v>
      </c>
      <c r="N95" s="25" t="e">
        <f t="shared" si="12"/>
        <v>#VALUE!</v>
      </c>
      <c r="O95" s="4"/>
    </row>
    <row r="96" spans="2:15" ht="29.25" customHeight="1">
      <c r="B96" s="24" t="s">
        <v>40</v>
      </c>
      <c r="C96" s="26" t="e">
        <f aca="true" t="shared" si="13" ref="C96:N96">SUM(C93/C95)</f>
        <v>#VALUE!</v>
      </c>
      <c r="D96" s="26" t="e">
        <f t="shared" si="13"/>
        <v>#VALUE!</v>
      </c>
      <c r="E96" s="26" t="e">
        <f t="shared" si="13"/>
        <v>#VALUE!</v>
      </c>
      <c r="F96" s="26" t="e">
        <f t="shared" si="13"/>
        <v>#VALUE!</v>
      </c>
      <c r="G96" s="26" t="e">
        <f t="shared" si="13"/>
        <v>#VALUE!</v>
      </c>
      <c r="H96" s="26" t="e">
        <f t="shared" si="13"/>
        <v>#VALUE!</v>
      </c>
      <c r="I96" s="26" t="e">
        <f t="shared" si="13"/>
        <v>#VALUE!</v>
      </c>
      <c r="J96" s="26" t="e">
        <f t="shared" si="13"/>
        <v>#VALUE!</v>
      </c>
      <c r="K96" s="26" t="e">
        <f t="shared" si="13"/>
        <v>#VALUE!</v>
      </c>
      <c r="L96" s="26" t="e">
        <f t="shared" si="13"/>
        <v>#VALUE!</v>
      </c>
      <c r="M96" s="26" t="e">
        <f t="shared" si="13"/>
        <v>#VALUE!</v>
      </c>
      <c r="N96" s="26" t="e">
        <f t="shared" si="13"/>
        <v>#VALUE!</v>
      </c>
      <c r="O96" s="4"/>
    </row>
    <row r="97" spans="2:15" ht="29.25" customHeight="1">
      <c r="B97" s="24" t="s">
        <v>41</v>
      </c>
      <c r="C97" s="26" t="e">
        <f aca="true" t="shared" si="14" ref="C97:N97">SUM(C94/C95)</f>
        <v>#VALUE!</v>
      </c>
      <c r="D97" s="26" t="e">
        <f t="shared" si="14"/>
        <v>#VALUE!</v>
      </c>
      <c r="E97" s="26" t="e">
        <f t="shared" si="14"/>
        <v>#VALUE!</v>
      </c>
      <c r="F97" s="26" t="e">
        <f t="shared" si="14"/>
        <v>#VALUE!</v>
      </c>
      <c r="G97" s="26" t="e">
        <f t="shared" si="14"/>
        <v>#VALUE!</v>
      </c>
      <c r="H97" s="26" t="e">
        <f t="shared" si="14"/>
        <v>#VALUE!</v>
      </c>
      <c r="I97" s="26" t="e">
        <f t="shared" si="14"/>
        <v>#VALUE!</v>
      </c>
      <c r="J97" s="26" t="e">
        <f t="shared" si="14"/>
        <v>#VALUE!</v>
      </c>
      <c r="K97" s="26" t="e">
        <f t="shared" si="14"/>
        <v>#VALUE!</v>
      </c>
      <c r="L97" s="26" t="e">
        <f t="shared" si="14"/>
        <v>#VALUE!</v>
      </c>
      <c r="M97" s="26" t="e">
        <f t="shared" si="14"/>
        <v>#VALUE!</v>
      </c>
      <c r="N97" s="26" t="e">
        <f t="shared" si="14"/>
        <v>#VALUE!</v>
      </c>
      <c r="O97" s="4"/>
    </row>
    <row r="98" spans="2:15" ht="29.25" customHeight="1">
      <c r="B98" s="24" t="s">
        <v>46</v>
      </c>
      <c r="C98" s="27" t="e">
        <f aca="true" t="shared" si="15" ref="C98:N98">ROUND(C12*C96,1)</f>
        <v>#VALUE!</v>
      </c>
      <c r="D98" s="27" t="e">
        <f t="shared" si="15"/>
        <v>#VALUE!</v>
      </c>
      <c r="E98" s="27" t="e">
        <f t="shared" si="15"/>
        <v>#VALUE!</v>
      </c>
      <c r="F98" s="27" t="e">
        <f t="shared" si="15"/>
        <v>#VALUE!</v>
      </c>
      <c r="G98" s="27" t="e">
        <f t="shared" si="15"/>
        <v>#VALUE!</v>
      </c>
      <c r="H98" s="27" t="e">
        <f t="shared" si="15"/>
        <v>#VALUE!</v>
      </c>
      <c r="I98" s="27" t="e">
        <f t="shared" si="15"/>
        <v>#VALUE!</v>
      </c>
      <c r="J98" s="27" t="e">
        <f t="shared" si="15"/>
        <v>#VALUE!</v>
      </c>
      <c r="K98" s="27" t="e">
        <f t="shared" si="15"/>
        <v>#VALUE!</v>
      </c>
      <c r="L98" s="27" t="e">
        <f t="shared" si="15"/>
        <v>#VALUE!</v>
      </c>
      <c r="M98" s="27" t="e">
        <f t="shared" si="15"/>
        <v>#VALUE!</v>
      </c>
      <c r="N98" s="27" t="e">
        <f t="shared" si="15"/>
        <v>#VALUE!</v>
      </c>
      <c r="O98" s="4"/>
    </row>
    <row r="99" spans="2:15" ht="29.25" customHeight="1">
      <c r="B99" s="24" t="s">
        <v>47</v>
      </c>
      <c r="C99" s="27" t="e">
        <f aca="true" t="shared" si="16" ref="C99:N99">ROUND(C12*C97,1)</f>
        <v>#VALUE!</v>
      </c>
      <c r="D99" s="27" t="e">
        <f t="shared" si="16"/>
        <v>#VALUE!</v>
      </c>
      <c r="E99" s="27" t="e">
        <f t="shared" si="16"/>
        <v>#VALUE!</v>
      </c>
      <c r="F99" s="27" t="e">
        <f t="shared" si="16"/>
        <v>#VALUE!</v>
      </c>
      <c r="G99" s="27" t="e">
        <f t="shared" si="16"/>
        <v>#VALUE!</v>
      </c>
      <c r="H99" s="27" t="e">
        <f t="shared" si="16"/>
        <v>#VALUE!</v>
      </c>
      <c r="I99" s="27" t="e">
        <f t="shared" si="16"/>
        <v>#VALUE!</v>
      </c>
      <c r="J99" s="27" t="e">
        <f t="shared" si="16"/>
        <v>#VALUE!</v>
      </c>
      <c r="K99" s="27" t="e">
        <f t="shared" si="16"/>
        <v>#VALUE!</v>
      </c>
      <c r="L99" s="27" t="e">
        <f t="shared" si="16"/>
        <v>#VALUE!</v>
      </c>
      <c r="M99" s="27" t="e">
        <f t="shared" si="16"/>
        <v>#VALUE!</v>
      </c>
      <c r="N99" s="27" t="e">
        <f t="shared" si="16"/>
        <v>#VALUE!</v>
      </c>
      <c r="O99" s="4"/>
    </row>
  </sheetData>
  <sheetProtection/>
  <mergeCells count="6">
    <mergeCell ref="A1:O1"/>
    <mergeCell ref="B71:B73"/>
    <mergeCell ref="B56:B57"/>
    <mergeCell ref="B81:O81"/>
    <mergeCell ref="M55:N55"/>
    <mergeCell ref="B80:O80"/>
  </mergeCells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O12"/>
  <sheetViews>
    <sheetView view="pageBreakPreview" zoomScaleSheetLayoutView="100" zoomScalePageLayoutView="0" workbookViewId="0" topLeftCell="A1">
      <selection activeCell="D19" sqref="D19"/>
    </sheetView>
  </sheetViews>
  <sheetFormatPr defaultColWidth="9.140625" defaultRowHeight="15"/>
  <cols>
    <col min="1" max="1" width="5.7109375" style="98" customWidth="1"/>
    <col min="2" max="2" width="9.00390625" style="98" customWidth="1"/>
    <col min="3" max="3" width="27.7109375" style="98" customWidth="1"/>
    <col min="4" max="16384" width="9.00390625" style="98" customWidth="1"/>
  </cols>
  <sheetData>
    <row r="2" ht="14.25" thickBot="1">
      <c r="B2" s="98" t="s">
        <v>77</v>
      </c>
    </row>
    <row r="3" spans="2:15" ht="14.25" thickBot="1">
      <c r="B3" s="99"/>
      <c r="C3" s="100"/>
      <c r="D3" s="77" t="s">
        <v>19</v>
      </c>
      <c r="E3" s="77" t="s">
        <v>20</v>
      </c>
      <c r="F3" s="77" t="s">
        <v>21</v>
      </c>
      <c r="G3" s="77" t="s">
        <v>22</v>
      </c>
      <c r="H3" s="77" t="s">
        <v>23</v>
      </c>
      <c r="I3" s="77" t="s">
        <v>24</v>
      </c>
      <c r="J3" s="77" t="s">
        <v>25</v>
      </c>
      <c r="K3" s="77" t="s">
        <v>26</v>
      </c>
      <c r="L3" s="77" t="s">
        <v>27</v>
      </c>
      <c r="M3" s="77" t="s">
        <v>28</v>
      </c>
      <c r="N3" s="77" t="s">
        <v>29</v>
      </c>
      <c r="O3" s="78" t="s">
        <v>30</v>
      </c>
    </row>
    <row r="4" spans="2:15" ht="14.25">
      <c r="B4" s="101" t="s">
        <v>74</v>
      </c>
      <c r="C4" s="102" t="s">
        <v>31</v>
      </c>
      <c r="D4" s="103">
        <v>7408.8</v>
      </c>
      <c r="E4" s="103">
        <v>7408.8</v>
      </c>
      <c r="F4" s="103">
        <v>7408.8</v>
      </c>
      <c r="G4" s="103">
        <v>7408.8</v>
      </c>
      <c r="H4" s="103">
        <v>7408.8</v>
      </c>
      <c r="I4" s="103">
        <v>7408.8</v>
      </c>
      <c r="J4" s="103">
        <v>7408.8</v>
      </c>
      <c r="K4" s="103">
        <v>7408.8</v>
      </c>
      <c r="L4" s="103">
        <v>7408.8</v>
      </c>
      <c r="M4" s="103">
        <v>7408.8</v>
      </c>
      <c r="N4" s="103">
        <v>7408.8</v>
      </c>
      <c r="O4" s="103">
        <v>7408.8</v>
      </c>
    </row>
    <row r="5" spans="2:15" ht="14.25">
      <c r="B5" s="104" t="s">
        <v>74</v>
      </c>
      <c r="C5" s="105" t="s">
        <v>32</v>
      </c>
      <c r="D5" s="106">
        <v>1058.4</v>
      </c>
      <c r="E5" s="106">
        <v>1058.4</v>
      </c>
      <c r="F5" s="106">
        <v>1058.4</v>
      </c>
      <c r="G5" s="106">
        <v>1058.4</v>
      </c>
      <c r="H5" s="106">
        <v>1058.4</v>
      </c>
      <c r="I5" s="106">
        <v>1058.4</v>
      </c>
      <c r="J5" s="106">
        <v>1058.4</v>
      </c>
      <c r="K5" s="106">
        <v>1058.4</v>
      </c>
      <c r="L5" s="106">
        <v>1058.4</v>
      </c>
      <c r="M5" s="106">
        <v>1058.4</v>
      </c>
      <c r="N5" s="106">
        <v>1058.4</v>
      </c>
      <c r="O5" s="106">
        <v>1058.4</v>
      </c>
    </row>
    <row r="6" spans="2:15" ht="14.25">
      <c r="B6" s="104" t="s">
        <v>74</v>
      </c>
      <c r="C6" s="107" t="s">
        <v>37</v>
      </c>
      <c r="D6" s="92"/>
      <c r="E6" s="92"/>
      <c r="F6" s="92"/>
      <c r="G6" s="92"/>
      <c r="H6" s="92"/>
      <c r="I6" s="92"/>
      <c r="J6" s="92">
        <v>21.11</v>
      </c>
      <c r="K6" s="92">
        <v>21.11</v>
      </c>
      <c r="L6" s="92">
        <v>21.11</v>
      </c>
      <c r="M6" s="92"/>
      <c r="N6" s="92"/>
      <c r="O6" s="108"/>
    </row>
    <row r="7" spans="2:15" ht="14.25">
      <c r="B7" s="104" t="s">
        <v>74</v>
      </c>
      <c r="C7" s="107" t="s">
        <v>38</v>
      </c>
      <c r="D7" s="92">
        <v>19.37</v>
      </c>
      <c r="E7" s="92">
        <v>19.37</v>
      </c>
      <c r="F7" s="92">
        <v>19.37</v>
      </c>
      <c r="G7" s="92">
        <v>19.37</v>
      </c>
      <c r="H7" s="92">
        <v>19.37</v>
      </c>
      <c r="I7" s="92">
        <v>19.37</v>
      </c>
      <c r="J7" s="92"/>
      <c r="K7" s="92"/>
      <c r="L7" s="92"/>
      <c r="M7" s="92">
        <v>19.37</v>
      </c>
      <c r="N7" s="92">
        <v>19.37</v>
      </c>
      <c r="O7" s="92">
        <v>19.37</v>
      </c>
    </row>
    <row r="8" spans="2:15" ht="14.25">
      <c r="B8" s="104" t="s">
        <v>74</v>
      </c>
      <c r="C8" s="107" t="s">
        <v>33</v>
      </c>
      <c r="D8" s="92">
        <v>14.16</v>
      </c>
      <c r="E8" s="92">
        <v>14.16</v>
      </c>
      <c r="F8" s="92">
        <v>14.16</v>
      </c>
      <c r="G8" s="92">
        <v>14.16</v>
      </c>
      <c r="H8" s="92">
        <v>14.16</v>
      </c>
      <c r="I8" s="92">
        <v>14.16</v>
      </c>
      <c r="J8" s="92">
        <v>14.16</v>
      </c>
      <c r="K8" s="92">
        <v>14.16</v>
      </c>
      <c r="L8" s="92">
        <v>14.16</v>
      </c>
      <c r="M8" s="92">
        <v>14.16</v>
      </c>
      <c r="N8" s="92">
        <v>14.16</v>
      </c>
      <c r="O8" s="92">
        <v>14.16</v>
      </c>
    </row>
    <row r="9" spans="2:15" ht="14.25">
      <c r="B9" s="104" t="s">
        <v>74</v>
      </c>
      <c r="C9" s="109" t="s">
        <v>34</v>
      </c>
      <c r="D9" s="92">
        <v>1.58</v>
      </c>
      <c r="E9" s="92">
        <v>1.62</v>
      </c>
      <c r="F9" s="92">
        <v>1.71</v>
      </c>
      <c r="G9" s="92">
        <v>1.49</v>
      </c>
      <c r="H9" s="92">
        <v>0.24</v>
      </c>
      <c r="I9" s="92">
        <v>0.08</v>
      </c>
      <c r="J9" s="92">
        <v>-0.61</v>
      </c>
      <c r="K9" s="92">
        <v>-0.97</v>
      </c>
      <c r="L9" s="92">
        <v>-1.31</v>
      </c>
      <c r="M9" s="92">
        <v>-1.29</v>
      </c>
      <c r="N9" s="92">
        <v>-1.2</v>
      </c>
      <c r="O9" s="93">
        <v>-1.33</v>
      </c>
    </row>
    <row r="10" spans="2:15" ht="14.25">
      <c r="B10" s="104" t="s">
        <v>74</v>
      </c>
      <c r="C10" s="109" t="s">
        <v>35</v>
      </c>
      <c r="D10" s="92">
        <v>0.75</v>
      </c>
      <c r="E10" s="92">
        <v>0.75</v>
      </c>
      <c r="F10" s="92">
        <v>0.75</v>
      </c>
      <c r="G10" s="92">
        <v>0.75</v>
      </c>
      <c r="H10" s="92">
        <v>1.58</v>
      </c>
      <c r="I10" s="92">
        <v>1.58</v>
      </c>
      <c r="J10" s="92">
        <v>1.58</v>
      </c>
      <c r="K10" s="92">
        <v>1.58</v>
      </c>
      <c r="L10" s="92">
        <v>1.58</v>
      </c>
      <c r="M10" s="92">
        <v>1.58</v>
      </c>
      <c r="N10" s="92">
        <v>1.58</v>
      </c>
      <c r="O10" s="92">
        <v>1.58</v>
      </c>
    </row>
    <row r="11" spans="2:15" ht="15" thickBot="1">
      <c r="B11" s="110" t="s">
        <v>74</v>
      </c>
      <c r="C11" s="111" t="s">
        <v>36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3"/>
    </row>
    <row r="12" ht="13.5">
      <c r="C12" s="118" t="s">
        <v>76</v>
      </c>
    </row>
  </sheetData>
  <sheetProtection/>
  <printOptions/>
  <pageMargins left="0.7" right="0.7" top="0.75" bottom="0.75" header="0.3" footer="0.3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2:O10"/>
  <sheetViews>
    <sheetView view="pageBreakPreview" zoomScale="91" zoomScaleSheetLayoutView="91" zoomScalePageLayoutView="0" workbookViewId="0" topLeftCell="C1">
      <selection activeCell="J17" sqref="J17"/>
    </sheetView>
  </sheetViews>
  <sheetFormatPr defaultColWidth="9.140625" defaultRowHeight="15"/>
  <cols>
    <col min="1" max="2" width="9.00390625" style="74" customWidth="1"/>
    <col min="3" max="3" width="19.57421875" style="74" customWidth="1"/>
    <col min="4" max="16384" width="9.00390625" style="74" customWidth="1"/>
  </cols>
  <sheetData>
    <row r="2" ht="14.25" thickBot="1">
      <c r="B2" s="74" t="s">
        <v>67</v>
      </c>
    </row>
    <row r="3" spans="2:15" ht="14.25" thickBot="1">
      <c r="B3" s="75"/>
      <c r="C3" s="76"/>
      <c r="D3" s="77" t="s">
        <v>19</v>
      </c>
      <c r="E3" s="77" t="s">
        <v>20</v>
      </c>
      <c r="F3" s="77" t="s">
        <v>21</v>
      </c>
      <c r="G3" s="77" t="s">
        <v>22</v>
      </c>
      <c r="H3" s="77" t="s">
        <v>23</v>
      </c>
      <c r="I3" s="77" t="s">
        <v>24</v>
      </c>
      <c r="J3" s="77" t="s">
        <v>25</v>
      </c>
      <c r="K3" s="77" t="s">
        <v>26</v>
      </c>
      <c r="L3" s="77" t="s">
        <v>27</v>
      </c>
      <c r="M3" s="77" t="s">
        <v>28</v>
      </c>
      <c r="N3" s="77" t="s">
        <v>29</v>
      </c>
      <c r="O3" s="78" t="s">
        <v>30</v>
      </c>
    </row>
    <row r="4" spans="2:15" s="83" customFormat="1" ht="14.25">
      <c r="B4" s="79" t="s">
        <v>74</v>
      </c>
      <c r="C4" s="80" t="s">
        <v>15</v>
      </c>
      <c r="D4" s="81">
        <v>1058.4</v>
      </c>
      <c r="E4" s="81">
        <v>1058.4</v>
      </c>
      <c r="F4" s="81">
        <v>1058.4</v>
      </c>
      <c r="G4" s="81">
        <v>1058.4</v>
      </c>
      <c r="H4" s="81">
        <v>1058.4</v>
      </c>
      <c r="I4" s="81">
        <v>1058.4</v>
      </c>
      <c r="J4" s="81">
        <v>1058.4</v>
      </c>
      <c r="K4" s="81">
        <v>1058.4</v>
      </c>
      <c r="L4" s="81">
        <v>1058.4</v>
      </c>
      <c r="M4" s="81">
        <v>1058.4</v>
      </c>
      <c r="N4" s="81">
        <v>1058.4</v>
      </c>
      <c r="O4" s="82">
        <v>1058.4</v>
      </c>
    </row>
    <row r="5" spans="2:15" s="83" customFormat="1" ht="14.25">
      <c r="B5" s="84" t="s">
        <v>74</v>
      </c>
      <c r="C5" s="85" t="s">
        <v>44</v>
      </c>
      <c r="D5" s="86"/>
      <c r="E5" s="87"/>
      <c r="F5" s="87"/>
      <c r="G5" s="87"/>
      <c r="H5" s="87"/>
      <c r="I5" s="87"/>
      <c r="J5" s="87">
        <v>17.98</v>
      </c>
      <c r="K5" s="87">
        <v>17.98</v>
      </c>
      <c r="L5" s="87">
        <v>17.98</v>
      </c>
      <c r="M5" s="87"/>
      <c r="N5" s="87"/>
      <c r="O5" s="88"/>
    </row>
    <row r="6" spans="2:15" s="83" customFormat="1" ht="14.25">
      <c r="B6" s="84" t="s">
        <v>74</v>
      </c>
      <c r="C6" s="85" t="s">
        <v>45</v>
      </c>
      <c r="D6" s="89">
        <v>16.53</v>
      </c>
      <c r="E6" s="89">
        <v>16.53</v>
      </c>
      <c r="F6" s="89">
        <v>16.53</v>
      </c>
      <c r="G6" s="89">
        <v>16.53</v>
      </c>
      <c r="H6" s="89">
        <v>16.53</v>
      </c>
      <c r="I6" s="89">
        <v>16.53</v>
      </c>
      <c r="J6" s="89"/>
      <c r="K6" s="89"/>
      <c r="L6" s="89"/>
      <c r="M6" s="89">
        <v>16.53</v>
      </c>
      <c r="N6" s="89">
        <v>16.53</v>
      </c>
      <c r="O6" s="90">
        <v>16.53</v>
      </c>
    </row>
    <row r="7" spans="2:15" s="83" customFormat="1" ht="14.25">
      <c r="B7" s="84" t="s">
        <v>74</v>
      </c>
      <c r="C7" s="91" t="s">
        <v>34</v>
      </c>
      <c r="D7" s="92">
        <v>1.58</v>
      </c>
      <c r="E7" s="92">
        <v>1.62</v>
      </c>
      <c r="F7" s="92">
        <v>1.71</v>
      </c>
      <c r="G7" s="92">
        <v>1.49</v>
      </c>
      <c r="H7" s="92">
        <v>0.24</v>
      </c>
      <c r="I7" s="92">
        <v>0.08</v>
      </c>
      <c r="J7" s="92">
        <v>-0.61</v>
      </c>
      <c r="K7" s="92">
        <v>-0.97</v>
      </c>
      <c r="L7" s="92">
        <v>-1.31</v>
      </c>
      <c r="M7" s="92">
        <v>-1.29</v>
      </c>
      <c r="N7" s="92">
        <v>-1.2</v>
      </c>
      <c r="O7" s="93">
        <v>-1.33</v>
      </c>
    </row>
    <row r="8" spans="2:15" s="83" customFormat="1" ht="24">
      <c r="B8" s="84" t="s">
        <v>74</v>
      </c>
      <c r="C8" s="91" t="s">
        <v>35</v>
      </c>
      <c r="D8" s="92">
        <v>0.75</v>
      </c>
      <c r="E8" s="92">
        <v>0.75</v>
      </c>
      <c r="F8" s="92">
        <v>0.75</v>
      </c>
      <c r="G8" s="92">
        <v>0.75</v>
      </c>
      <c r="H8" s="92">
        <v>1.58</v>
      </c>
      <c r="I8" s="92">
        <v>1.58</v>
      </c>
      <c r="J8" s="92">
        <v>1.58</v>
      </c>
      <c r="K8" s="92">
        <v>1.58</v>
      </c>
      <c r="L8" s="92">
        <v>1.58</v>
      </c>
      <c r="M8" s="92">
        <v>1.58</v>
      </c>
      <c r="N8" s="92">
        <v>1.58</v>
      </c>
      <c r="O8" s="92">
        <v>1.58</v>
      </c>
    </row>
    <row r="9" spans="2:15" s="83" customFormat="1" ht="15" thickBot="1">
      <c r="B9" s="94" t="s">
        <v>74</v>
      </c>
      <c r="C9" s="95" t="s">
        <v>36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7"/>
    </row>
    <row r="10" ht="13.5">
      <c r="D10" s="118" t="s">
        <v>76</v>
      </c>
    </row>
  </sheetData>
  <sheetProtection/>
  <printOptions/>
  <pageMargins left="0.7" right="0.7" top="0.75" bottom="0.75" header="0.3" footer="0.3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67"/>
  <sheetViews>
    <sheetView zoomScalePageLayoutView="0" workbookViewId="0" topLeftCell="A43">
      <selection activeCell="E13" sqref="E13"/>
    </sheetView>
  </sheetViews>
  <sheetFormatPr defaultColWidth="9.140625" defaultRowHeight="15"/>
  <sheetData>
    <row r="1" ht="13.5">
      <c r="B1" s="20">
        <v>0.104166666666663</v>
      </c>
    </row>
    <row r="2" ht="13.5">
      <c r="B2" s="20">
        <v>0.124999999999997</v>
      </c>
    </row>
    <row r="3" ht="13.5">
      <c r="B3" s="20">
        <v>0.145833333333331</v>
      </c>
    </row>
    <row r="4" ht="13.5">
      <c r="B4" s="20">
        <v>0.166666666666665</v>
      </c>
    </row>
    <row r="5" ht="13.5">
      <c r="B5" s="20">
        <v>0.187499999999999</v>
      </c>
    </row>
    <row r="6" ht="13.5">
      <c r="B6" s="20">
        <v>0.208333333333333</v>
      </c>
    </row>
    <row r="7" ht="13.5">
      <c r="B7" s="20">
        <v>0.229166666666666</v>
      </c>
    </row>
    <row r="8" ht="13.5">
      <c r="B8" s="20">
        <v>0.25</v>
      </c>
    </row>
    <row r="9" ht="13.5">
      <c r="B9" s="20">
        <v>0.270833333333333</v>
      </c>
    </row>
    <row r="10" ht="13.5">
      <c r="B10" s="20">
        <v>0.291666666666667</v>
      </c>
    </row>
    <row r="11" ht="13.5">
      <c r="B11" s="20">
        <v>0.3125</v>
      </c>
    </row>
    <row r="12" ht="13.5">
      <c r="B12" s="20">
        <v>0.3333333333333333</v>
      </c>
    </row>
    <row r="13" ht="13.5">
      <c r="B13" s="20">
        <v>0.3541666666666667</v>
      </c>
    </row>
    <row r="14" ht="13.5">
      <c r="B14" s="20">
        <v>0.375</v>
      </c>
    </row>
    <row r="15" ht="13.5">
      <c r="B15" s="20">
        <v>0.395833333333333</v>
      </c>
    </row>
    <row r="16" ht="13.5">
      <c r="B16" s="20">
        <v>0.416666666666667</v>
      </c>
    </row>
    <row r="17" ht="13.5">
      <c r="B17" s="20">
        <v>0.4375</v>
      </c>
    </row>
    <row r="18" ht="13.5">
      <c r="B18" s="20">
        <v>0.458333333333334</v>
      </c>
    </row>
    <row r="19" ht="13.5">
      <c r="B19" s="20">
        <v>0.479166666666667</v>
      </c>
    </row>
    <row r="20" ht="13.5">
      <c r="B20" s="20">
        <v>0.5</v>
      </c>
    </row>
    <row r="21" ht="13.5">
      <c r="B21" s="20">
        <v>0.520833333333334</v>
      </c>
    </row>
    <row r="22" ht="13.5">
      <c r="B22" s="20">
        <v>0.541666666666667</v>
      </c>
    </row>
    <row r="23" ht="13.5">
      <c r="B23" s="20">
        <v>0.5625</v>
      </c>
    </row>
    <row r="24" ht="13.5">
      <c r="B24" s="20">
        <v>0.583333333333333</v>
      </c>
    </row>
    <row r="25" ht="13.5">
      <c r="B25" s="20">
        <v>0.604166666666667</v>
      </c>
    </row>
    <row r="26" ht="13.5">
      <c r="B26" s="20">
        <v>0.625</v>
      </c>
    </row>
    <row r="27" ht="13.5">
      <c r="B27" s="20">
        <v>0.645833333333333</v>
      </c>
    </row>
    <row r="28" ht="13.5">
      <c r="B28" s="20">
        <v>0.666666666666667</v>
      </c>
    </row>
    <row r="29" ht="13.5">
      <c r="B29" s="20">
        <v>0.6875</v>
      </c>
    </row>
    <row r="30" ht="13.5">
      <c r="B30" s="20">
        <v>0.708333333333333</v>
      </c>
    </row>
    <row r="31" ht="13.5">
      <c r="B31" s="20">
        <v>0.729166666666667</v>
      </c>
    </row>
    <row r="32" ht="13.5">
      <c r="B32" s="20">
        <v>0.75</v>
      </c>
    </row>
    <row r="33" ht="13.5">
      <c r="B33" s="20">
        <v>0.770833333333333</v>
      </c>
    </row>
    <row r="34" ht="13.5">
      <c r="B34" s="20">
        <v>0.791666666666667</v>
      </c>
    </row>
    <row r="35" ht="13.5">
      <c r="B35" s="20">
        <v>0.8125</v>
      </c>
    </row>
    <row r="36" ht="13.5">
      <c r="B36" s="20">
        <v>0.833333333333333</v>
      </c>
    </row>
    <row r="37" ht="13.5">
      <c r="B37" s="20">
        <v>0.854166666666667</v>
      </c>
    </row>
    <row r="38" ht="13.5">
      <c r="B38" s="20">
        <v>0.875</v>
      </c>
    </row>
    <row r="39" ht="13.5">
      <c r="B39" s="20">
        <v>0.895833333333333</v>
      </c>
    </row>
    <row r="40" ht="13.5">
      <c r="B40" s="20">
        <v>0.916666666666667</v>
      </c>
    </row>
    <row r="41" ht="13.5">
      <c r="B41" s="20">
        <v>0.9375</v>
      </c>
    </row>
    <row r="42" ht="13.5">
      <c r="B42" s="20">
        <v>0.958333333333333</v>
      </c>
    </row>
    <row r="43" ht="13.5">
      <c r="B43" s="20">
        <v>0.979166666666666</v>
      </c>
    </row>
    <row r="44" ht="13.5">
      <c r="B44" s="20">
        <v>1</v>
      </c>
    </row>
    <row r="45" ht="13.5">
      <c r="B45" s="20">
        <v>1.02083333333333</v>
      </c>
    </row>
    <row r="46" ht="13.5">
      <c r="B46" s="20">
        <v>1.04166666666667</v>
      </c>
    </row>
    <row r="47" ht="13.5">
      <c r="B47" s="20">
        <v>1.0625</v>
      </c>
    </row>
    <row r="48" ht="13.5">
      <c r="B48" s="20">
        <v>1.08333333333333</v>
      </c>
    </row>
    <row r="49" ht="13.5">
      <c r="B49" s="20">
        <v>1.10416666666667</v>
      </c>
    </row>
    <row r="50" ht="13.5">
      <c r="B50" s="20">
        <v>1.125</v>
      </c>
    </row>
    <row r="51" ht="13.5">
      <c r="B51" s="20">
        <v>1.14583333333333</v>
      </c>
    </row>
    <row r="52" ht="13.5">
      <c r="B52" s="20">
        <v>1.16666666666667</v>
      </c>
    </row>
    <row r="53" ht="13.5">
      <c r="B53" s="20">
        <v>1.1875</v>
      </c>
    </row>
    <row r="54" ht="13.5">
      <c r="B54" s="20">
        <v>1.20833333333333</v>
      </c>
    </row>
    <row r="55" ht="13.5">
      <c r="B55" s="20">
        <v>1.22916666666667</v>
      </c>
    </row>
    <row r="56" ht="13.5">
      <c r="B56" s="20">
        <v>1.25</v>
      </c>
    </row>
    <row r="57" ht="13.5">
      <c r="B57" s="20">
        <v>1.27083333333333</v>
      </c>
    </row>
    <row r="58" ht="13.5">
      <c r="B58" s="20">
        <v>1.29166666666667</v>
      </c>
    </row>
    <row r="59" ht="13.5">
      <c r="B59" s="20">
        <v>1.3125</v>
      </c>
    </row>
    <row r="60" ht="13.5">
      <c r="B60" s="20">
        <v>1.33333333333333</v>
      </c>
    </row>
    <row r="61" ht="13.5">
      <c r="B61" s="20">
        <v>0.3541666666666667</v>
      </c>
    </row>
    <row r="62" ht="13.5">
      <c r="B62" s="20">
        <v>0.375</v>
      </c>
    </row>
    <row r="63" ht="13.5">
      <c r="B63" s="20">
        <v>0.39583333333334</v>
      </c>
    </row>
    <row r="64" ht="13.5">
      <c r="B64" s="20">
        <v>0.41666666666668</v>
      </c>
    </row>
    <row r="65" ht="13.5">
      <c r="B65" s="20">
        <v>0.43750000000001</v>
      </c>
    </row>
    <row r="66" ht="13.5">
      <c r="B66" s="20">
        <v>0.45833333333335</v>
      </c>
    </row>
    <row r="67" ht="13.5">
      <c r="B67" s="20">
        <v>0.479166666666689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2016-03-14T06:14:39Z</cp:lastPrinted>
  <dcterms:created xsi:type="dcterms:W3CDTF">2010-06-10T01:56:01Z</dcterms:created>
  <dcterms:modified xsi:type="dcterms:W3CDTF">2016-03-29T06:55:59Z</dcterms:modified>
  <cp:category/>
  <cp:version/>
  <cp:contentType/>
  <cp:contentStatus/>
</cp:coreProperties>
</file>