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0" windowWidth="4095" windowHeight="8085" tabRatio="740" activeTab="0"/>
  </bookViews>
  <sheets>
    <sheet name="基本シート" sheetId="1" r:id="rId1"/>
    <sheet name="東北電力（よりそうＢ季時別）" sheetId="2" r:id="rId2"/>
    <sheet name="東北電力（低圧）" sheetId="3" r:id="rId3"/>
    <sheet name="時間" sheetId="4" r:id="rId4"/>
  </sheets>
  <definedNames>
    <definedName name="_xlnm.Print_Area" localSheetId="0">'基本シート'!$A$1:$O$76</definedName>
    <definedName name="_xlnm.Print_Area" localSheetId="1">'東北電力（よりそうＢ季時別）'!$A$1:$O$14</definedName>
    <definedName name="_xlnm.Print_Area" localSheetId="2">'東北電力（低圧）'!$A$1:$O$11</definedName>
  </definedNames>
  <calcPr fullCalcOnLoad="1"/>
</workbook>
</file>

<file path=xl/sharedStrings.xml><?xml version="1.0" encoding="utf-8"?>
<sst xmlns="http://schemas.openxmlformats.org/spreadsheetml/2006/main" count="178" uniqueCount="83">
  <si>
    <t>月別使用量</t>
  </si>
  <si>
    <t>1月</t>
  </si>
  <si>
    <t>２月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</si>
  <si>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</si>
  <si>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</si>
  <si>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</si>
  <si>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</si>
  <si>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</si>
  <si>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</si>
  <si>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</si>
  <si>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</si>
  <si>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</si>
  <si>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</si>
  <si>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契約</t>
  </si>
  <si>
    <t>ｋｗ</t>
  </si>
  <si>
    <t>基本料金</t>
  </si>
  <si>
    <t>低圧契約</t>
  </si>
  <si>
    <t>契約電力</t>
  </si>
  <si>
    <t>小計</t>
  </si>
  <si>
    <t>１月</t>
  </si>
  <si>
    <t>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</si>
  <si>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</si>
  <si>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</si>
  <si>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</si>
  <si>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</si>
  <si>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</si>
  <si>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</si>
  <si>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</si>
  <si>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</si>
  <si>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</si>
  <si>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</si>
  <si>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夜間時間</t>
  </si>
  <si>
    <t>燃料調整費</t>
  </si>
  <si>
    <t>再生可能エネルギー発電促進付加金</t>
  </si>
  <si>
    <t>太陽光発電促進付加金</t>
  </si>
  <si>
    <t>昼間（夏季）</t>
  </si>
  <si>
    <t>昼間（その他季）</t>
  </si>
  <si>
    <t>計</t>
  </si>
  <si>
    <t>割合（昼間、%）　</t>
  </si>
  <si>
    <t>割合（夜間,%）</t>
  </si>
  <si>
    <t>昼間使用</t>
  </si>
  <si>
    <t>夜間使用（22:00～8:00）</t>
  </si>
  <si>
    <t>夏季</t>
  </si>
  <si>
    <t>その他季</t>
  </si>
  <si>
    <t>昼間使用量、kwh)</t>
  </si>
  <si>
    <t>夜間使用量、kwh</t>
  </si>
  <si>
    <t>差額</t>
  </si>
  <si>
    <t>　基本料金</t>
  </si>
  <si>
    <t>　電気量料金</t>
  </si>
  <si>
    <t>計（kwh)</t>
  </si>
  <si>
    <t>計（円）</t>
  </si>
  <si>
    <t>年度</t>
  </si>
  <si>
    <t>年度</t>
  </si>
  <si>
    <t>使用時間</t>
  </si>
  <si>
    <t>電気量料金（低圧）</t>
  </si>
  <si>
    <t>電気量料金（季時別）</t>
  </si>
  <si>
    <t>力率修正額</t>
  </si>
  <si>
    <t>口座振替割引</t>
  </si>
  <si>
    <t>（参考：使用時間等の割合）</t>
  </si>
  <si>
    <t>加温等開始時間</t>
  </si>
  <si>
    <t>加温等終了時間</t>
  </si>
  <si>
    <t>※どの使用時間も同程度の加温等をしたことを想定しております。</t>
  </si>
  <si>
    <t>○低圧契約（現在）</t>
  </si>
  <si>
    <t>＜条件等入力＞</t>
  </si>
  <si>
    <t>＜料金等シミュレーション＞</t>
  </si>
  <si>
    <t>東北電力低圧料金</t>
  </si>
  <si>
    <t>※　当シミュレーションは簡易的な算出検討であり、季時別時間帯別契約の効果を保証するものではございませんので、予め、ご了承ください。</t>
  </si>
  <si>
    <t>計</t>
  </si>
  <si>
    <t>電気量料金は</t>
  </si>
  <si>
    <t>基本料金＋電気量料金は</t>
  </si>
  <si>
    <t>※　加温の時間帯等や電気の使用量によっては、季節別時間帯別契約の方が電気料金が高くなる場合があります。</t>
  </si>
  <si>
    <t>４月</t>
  </si>
  <si>
    <t>２８年</t>
  </si>
  <si>
    <t>東北電力よりそうＢ季時別料金</t>
  </si>
  <si>
    <t>※　燃料調整費、再生可能エネルギー発電促進付加金については平成27年の料金としている。</t>
  </si>
  <si>
    <t>○低圧契約をよりそうＢ季時別契約に変更した場合の電気料金シミュレーター</t>
  </si>
  <si>
    <t>○よりそうＢ季時別料金に変更した場合</t>
  </si>
  <si>
    <t>※　基本料金は、「契約主開閉器により契約電力を定める場合」の基本料金としている。</t>
  </si>
  <si>
    <t>5（契約電力）⑴により契約電力を定める場合</t>
  </si>
  <si>
    <t>5（契約電力）⑵により契約電力を定める場合</t>
  </si>
  <si>
    <t>※力率による修正をしていない。</t>
  </si>
  <si>
    <t>※基本料金は、契約主開閉器により契約電力としている。</t>
  </si>
  <si>
    <t>※力率について、90%とし、口座振替をしている場合を想定しています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</si>
</sst>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%"/>
    <numFmt numFmtId="178" formatCode="0.0"/>
    <numFmt numFmtId="179" formatCode="[h]:mm"/>
    <numFmt numFmtId="180" formatCode="#,##0.00_ "/>
    <numFmt numFmtId="181" formatCode="#,##0_);[Red]\(#,##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0.5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1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>
        <color rgb="FF92D050"/>
      </top>
      <bottom>
        <color indexed="63"/>
      </bottom>
    </border>
    <border>
      <left style="medium"/>
      <right style="thin"/>
      <top style="medium"/>
      <bottom style="thin"/>
    </border>
    <border>
      <left style="thick">
        <color rgb="FF92D050"/>
      </left>
      <right>
        <color indexed="63"/>
      </right>
      <top style="thick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 style="thick">
        <color rgb="FF92D05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33" borderId="16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38" fontId="0" fillId="33" borderId="16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38" fontId="0" fillId="33" borderId="18" xfId="0" applyNumberFormat="1" applyFont="1" applyFill="1" applyBorder="1" applyAlignment="1">
      <alignment vertical="center"/>
    </xf>
    <xf numFmtId="38" fontId="0" fillId="33" borderId="18" xfId="0" applyNumberForma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36" fillId="0" borderId="12" xfId="0" applyFont="1" applyBorder="1" applyAlignment="1">
      <alignment vertical="center"/>
    </xf>
    <xf numFmtId="176" fontId="36" fillId="0" borderId="12" xfId="0" applyNumberFormat="1" applyFont="1" applyFill="1" applyBorder="1" applyAlignment="1">
      <alignment vertical="center"/>
    </xf>
    <xf numFmtId="20" fontId="36" fillId="0" borderId="12" xfId="0" applyNumberFormat="1" applyFont="1" applyFill="1" applyBorder="1" applyAlignment="1">
      <alignment vertical="center"/>
    </xf>
    <xf numFmtId="0" fontId="36" fillId="0" borderId="12" xfId="0" applyFont="1" applyBorder="1" applyAlignment="1">
      <alignment vertical="center" wrapText="1"/>
    </xf>
    <xf numFmtId="176" fontId="36" fillId="0" borderId="12" xfId="0" applyNumberFormat="1" applyFont="1" applyBorder="1" applyAlignment="1">
      <alignment vertical="center" wrapText="1"/>
    </xf>
    <xf numFmtId="177" fontId="36" fillId="0" borderId="12" xfId="42" applyNumberFormat="1" applyFont="1" applyBorder="1" applyAlignment="1">
      <alignment vertical="center" wrapText="1"/>
    </xf>
    <xf numFmtId="178" fontId="36" fillId="0" borderId="12" xfId="42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38" fontId="0" fillId="13" borderId="0" xfId="48" applyFont="1" applyFill="1" applyBorder="1" applyAlignment="1">
      <alignment vertical="center" shrinkToFit="1"/>
    </xf>
    <xf numFmtId="38" fontId="0" fillId="13" borderId="19" xfId="48" applyFont="1" applyFill="1" applyBorder="1" applyAlignment="1">
      <alignment vertical="center" shrinkToFit="1"/>
    </xf>
    <xf numFmtId="38" fontId="0" fillId="13" borderId="0" xfId="48" applyFont="1" applyFill="1" applyBorder="1" applyAlignment="1">
      <alignment vertical="center"/>
    </xf>
    <xf numFmtId="38" fontId="0" fillId="13" borderId="19" xfId="48" applyFont="1" applyFill="1" applyBorder="1" applyAlignment="1">
      <alignment vertical="center"/>
    </xf>
    <xf numFmtId="0" fontId="46" fillId="13" borderId="17" xfId="0" applyFont="1" applyFill="1" applyBorder="1" applyAlignment="1">
      <alignment horizontal="left" vertical="center" wrapText="1"/>
    </xf>
    <xf numFmtId="0" fontId="0" fillId="13" borderId="17" xfId="0" applyFont="1" applyFill="1" applyBorder="1" applyAlignment="1">
      <alignment horizontal="left" vertical="center" wrapText="1"/>
    </xf>
    <xf numFmtId="0" fontId="0" fillId="13" borderId="20" xfId="0" applyFont="1" applyFill="1" applyBorder="1" applyAlignment="1">
      <alignment horizontal="left" vertical="center" wrapText="1"/>
    </xf>
    <xf numFmtId="38" fontId="0" fillId="13" borderId="0" xfId="48" applyFont="1" applyFill="1" applyBorder="1" applyAlignment="1">
      <alignment horizontal="right" vertical="center"/>
    </xf>
    <xf numFmtId="38" fontId="0" fillId="13" borderId="19" xfId="48" applyFont="1" applyFill="1" applyBorder="1" applyAlignment="1">
      <alignment horizontal="right" vertical="center"/>
    </xf>
    <xf numFmtId="38" fontId="0" fillId="13" borderId="21" xfId="48" applyFont="1" applyFill="1" applyBorder="1" applyAlignment="1">
      <alignment vertical="center"/>
    </xf>
    <xf numFmtId="38" fontId="0" fillId="13" borderId="22" xfId="48" applyFont="1" applyFill="1" applyBorder="1" applyAlignment="1">
      <alignment vertical="center"/>
    </xf>
    <xf numFmtId="38" fontId="0" fillId="13" borderId="0" xfId="48" applyFont="1" applyFill="1" applyBorder="1" applyAlignment="1">
      <alignment vertical="center"/>
    </xf>
    <xf numFmtId="38" fontId="0" fillId="13" borderId="17" xfId="48" applyFont="1" applyFill="1" applyBorder="1" applyAlignment="1">
      <alignment vertical="center"/>
    </xf>
    <xf numFmtId="38" fontId="0" fillId="13" borderId="19" xfId="48" applyFont="1" applyFill="1" applyBorder="1" applyAlignment="1">
      <alignment vertical="center"/>
    </xf>
    <xf numFmtId="0" fontId="0" fillId="13" borderId="17" xfId="0" applyFont="1" applyFill="1" applyBorder="1" applyAlignment="1">
      <alignment horizontal="left" vertical="center" wrapText="1"/>
    </xf>
    <xf numFmtId="38" fontId="0" fillId="13" borderId="17" xfId="48" applyFont="1" applyFill="1" applyBorder="1" applyAlignment="1">
      <alignment vertical="center" shrinkToFit="1"/>
    </xf>
    <xf numFmtId="38" fontId="0" fillId="13" borderId="17" xfId="48" applyFont="1" applyFill="1" applyBorder="1" applyAlignment="1">
      <alignment vertical="center"/>
    </xf>
    <xf numFmtId="38" fontId="0" fillId="13" borderId="17" xfId="48" applyFont="1" applyFill="1" applyBorder="1" applyAlignment="1">
      <alignment horizontal="right" vertical="center"/>
    </xf>
    <xf numFmtId="38" fontId="0" fillId="13" borderId="20" xfId="48" applyFont="1" applyFill="1" applyBorder="1" applyAlignment="1">
      <alignment vertical="center"/>
    </xf>
    <xf numFmtId="0" fontId="47" fillId="13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9" fontId="0" fillId="0" borderId="0" xfId="42" applyFont="1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vertical="center"/>
    </xf>
    <xf numFmtId="0" fontId="0" fillId="10" borderId="12" xfId="0" applyFill="1" applyBorder="1" applyAlignment="1">
      <alignment horizontal="center" vertical="center"/>
    </xf>
    <xf numFmtId="0" fontId="0" fillId="10" borderId="18" xfId="0" applyFill="1" applyBorder="1" applyAlignment="1">
      <alignment horizontal="left" vertical="center" wrapText="1"/>
    </xf>
    <xf numFmtId="38" fontId="0" fillId="10" borderId="18" xfId="48" applyFont="1" applyFill="1" applyBorder="1" applyAlignment="1">
      <alignment vertical="center"/>
    </xf>
    <xf numFmtId="0" fontId="0" fillId="10" borderId="16" xfId="0" applyFill="1" applyBorder="1" applyAlignment="1">
      <alignment horizontal="left" vertical="center" wrapText="1"/>
    </xf>
    <xf numFmtId="38" fontId="0" fillId="10" borderId="16" xfId="0" applyNumberFormat="1" applyFill="1" applyBorder="1" applyAlignment="1">
      <alignment vertical="center" shrinkToFit="1"/>
    </xf>
    <xf numFmtId="38" fontId="0" fillId="10" borderId="16" xfId="0" applyNumberFormat="1" applyFill="1" applyBorder="1" applyAlignment="1">
      <alignment vertical="center"/>
    </xf>
    <xf numFmtId="38" fontId="0" fillId="10" borderId="19" xfId="0" applyNumberFormat="1" applyFill="1" applyBorder="1" applyAlignment="1">
      <alignment vertical="center"/>
    </xf>
    <xf numFmtId="38" fontId="0" fillId="10" borderId="22" xfId="0" applyNumberFormat="1" applyFill="1" applyBorder="1" applyAlignment="1">
      <alignment vertical="center"/>
    </xf>
    <xf numFmtId="38" fontId="48" fillId="22" borderId="12" xfId="0" applyNumberFormat="1" applyFont="1" applyFill="1" applyBorder="1" applyAlignment="1">
      <alignment vertical="center"/>
    </xf>
    <xf numFmtId="0" fontId="49" fillId="22" borderId="12" xfId="0" applyFont="1" applyFill="1" applyBorder="1" applyAlignment="1">
      <alignment vertical="center"/>
    </xf>
    <xf numFmtId="38" fontId="0" fillId="33" borderId="20" xfId="0" applyNumberFormat="1" applyFill="1" applyBorder="1" applyAlignment="1">
      <alignment vertical="center" shrinkToFit="1"/>
    </xf>
    <xf numFmtId="0" fontId="0" fillId="10" borderId="24" xfId="0" applyFill="1" applyBorder="1" applyAlignment="1">
      <alignment horizontal="left" vertical="center" wrapText="1"/>
    </xf>
    <xf numFmtId="38" fontId="0" fillId="10" borderId="24" xfId="0" applyNumberFormat="1" applyFill="1" applyBorder="1" applyAlignment="1">
      <alignment vertical="center" shrinkToFit="1"/>
    </xf>
    <xf numFmtId="0" fontId="0" fillId="10" borderId="25" xfId="0" applyFill="1" applyBorder="1" applyAlignment="1">
      <alignment horizontal="left" vertical="center" wrapText="1"/>
    </xf>
    <xf numFmtId="38" fontId="0" fillId="10" borderId="25" xfId="48" applyFont="1" applyFill="1" applyBorder="1" applyAlignment="1">
      <alignment vertical="center"/>
    </xf>
    <xf numFmtId="38" fontId="0" fillId="10" borderId="25" xfId="0" applyNumberFormat="1" applyFill="1" applyBorder="1" applyAlignment="1">
      <alignment vertical="center"/>
    </xf>
    <xf numFmtId="0" fontId="0" fillId="10" borderId="20" xfId="0" applyFill="1" applyBorder="1" applyAlignment="1">
      <alignment horizontal="left" vertical="center" wrapText="1"/>
    </xf>
    <xf numFmtId="38" fontId="0" fillId="10" borderId="20" xfId="0" applyNumberForma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/>
    </xf>
    <xf numFmtId="9" fontId="0" fillId="0" borderId="0" xfId="42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6" fillId="0" borderId="28" xfId="0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46" fillId="0" borderId="31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8" fillId="0" borderId="32" xfId="0" applyFont="1" applyFill="1" applyBorder="1" applyAlignment="1">
      <alignment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vertical="center"/>
    </xf>
    <xf numFmtId="0" fontId="48" fillId="0" borderId="33" xfId="0" applyFont="1" applyFill="1" applyBorder="1" applyAlignment="1">
      <alignment vertical="center"/>
    </xf>
    <xf numFmtId="0" fontId="48" fillId="0" borderId="34" xfId="0" applyFont="1" applyFill="1" applyBorder="1" applyAlignment="1">
      <alignment vertical="center"/>
    </xf>
    <xf numFmtId="0" fontId="48" fillId="0" borderId="35" xfId="0" applyFont="1" applyFill="1" applyBorder="1" applyAlignment="1">
      <alignment horizontal="left" vertical="center"/>
    </xf>
    <xf numFmtId="0" fontId="50" fillId="0" borderId="35" xfId="0" applyFont="1" applyFill="1" applyBorder="1" applyAlignment="1">
      <alignment horizontal="left" vertical="center"/>
    </xf>
    <xf numFmtId="180" fontId="48" fillId="0" borderId="12" xfId="0" applyNumberFormat="1" applyFont="1" applyFill="1" applyBorder="1" applyAlignment="1">
      <alignment vertical="center"/>
    </xf>
    <xf numFmtId="180" fontId="48" fillId="0" borderId="33" xfId="0" applyNumberFormat="1" applyFont="1" applyFill="1" applyBorder="1" applyAlignment="1">
      <alignment vertical="center"/>
    </xf>
    <xf numFmtId="0" fontId="48" fillId="0" borderId="36" xfId="0" applyFont="1" applyFill="1" applyBorder="1" applyAlignment="1">
      <alignment vertical="center"/>
    </xf>
    <xf numFmtId="0" fontId="50" fillId="0" borderId="37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38" xfId="0" applyFont="1" applyFill="1" applyBorder="1" applyAlignment="1">
      <alignment vertical="center"/>
    </xf>
    <xf numFmtId="40" fontId="49" fillId="0" borderId="39" xfId="48" applyNumberFormat="1" applyFont="1" applyFill="1" applyBorder="1" applyAlignment="1">
      <alignment vertical="center"/>
    </xf>
    <xf numFmtId="0" fontId="48" fillId="0" borderId="40" xfId="0" applyFont="1" applyFill="1" applyBorder="1" applyAlignment="1">
      <alignment vertical="center"/>
    </xf>
    <xf numFmtId="0" fontId="48" fillId="0" borderId="41" xfId="0" applyFont="1" applyFill="1" applyBorder="1" applyAlignment="1">
      <alignment horizontal="left" vertical="center"/>
    </xf>
    <xf numFmtId="0" fontId="50" fillId="0" borderId="41" xfId="0" applyFont="1" applyFill="1" applyBorder="1" applyAlignment="1">
      <alignment horizontal="left" vertical="center"/>
    </xf>
    <xf numFmtId="38" fontId="48" fillId="22" borderId="12" xfId="48" applyFont="1" applyFill="1" applyBorder="1" applyAlignment="1">
      <alignment vertical="center"/>
    </xf>
    <xf numFmtId="38" fontId="48" fillId="22" borderId="24" xfId="48" applyFont="1" applyFill="1" applyBorder="1" applyAlignment="1">
      <alignment vertical="center"/>
    </xf>
    <xf numFmtId="179" fontId="48" fillId="34" borderId="12" xfId="0" applyNumberFormat="1" applyFont="1" applyFill="1" applyBorder="1" applyAlignment="1">
      <alignment vertical="center"/>
    </xf>
    <xf numFmtId="20" fontId="48" fillId="34" borderId="12" xfId="0" applyNumberFormat="1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48" fillId="0" borderId="43" xfId="0" applyFont="1" applyFill="1" applyBorder="1" applyAlignment="1">
      <alignment vertical="center" wrapText="1"/>
    </xf>
    <xf numFmtId="0" fontId="48" fillId="0" borderId="41" xfId="0" applyFont="1" applyFill="1" applyBorder="1" applyAlignment="1">
      <alignment vertical="center" wrapText="1"/>
    </xf>
    <xf numFmtId="178" fontId="48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horizontal="center" vertical="center" wrapText="1"/>
    </xf>
    <xf numFmtId="38" fontId="0" fillId="10" borderId="12" xfId="0" applyNumberFormat="1" applyFill="1" applyBorder="1" applyAlignment="1">
      <alignment vertical="center" shrinkToFit="1"/>
    </xf>
    <xf numFmtId="38" fontId="0" fillId="33" borderId="16" xfId="0" applyNumberFormat="1" applyFill="1" applyBorder="1" applyAlignment="1">
      <alignment vertical="center" shrinkToFit="1"/>
    </xf>
    <xf numFmtId="0" fontId="51" fillId="0" borderId="44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605"/>
          <c:w val="0.839"/>
          <c:h val="0.942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'基本シート'!$B$94</c:f>
              <c:strCache>
                <c:ptCount val="1"/>
                <c:pt idx="0">
                  <c:v>昼間使用量、kwh)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92000">
                  <a:srgbClr val="FFFF66"/>
                </a:gs>
                <a:gs pos="100000">
                  <a:srgbClr val="FFFF6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'基本シート'!$C$94:$N$94</c:f>
              <c:numCache/>
            </c:numRef>
          </c:val>
        </c:ser>
        <c:ser>
          <c:idx val="4"/>
          <c:order val="3"/>
          <c:tx>
            <c:strRef>
              <c:f>'基本シート'!$B$95</c:f>
              <c:strCache>
                <c:ptCount val="1"/>
                <c:pt idx="0">
                  <c:v>夜間使用量、kwh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92000">
                  <a:srgbClr val="4BACC6"/>
                </a:gs>
                <a:gs pos="100000">
                  <a:srgbClr val="D7E4B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'基本シート'!$C$95:$N$95</c:f>
              <c:numCache/>
            </c:numRef>
          </c:val>
        </c:ser>
        <c:overlap val="100"/>
        <c:axId val="20695167"/>
        <c:axId val="52038776"/>
      </c:barChart>
      <c:lineChart>
        <c:grouping val="standard"/>
        <c:varyColors val="0"/>
        <c:ser>
          <c:idx val="0"/>
          <c:order val="0"/>
          <c:tx>
            <c:strRef>
              <c:f>'基本シート'!$B$22</c:f>
              <c:strCache>
                <c:ptCount val="1"/>
                <c:pt idx="0">
                  <c:v>電気量料金（低圧）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'基本シート'!$C$22:$N$22</c:f>
              <c:numCache/>
            </c:numRef>
          </c:val>
          <c:smooth val="0"/>
        </c:ser>
        <c:ser>
          <c:idx val="1"/>
          <c:order val="1"/>
          <c:tx>
            <c:strRef>
              <c:f>'基本シート'!$B$36</c:f>
              <c:strCache>
                <c:ptCount val="1"/>
                <c:pt idx="0">
                  <c:v>電気量料金（季時別）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'基本シート'!$C$36:$N$36</c:f>
              <c:numCache/>
            </c:numRef>
          </c:val>
          <c:smooth val="0"/>
        </c:ser>
        <c:marker val="1"/>
        <c:axId val="65695801"/>
        <c:axId val="5439129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801"/>
        <c:crossesAt val="1"/>
        <c:crossBetween val="between"/>
        <c:dispUnits/>
      </c:valAx>
      <c:catAx>
        <c:axId val="20695167"/>
        <c:scaling>
          <c:orientation val="minMax"/>
        </c:scaling>
        <c:axPos val="b"/>
        <c:delete val="1"/>
        <c:majorTickMark val="out"/>
        <c:minorTickMark val="none"/>
        <c:tickLblPos val="nextTo"/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51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025"/>
          <c:y val="0.15725"/>
          <c:w val="0.295"/>
          <c:h val="0.4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-0.00925</cdr:y>
    </cdr:from>
    <cdr:to>
      <cdr:x>0.13825</cdr:x>
      <cdr:y>0.067</cdr:y>
    </cdr:to>
    <cdr:sp>
      <cdr:nvSpPr>
        <cdr:cNvPr id="1" name="正方形/長方形 1"/>
        <cdr:cNvSpPr>
          <a:spLocks/>
        </cdr:cNvSpPr>
      </cdr:nvSpPr>
      <cdr:spPr>
        <a:xfrm>
          <a:off x="323850" y="-28574"/>
          <a:ext cx="45720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0.8945</cdr:x>
      <cdr:y>-0.01075</cdr:y>
    </cdr:from>
    <cdr:to>
      <cdr:x>0.977</cdr:x>
      <cdr:y>0.067</cdr:y>
    </cdr:to>
    <cdr:sp>
      <cdr:nvSpPr>
        <cdr:cNvPr id="2" name="正方形/長方形 2"/>
        <cdr:cNvSpPr>
          <a:spLocks/>
        </cdr:cNvSpPr>
      </cdr:nvSpPr>
      <cdr:spPr>
        <a:xfrm>
          <a:off x="5076825" y="-28574"/>
          <a:ext cx="466725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30</xdr:row>
      <xdr:rowOff>228600</xdr:rowOff>
    </xdr:from>
    <xdr:to>
      <xdr:col>8</xdr:col>
      <xdr:colOff>361950</xdr:colOff>
      <xdr:row>31</xdr:row>
      <xdr:rowOff>466725</xdr:rowOff>
    </xdr:to>
    <xdr:sp>
      <xdr:nvSpPr>
        <xdr:cNvPr id="1" name="下矢印 1"/>
        <xdr:cNvSpPr>
          <a:spLocks/>
        </xdr:cNvSpPr>
      </xdr:nvSpPr>
      <xdr:spPr>
        <a:xfrm>
          <a:off x="4048125" y="5572125"/>
          <a:ext cx="809625" cy="723900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2</xdr:row>
      <xdr:rowOff>152400</xdr:rowOff>
    </xdr:from>
    <xdr:to>
      <xdr:col>7</xdr:col>
      <xdr:colOff>152400</xdr:colOff>
      <xdr:row>6</xdr:row>
      <xdr:rowOff>0</xdr:rowOff>
    </xdr:to>
    <xdr:sp>
      <xdr:nvSpPr>
        <xdr:cNvPr id="2" name="角丸四角形吹き出し 3"/>
        <xdr:cNvSpPr>
          <a:spLocks/>
        </xdr:cNvSpPr>
      </xdr:nvSpPr>
      <xdr:spPr>
        <a:xfrm>
          <a:off x="2857500" y="790575"/>
          <a:ext cx="1295400" cy="609600"/>
        </a:xfrm>
        <a:prstGeom prst="wedgeRoundRectCallout">
          <a:avLst>
            <a:gd name="adj1" fmla="val -93712"/>
            <a:gd name="adj2" fmla="val 23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①契約電力について入力下さい。</a:t>
          </a:r>
        </a:p>
      </xdr:txBody>
    </xdr:sp>
    <xdr:clientData/>
  </xdr:twoCellAnchor>
  <xdr:twoCellAnchor>
    <xdr:from>
      <xdr:col>11</xdr:col>
      <xdr:colOff>171450</xdr:colOff>
      <xdr:row>55</xdr:row>
      <xdr:rowOff>95250</xdr:rowOff>
    </xdr:from>
    <xdr:to>
      <xdr:col>13</xdr:col>
      <xdr:colOff>409575</xdr:colOff>
      <xdr:row>61</xdr:row>
      <xdr:rowOff>95250</xdr:rowOff>
    </xdr:to>
    <xdr:sp>
      <xdr:nvSpPr>
        <xdr:cNvPr id="3" name="角丸四角形吹き出し 15"/>
        <xdr:cNvSpPr>
          <a:spLocks/>
        </xdr:cNvSpPr>
      </xdr:nvSpPr>
      <xdr:spPr>
        <a:xfrm>
          <a:off x="6153150" y="10334625"/>
          <a:ext cx="1228725" cy="1123950"/>
        </a:xfrm>
        <a:prstGeom prst="wedgeRoundRectCallout">
          <a:avLst>
            <a:gd name="adj1" fmla="val 64287"/>
            <a:gd name="adj2" fmla="val -6288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結論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年間これだけ季時別の料金がお得です。</a:t>
          </a:r>
        </a:p>
      </xdr:txBody>
    </xdr:sp>
    <xdr:clientData/>
  </xdr:twoCellAnchor>
  <xdr:twoCellAnchor>
    <xdr:from>
      <xdr:col>5</xdr:col>
      <xdr:colOff>95250</xdr:colOff>
      <xdr:row>15</xdr:row>
      <xdr:rowOff>142875</xdr:rowOff>
    </xdr:from>
    <xdr:to>
      <xdr:col>13</xdr:col>
      <xdr:colOff>0</xdr:colOff>
      <xdr:row>17</xdr:row>
      <xdr:rowOff>142875</xdr:rowOff>
    </xdr:to>
    <xdr:sp>
      <xdr:nvSpPr>
        <xdr:cNvPr id="4" name="角丸四角形吹き出し 17"/>
        <xdr:cNvSpPr>
          <a:spLocks/>
        </xdr:cNvSpPr>
      </xdr:nvSpPr>
      <xdr:spPr>
        <a:xfrm>
          <a:off x="3105150" y="3771900"/>
          <a:ext cx="3867150" cy="342900"/>
        </a:xfrm>
        <a:prstGeom prst="wedgeRoundRectCallout">
          <a:avLst>
            <a:gd name="adj1" fmla="val -14064"/>
            <a:gd name="adj2" fmla="val -7402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③おおよその、加温等の開始時間と終了時間を入力下さい。</a:t>
          </a:r>
        </a:p>
      </xdr:txBody>
    </xdr:sp>
    <xdr:clientData/>
  </xdr:twoCellAnchor>
  <xdr:twoCellAnchor>
    <xdr:from>
      <xdr:col>7</xdr:col>
      <xdr:colOff>323850</xdr:colOff>
      <xdr:row>5</xdr:row>
      <xdr:rowOff>66675</xdr:rowOff>
    </xdr:from>
    <xdr:to>
      <xdr:col>10</xdr:col>
      <xdr:colOff>295275</xdr:colOff>
      <xdr:row>8</xdr:row>
      <xdr:rowOff>95250</xdr:rowOff>
    </xdr:to>
    <xdr:sp>
      <xdr:nvSpPr>
        <xdr:cNvPr id="5" name="角丸四角形吹き出し 19"/>
        <xdr:cNvSpPr>
          <a:spLocks/>
        </xdr:cNvSpPr>
      </xdr:nvSpPr>
      <xdr:spPr>
        <a:xfrm>
          <a:off x="4324350" y="1276350"/>
          <a:ext cx="1457325" cy="600075"/>
        </a:xfrm>
        <a:prstGeom prst="wedgeRoundRectCallout">
          <a:avLst>
            <a:gd name="adj1" fmla="val -18324"/>
            <a:gd name="adj2" fmla="val 81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②月別の使用量について記入下さい。</a:t>
          </a:r>
        </a:p>
      </xdr:txBody>
    </xdr:sp>
    <xdr:clientData/>
  </xdr:twoCellAnchor>
  <xdr:twoCellAnchor>
    <xdr:from>
      <xdr:col>7</xdr:col>
      <xdr:colOff>57150</xdr:colOff>
      <xdr:row>46</xdr:row>
      <xdr:rowOff>161925</xdr:rowOff>
    </xdr:from>
    <xdr:to>
      <xdr:col>9</xdr:col>
      <xdr:colOff>9525</xdr:colOff>
      <xdr:row>48</xdr:row>
      <xdr:rowOff>200025</xdr:rowOff>
    </xdr:to>
    <xdr:sp>
      <xdr:nvSpPr>
        <xdr:cNvPr id="6" name="下矢印 20"/>
        <xdr:cNvSpPr>
          <a:spLocks/>
        </xdr:cNvSpPr>
      </xdr:nvSpPr>
      <xdr:spPr>
        <a:xfrm>
          <a:off x="4057650" y="8124825"/>
          <a:ext cx="942975" cy="419100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53</xdr:row>
      <xdr:rowOff>133350</xdr:rowOff>
    </xdr:from>
    <xdr:to>
      <xdr:col>11</xdr:col>
      <xdr:colOff>19050</xdr:colOff>
      <xdr:row>71</xdr:row>
      <xdr:rowOff>47625</xdr:rowOff>
    </xdr:to>
    <xdr:graphicFrame>
      <xdr:nvGraphicFramePr>
        <xdr:cNvPr id="7" name="グラフ 2"/>
        <xdr:cNvGraphicFramePr/>
      </xdr:nvGraphicFramePr>
      <xdr:xfrm>
        <a:off x="323850" y="10029825"/>
        <a:ext cx="5676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333375</xdr:colOff>
      <xdr:row>1</xdr:row>
      <xdr:rowOff>85725</xdr:rowOff>
    </xdr:from>
    <xdr:to>
      <xdr:col>14</xdr:col>
      <xdr:colOff>390525</xdr:colOff>
      <xdr:row>8</xdr:row>
      <xdr:rowOff>104775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23875"/>
          <a:ext cx="552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57</xdr:row>
      <xdr:rowOff>66675</xdr:rowOff>
    </xdr:from>
    <xdr:to>
      <xdr:col>14</xdr:col>
      <xdr:colOff>495300</xdr:colOff>
      <xdr:row>64</xdr:row>
      <xdr:rowOff>133350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10668000"/>
          <a:ext cx="552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390525</xdr:colOff>
      <xdr:row>2</xdr:row>
      <xdr:rowOff>0</xdr:rowOff>
    </xdr:from>
    <xdr:to>
      <xdr:col>13</xdr:col>
      <xdr:colOff>76200</xdr:colOff>
      <xdr:row>6</xdr:row>
      <xdr:rowOff>142875</xdr:rowOff>
    </xdr:to>
    <xdr:sp>
      <xdr:nvSpPr>
        <xdr:cNvPr id="10" name="角丸四角形吹き出し 10"/>
        <xdr:cNvSpPr>
          <a:spLocks/>
        </xdr:cNvSpPr>
      </xdr:nvSpPr>
      <xdr:spPr>
        <a:xfrm>
          <a:off x="5876925" y="638175"/>
          <a:ext cx="1171575" cy="904875"/>
        </a:xfrm>
        <a:prstGeom prst="wedgeRoundRectCallout">
          <a:avLst>
            <a:gd name="adj1" fmla="val 71865"/>
            <a:gd name="adj2" fmla="val 1010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東北電力の場合のシミュレーションです。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="96" zoomScaleSheetLayoutView="96" zoomScalePageLayoutView="0" workbookViewId="0" topLeftCell="A1">
      <selection activeCell="R14" sqref="R14"/>
    </sheetView>
  </sheetViews>
  <sheetFormatPr defaultColWidth="9.140625" defaultRowHeight="15"/>
  <cols>
    <col min="2" max="2" width="12.140625" style="0" customWidth="1"/>
    <col min="3" max="3" width="9.00390625" style="0" customWidth="1"/>
    <col min="4" max="14" width="7.421875" style="0" customWidth="1"/>
  </cols>
  <sheetData>
    <row r="1" spans="1:15" ht="34.5" customHeight="1" thickBot="1" thickTop="1">
      <c r="A1" s="121" t="s">
        <v>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2:13" ht="15.75" thickTop="1">
      <c r="B2" s="60" t="s">
        <v>63</v>
      </c>
      <c r="K2" s="113"/>
      <c r="L2" s="113"/>
      <c r="M2" s="113"/>
    </row>
    <row r="4" spans="2:3" ht="15">
      <c r="B4" t="s">
        <v>13</v>
      </c>
      <c r="C4" s="24" t="s">
        <v>16</v>
      </c>
    </row>
    <row r="6" spans="2:4" ht="15">
      <c r="B6" t="s">
        <v>17</v>
      </c>
      <c r="C6" s="73"/>
      <c r="D6" t="s">
        <v>14</v>
      </c>
    </row>
    <row r="7" ht="15">
      <c r="C7" s="25"/>
    </row>
    <row r="8" spans="2:4" ht="15">
      <c r="B8" t="s">
        <v>52</v>
      </c>
      <c r="C8" s="24">
        <v>28</v>
      </c>
      <c r="D8" t="s">
        <v>51</v>
      </c>
    </row>
    <row r="9" ht="15">
      <c r="C9" s="2"/>
    </row>
    <row r="10" ht="13.5">
      <c r="O10" s="1" t="s">
        <v>49</v>
      </c>
    </row>
    <row r="11" spans="3:15" ht="13.5"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8</v>
      </c>
      <c r="K11" s="15" t="s">
        <v>9</v>
      </c>
      <c r="L11" s="15" t="s">
        <v>10</v>
      </c>
      <c r="M11" s="15" t="s">
        <v>11</v>
      </c>
      <c r="N11" s="15" t="s">
        <v>12</v>
      </c>
      <c r="O11" s="5"/>
    </row>
    <row r="12" spans="2:15" ht="30" customHeight="1">
      <c r="B12" t="s">
        <v>0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  <c r="O12" s="72">
        <f>SUM(C12:N12)</f>
        <v>0</v>
      </c>
    </row>
    <row r="13" ht="13.5">
      <c r="O13" s="2"/>
    </row>
    <row r="14" spans="2:15" ht="30" customHeight="1">
      <c r="B14" s="57" t="s">
        <v>59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6"/>
    </row>
    <row r="15" spans="2:15" ht="30" customHeight="1">
      <c r="B15" s="57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6"/>
    </row>
    <row r="16" spans="2:15" ht="13.5">
      <c r="B16" s="8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3.5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4.25">
      <c r="B18" s="60" t="s">
        <v>64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20.25" customHeight="1">
      <c r="B19" s="60" t="s">
        <v>62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4" t="s">
        <v>50</v>
      </c>
    </row>
    <row r="20" spans="2:17" ht="13.5">
      <c r="B20" s="63"/>
      <c r="C20" s="64" t="s">
        <v>1</v>
      </c>
      <c r="D20" s="64" t="s">
        <v>2</v>
      </c>
      <c r="E20" s="64" t="s">
        <v>3</v>
      </c>
      <c r="F20" s="64" t="s">
        <v>4</v>
      </c>
      <c r="G20" s="64" t="s">
        <v>5</v>
      </c>
      <c r="H20" s="64" t="s">
        <v>6</v>
      </c>
      <c r="I20" s="64" t="s">
        <v>7</v>
      </c>
      <c r="J20" s="64" t="s">
        <v>8</v>
      </c>
      <c r="K20" s="64" t="s">
        <v>9</v>
      </c>
      <c r="L20" s="64" t="s">
        <v>10</v>
      </c>
      <c r="M20" s="64" t="s">
        <v>11</v>
      </c>
      <c r="N20" s="64" t="s">
        <v>12</v>
      </c>
      <c r="O20" s="63"/>
      <c r="Q20" s="26"/>
    </row>
    <row r="21" spans="2:17" ht="30" customHeight="1">
      <c r="B21" s="77" t="s">
        <v>15</v>
      </c>
      <c r="C21" s="78">
        <f>IF(C12&gt;0,$C$6*'東北電力（低圧）'!D4,$C$6*'東北電力（低圧）'!D4*0.5)</f>
        <v>0</v>
      </c>
      <c r="D21" s="78">
        <f>IF(D12&gt;0,$C$6*'東北電力（低圧）'!E4,$C$6*'東北電力（低圧）'!E4*0.5)</f>
        <v>0</v>
      </c>
      <c r="E21" s="78">
        <f>IF(E12&gt;0,$C$6*'東北電力（低圧）'!F4,$C$6*'東北電力（低圧）'!F4*0.5)</f>
        <v>0</v>
      </c>
      <c r="F21" s="78">
        <f>IF(F12&gt;0,$C$6*'東北電力（低圧）'!G4,$C$6*'東北電力（低圧）'!G4*0.5)</f>
        <v>0</v>
      </c>
      <c r="G21" s="78">
        <f>IF(G12&gt;0,$C$6*'東北電力（低圧）'!H4,$C$6*'東北電力（低圧）'!H4*0.5)</f>
        <v>0</v>
      </c>
      <c r="H21" s="78">
        <f>IF(H12&gt;0,$C$6*'東北電力（低圧）'!I4,$C$6*'東北電力（低圧）'!I4*0.5)</f>
        <v>0</v>
      </c>
      <c r="I21" s="78">
        <f>IF(I12&gt;0,$C$6*'東北電力（低圧）'!J4,$C$6*'東北電力（低圧）'!J4*0.5)</f>
        <v>0</v>
      </c>
      <c r="J21" s="78">
        <f>IF(J12&gt;0,$C$6*'東北電力（低圧）'!K4,$C$6*'東北電力（低圧）'!K4*0.5)</f>
        <v>0</v>
      </c>
      <c r="K21" s="78">
        <f>IF(K12&gt;0,$C$6*'東北電力（低圧）'!L4,$C$6*'東北電力（低圧）'!L4*0.5)</f>
        <v>0</v>
      </c>
      <c r="L21" s="78">
        <f>IF(L12&gt;0,$C$6*'東北電力（低圧）'!M4,$C$6*'東北電力（低圧）'!M4*0.5)</f>
        <v>0</v>
      </c>
      <c r="M21" s="78">
        <f>IF(M12&gt;0,$C$6*'東北電力（低圧）'!N4,$C$6*'東北電力（低圧）'!N4*0.5)</f>
        <v>0</v>
      </c>
      <c r="N21" s="78">
        <f>IF(N12&gt;0,$C$6*'東北電力（低圧）'!O4,$C$6*'東北電力（低圧）'!O4*0.5)</f>
        <v>0</v>
      </c>
      <c r="O21" s="79">
        <f>SUM(C21:N21)</f>
        <v>0</v>
      </c>
      <c r="Q21" s="26"/>
    </row>
    <row r="22" spans="2:17" ht="30" customHeight="1">
      <c r="B22" s="67" t="s">
        <v>54</v>
      </c>
      <c r="C22" s="68">
        <f>SUM(IF(C$12&lt;=0,0,C$24:C$30))</f>
        <v>0</v>
      </c>
      <c r="D22" s="68">
        <f aca="true" t="shared" si="0" ref="D22:N22">SUM(IF(D$12&lt;=0,0,D$24:D$30))</f>
        <v>0</v>
      </c>
      <c r="E22" s="68">
        <f t="shared" si="0"/>
        <v>0</v>
      </c>
      <c r="F22" s="68">
        <f t="shared" si="0"/>
        <v>0</v>
      </c>
      <c r="G22" s="68">
        <f t="shared" si="0"/>
        <v>0</v>
      </c>
      <c r="H22" s="68">
        <f t="shared" si="0"/>
        <v>0</v>
      </c>
      <c r="I22" s="68">
        <f t="shared" si="0"/>
        <v>0</v>
      </c>
      <c r="J22" s="68">
        <f t="shared" si="0"/>
        <v>0</v>
      </c>
      <c r="K22" s="68">
        <f t="shared" si="0"/>
        <v>0</v>
      </c>
      <c r="L22" s="68">
        <f t="shared" si="0"/>
        <v>0</v>
      </c>
      <c r="M22" s="68">
        <f t="shared" si="0"/>
        <v>0</v>
      </c>
      <c r="N22" s="68">
        <f t="shared" si="0"/>
        <v>0</v>
      </c>
      <c r="O22" s="69">
        <f>SUM(C22:N22)</f>
        <v>0</v>
      </c>
      <c r="Q22" s="26"/>
    </row>
    <row r="23" spans="2:17" ht="30" customHeight="1" hidden="1">
      <c r="B23" s="80" t="s">
        <v>67</v>
      </c>
      <c r="C23" s="81">
        <f>SUM(C21:C22)</f>
        <v>0</v>
      </c>
      <c r="D23" s="81">
        <f aca="true" t="shared" si="1" ref="D23:O23">SUM(D21:D22)</f>
        <v>0</v>
      </c>
      <c r="E23" s="81">
        <f t="shared" si="1"/>
        <v>0</v>
      </c>
      <c r="F23" s="81">
        <f t="shared" si="1"/>
        <v>0</v>
      </c>
      <c r="G23" s="81">
        <f t="shared" si="1"/>
        <v>0</v>
      </c>
      <c r="H23" s="81">
        <f t="shared" si="1"/>
        <v>0</v>
      </c>
      <c r="I23" s="81">
        <f t="shared" si="1"/>
        <v>0</v>
      </c>
      <c r="J23" s="81">
        <f t="shared" si="1"/>
        <v>0</v>
      </c>
      <c r="K23" s="81">
        <f t="shared" si="1"/>
        <v>0</v>
      </c>
      <c r="L23" s="81">
        <f t="shared" si="1"/>
        <v>0</v>
      </c>
      <c r="M23" s="81">
        <f t="shared" si="1"/>
        <v>0</v>
      </c>
      <c r="N23" s="81">
        <f t="shared" si="1"/>
        <v>0</v>
      </c>
      <c r="O23" s="81">
        <f t="shared" si="1"/>
        <v>0</v>
      </c>
      <c r="Q23" s="26"/>
    </row>
    <row r="24" spans="2:17" ht="36.75" customHeight="1" hidden="1">
      <c r="B24" s="49" t="s">
        <v>35</v>
      </c>
      <c r="C24" s="50"/>
      <c r="D24" s="35"/>
      <c r="E24" s="35"/>
      <c r="F24" s="35"/>
      <c r="G24" s="35"/>
      <c r="H24" s="35"/>
      <c r="I24" s="35" t="e">
        <f>SUM(I94*'東北電力（低圧）'!J5)</f>
        <v>#VALUE!</v>
      </c>
      <c r="J24" s="35" t="e">
        <f>SUM(J94*'東北電力（低圧）'!K5)</f>
        <v>#VALUE!</v>
      </c>
      <c r="K24" s="35" t="e">
        <f>SUM(K94*'東北電力（低圧）'!L5)</f>
        <v>#VALUE!</v>
      </c>
      <c r="L24" s="35"/>
      <c r="M24" s="35"/>
      <c r="N24" s="36"/>
      <c r="O24" s="2"/>
      <c r="Q24" s="26"/>
    </row>
    <row r="25" spans="2:17" ht="36.75" customHeight="1" hidden="1">
      <c r="B25" s="49" t="s">
        <v>36</v>
      </c>
      <c r="C25" s="50">
        <f>SUM(C12*'東北電力（低圧）'!D6)</f>
        <v>0</v>
      </c>
      <c r="D25" s="35">
        <f>SUM(D12*'東北電力（低圧）'!E6)</f>
        <v>0</v>
      </c>
      <c r="E25" s="35">
        <f>SUM(E12*'東北電力（低圧）'!F6)</f>
        <v>0</v>
      </c>
      <c r="F25" s="35">
        <f>SUM(F12*'東北電力（低圧）'!G6)</f>
        <v>0</v>
      </c>
      <c r="G25" s="35">
        <f>SUM(G12*'東北電力（低圧）'!H6)</f>
        <v>0</v>
      </c>
      <c r="H25" s="35">
        <f>SUM(H12*'東北電力（低圧）'!I6)</f>
        <v>0</v>
      </c>
      <c r="I25" s="35"/>
      <c r="J25" s="35"/>
      <c r="K25" s="35"/>
      <c r="L25" s="35">
        <f>SUM(L12*'東北電力（低圧）'!M6)</f>
        <v>0</v>
      </c>
      <c r="M25" s="35">
        <f>SUM(M12*'東北電力（低圧）'!N6)</f>
        <v>0</v>
      </c>
      <c r="N25" s="36">
        <f>SUM(N12*'東北電力（低圧）'!O6)</f>
        <v>0</v>
      </c>
      <c r="O25" s="2"/>
      <c r="Q25" s="26"/>
    </row>
    <row r="26" spans="2:17" ht="36.75" customHeight="1" hidden="1">
      <c r="B26" s="40" t="s">
        <v>32</v>
      </c>
      <c r="C26" s="51">
        <f>SUM(C12*'東北電力（低圧）'!D7)</f>
        <v>0</v>
      </c>
      <c r="D26" s="37">
        <f>SUM(D12*'東北電力（低圧）'!E7)</f>
        <v>0</v>
      </c>
      <c r="E26" s="37">
        <f>SUM(E12*'東北電力（低圧）'!F7)</f>
        <v>0</v>
      </c>
      <c r="F26" s="37">
        <f>SUM(F12*'東北電力（低圧）'!G7)</f>
        <v>0</v>
      </c>
      <c r="G26" s="37">
        <f>SUM(G12*'東北電力（低圧）'!H7)</f>
        <v>0</v>
      </c>
      <c r="H26" s="37">
        <f>SUM(H12*'東北電力（低圧）'!I7)</f>
        <v>0</v>
      </c>
      <c r="I26" s="37">
        <f>SUM(I12*'東北電力（低圧）'!J7)</f>
        <v>0</v>
      </c>
      <c r="J26" s="37">
        <f>SUM(J12*'東北電力（低圧）'!K7)</f>
        <v>0</v>
      </c>
      <c r="K26" s="37">
        <f>SUM(K12*'東北電力（低圧）'!L7)</f>
        <v>0</v>
      </c>
      <c r="L26" s="37">
        <f>SUM(L12*'東北電力（低圧）'!M7)</f>
        <v>0</v>
      </c>
      <c r="M26" s="37">
        <f>SUM(M12*'東北電力（低圧）'!N7)</f>
        <v>0</v>
      </c>
      <c r="N26" s="38">
        <f>SUM(N12*'東北電力（低圧）'!O7)</f>
        <v>0</v>
      </c>
      <c r="O26" s="2"/>
      <c r="Q26" s="26"/>
    </row>
    <row r="27" spans="2:17" ht="36.75" customHeight="1" hidden="1">
      <c r="B27" s="40" t="s">
        <v>33</v>
      </c>
      <c r="C27" s="51">
        <f>ROUNDDOWN(C12*'東北電力（低圧）'!D8,0)</f>
        <v>0</v>
      </c>
      <c r="D27" s="37">
        <f>ROUNDDOWN(D12*'東北電力（低圧）'!E8,0)</f>
        <v>0</v>
      </c>
      <c r="E27" s="37">
        <f>ROUNDDOWN(E12*'東北電力（低圧）'!F8,0)</f>
        <v>0</v>
      </c>
      <c r="F27" s="37">
        <f>ROUNDDOWN(F12*'東北電力（低圧）'!G8,0)</f>
        <v>0</v>
      </c>
      <c r="G27" s="37">
        <f>ROUNDDOWN(G12*'東北電力（低圧）'!H8,0)</f>
        <v>0</v>
      </c>
      <c r="H27" s="37">
        <f>ROUNDDOWN(H12*'東北電力（低圧）'!I8,0)</f>
        <v>0</v>
      </c>
      <c r="I27" s="37">
        <f>ROUNDDOWN(I12*'東北電力（低圧）'!J8,0)</f>
        <v>0</v>
      </c>
      <c r="J27" s="37">
        <f>ROUNDDOWN(J12*'東北電力（低圧）'!K8,0)</f>
        <v>0</v>
      </c>
      <c r="K27" s="37">
        <f>ROUNDDOWN(K12*'東北電力（低圧）'!L8,0)</f>
        <v>0</v>
      </c>
      <c r="L27" s="37">
        <f>ROUNDDOWN(L12*'東北電力（低圧）'!M8,0)</f>
        <v>0</v>
      </c>
      <c r="M27" s="37">
        <f>ROUNDDOWN(M12*'東北電力（低圧）'!N8,0)</f>
        <v>0</v>
      </c>
      <c r="N27" s="38">
        <f>ROUNDDOWN(N12*'東北電力（低圧）'!O8,0)</f>
        <v>0</v>
      </c>
      <c r="O27" s="2"/>
      <c r="Q27" s="26"/>
    </row>
    <row r="28" spans="2:17" ht="36.75" customHeight="1" hidden="1">
      <c r="B28" s="40" t="s">
        <v>34</v>
      </c>
      <c r="C28" s="51">
        <f>ROUNDDOWN(C12*'東北電力（低圧）'!D9,0)</f>
        <v>0</v>
      </c>
      <c r="D28" s="37">
        <f>ROUNDDOWN(D12*'東北電力（低圧）'!E9,0)</f>
        <v>0</v>
      </c>
      <c r="E28" s="37">
        <f>ROUNDDOWN(E12*'東北電力（低圧）'!F9,0)</f>
        <v>0</v>
      </c>
      <c r="F28" s="37">
        <f>ROUNDDOWN(F12*'東北電力（低圧）'!G9,0)</f>
        <v>0</v>
      </c>
      <c r="G28" s="37">
        <f>ROUNDDOWN(G12*'東北電力（低圧）'!H9,0)</f>
        <v>0</v>
      </c>
      <c r="H28" s="37">
        <f>ROUNDDOWN(H12*'東北電力（低圧）'!I9,0)</f>
        <v>0</v>
      </c>
      <c r="I28" s="37">
        <f>ROUNDDOWN(I12*'東北電力（低圧）'!J9,0)</f>
        <v>0</v>
      </c>
      <c r="J28" s="37">
        <f>ROUNDDOWN(J12*'東北電力（低圧）'!K9,0)</f>
        <v>0</v>
      </c>
      <c r="K28" s="37">
        <f>ROUNDDOWN(K12*'東北電力（低圧）'!L9,0)</f>
        <v>0</v>
      </c>
      <c r="L28" s="37">
        <f>ROUNDDOWN(L12*'東北電力（低圧）'!M9,0)</f>
        <v>0</v>
      </c>
      <c r="M28" s="37">
        <f>ROUNDDOWN(M12*'東北電力（低圧）'!N9,0)</f>
        <v>0</v>
      </c>
      <c r="N28" s="38">
        <f>ROUNDDOWN(N12*'東北電力（低圧）'!O9,0)</f>
        <v>0</v>
      </c>
      <c r="O28" s="2"/>
      <c r="Q28" s="26"/>
    </row>
    <row r="29" spans="2:17" ht="27" customHeight="1" hidden="1">
      <c r="B29" s="40" t="s">
        <v>56</v>
      </c>
      <c r="C29" s="52">
        <f>C21*(85-90)/100</f>
        <v>0</v>
      </c>
      <c r="D29" s="42">
        <f aca="true" t="shared" si="2" ref="D29:N29">D21*(85-90)/100</f>
        <v>0</v>
      </c>
      <c r="E29" s="42">
        <f t="shared" si="2"/>
        <v>0</v>
      </c>
      <c r="F29" s="42">
        <f t="shared" si="2"/>
        <v>0</v>
      </c>
      <c r="G29" s="42">
        <f t="shared" si="2"/>
        <v>0</v>
      </c>
      <c r="H29" s="42">
        <f t="shared" si="2"/>
        <v>0</v>
      </c>
      <c r="I29" s="42">
        <f t="shared" si="2"/>
        <v>0</v>
      </c>
      <c r="J29" s="42">
        <f t="shared" si="2"/>
        <v>0</v>
      </c>
      <c r="K29" s="42">
        <f t="shared" si="2"/>
        <v>0</v>
      </c>
      <c r="L29" s="42">
        <f t="shared" si="2"/>
        <v>0</v>
      </c>
      <c r="M29" s="42">
        <f t="shared" si="2"/>
        <v>0</v>
      </c>
      <c r="N29" s="43">
        <f t="shared" si="2"/>
        <v>0</v>
      </c>
      <c r="O29" s="2"/>
      <c r="Q29" s="26"/>
    </row>
    <row r="30" spans="2:17" ht="27" customHeight="1" hidden="1">
      <c r="B30" s="41" t="s">
        <v>57</v>
      </c>
      <c r="C30" s="53">
        <v>-52.5</v>
      </c>
      <c r="D30" s="44">
        <v>-52.5</v>
      </c>
      <c r="E30" s="44">
        <v>-52.5</v>
      </c>
      <c r="F30" s="44">
        <v>-52.5</v>
      </c>
      <c r="G30" s="44">
        <v>-52.5</v>
      </c>
      <c r="H30" s="44">
        <v>-52.5</v>
      </c>
      <c r="I30" s="44">
        <v>-52.5</v>
      </c>
      <c r="J30" s="44">
        <v>-52.5</v>
      </c>
      <c r="K30" s="44">
        <v>-52.5</v>
      </c>
      <c r="L30" s="44">
        <v>-52.5</v>
      </c>
      <c r="M30" s="44">
        <v>-52.5</v>
      </c>
      <c r="N30" s="45">
        <v>-52.5</v>
      </c>
      <c r="O30" s="2"/>
      <c r="Q30" s="26"/>
    </row>
    <row r="31" spans="2:17" ht="38.25" customHeight="1">
      <c r="B31" s="126" t="s">
        <v>82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Q31" s="26"/>
    </row>
    <row r="32" spans="2:17" ht="38.25" customHeight="1">
      <c r="B32" s="55"/>
      <c r="O32" s="2"/>
      <c r="Q32" s="26"/>
    </row>
    <row r="33" spans="2:17" ht="14.25">
      <c r="B33" s="61" t="s">
        <v>76</v>
      </c>
      <c r="O33" s="14" t="s">
        <v>50</v>
      </c>
      <c r="Q33" s="26"/>
    </row>
    <row r="34" spans="2:17" ht="12" customHeight="1">
      <c r="B34" s="63"/>
      <c r="C34" s="64" t="s">
        <v>1</v>
      </c>
      <c r="D34" s="64" t="s">
        <v>2</v>
      </c>
      <c r="E34" s="64" t="s">
        <v>3</v>
      </c>
      <c r="F34" s="64" t="s">
        <v>4</v>
      </c>
      <c r="G34" s="64" t="s">
        <v>5</v>
      </c>
      <c r="H34" s="64" t="s">
        <v>6</v>
      </c>
      <c r="I34" s="64" t="s">
        <v>7</v>
      </c>
      <c r="J34" s="64" t="s">
        <v>8</v>
      </c>
      <c r="K34" s="64" t="s">
        <v>9</v>
      </c>
      <c r="L34" s="64" t="s">
        <v>10</v>
      </c>
      <c r="M34" s="64" t="s">
        <v>11</v>
      </c>
      <c r="N34" s="64" t="s">
        <v>12</v>
      </c>
      <c r="O34" s="63"/>
      <c r="Q34" s="26"/>
    </row>
    <row r="35" spans="2:17" ht="30" customHeight="1">
      <c r="B35" s="65" t="s">
        <v>15</v>
      </c>
      <c r="C35" s="66">
        <f>IF(C12&gt;0,$C$6*'東北電力（よりそうＢ季時別）'!D5,$C$6*'東北電力（よりそうＢ季時別）'!D5*0.5)</f>
        <v>0</v>
      </c>
      <c r="D35" s="66">
        <f>IF(D12&gt;0,$C$6*'東北電力（よりそうＢ季時別）'!E5,$C$6*'東北電力（よりそうＢ季時別）'!E5*0.5)</f>
        <v>0</v>
      </c>
      <c r="E35" s="66">
        <f>IF(E12&gt;0,$C$6*'東北電力（よりそうＢ季時別）'!F5,$C$6*'東北電力（よりそうＢ季時別）'!F5*0.5)</f>
        <v>0</v>
      </c>
      <c r="F35" s="66">
        <f>IF(F12&gt;0,$C$6*'東北電力（よりそうＢ季時別）'!G5,$C$6*'東北電力（よりそうＢ季時別）'!G5*0.5)</f>
        <v>0</v>
      </c>
      <c r="G35" s="66">
        <f>IF(G12&gt;0,$C$6*'東北電力（よりそうＢ季時別）'!H5,$C$6*'東北電力（よりそうＢ季時別）'!H5*0.5)</f>
        <v>0</v>
      </c>
      <c r="H35" s="66">
        <f>IF(H12&gt;0,$C$6*'東北電力（よりそうＢ季時別）'!I5,$C$6*'東北電力（よりそうＢ季時別）'!I5*0.5)</f>
        <v>0</v>
      </c>
      <c r="I35" s="66">
        <f>IF(I12&gt;0,$C$6*'東北電力（よりそうＢ季時別）'!J5,$C$6*'東北電力（よりそうＢ季時別）'!J5*0.5)</f>
        <v>0</v>
      </c>
      <c r="J35" s="66">
        <f>IF(J12&gt;0,$C$6*'東北電力（よりそうＢ季時別）'!K5,$C$6*'東北電力（よりそうＢ季時別）'!K5*0.5)</f>
        <v>0</v>
      </c>
      <c r="K35" s="66">
        <f>IF(K12&gt;0,$C$6*'東北電力（よりそうＢ季時別）'!L5,$C$6*'東北電力（よりそうＢ季時別）'!L5*0.5)</f>
        <v>0</v>
      </c>
      <c r="L35" s="66">
        <f>IF(L12&gt;0,$C$6*'東北電力（よりそうＢ季時別）'!M5,$C$6*'東北電力（よりそうＢ季時別）'!M5*0.5)</f>
        <v>0</v>
      </c>
      <c r="M35" s="66">
        <f>IF(M12&gt;0,$C$6*'東北電力（よりそうＢ季時別）'!N5,$C$6*'東北電力（よりそうＢ季時別）'!N5*0.5)</f>
        <v>0</v>
      </c>
      <c r="N35" s="66">
        <f>IF(N12&gt;0,$C$6*'東北電力（よりそうＢ季時別）'!O5,$C$6*'東北電力（よりそうＢ季時別）'!O5*0.5)</f>
        <v>0</v>
      </c>
      <c r="O35" s="70">
        <f>SUM(C35:N35)</f>
        <v>0</v>
      </c>
      <c r="Q35" s="26"/>
    </row>
    <row r="36" spans="2:17" ht="30" customHeight="1">
      <c r="B36" s="67" t="s">
        <v>55</v>
      </c>
      <c r="C36" s="68">
        <f>SUM(IF(C$12&lt;=0,0,C38:C45))</f>
        <v>0</v>
      </c>
      <c r="D36" s="68">
        <f aca="true" t="shared" si="3" ref="D36:N36">SUM(IF(D$12&lt;=0,0,D38:D45))</f>
        <v>0</v>
      </c>
      <c r="E36" s="68">
        <f t="shared" si="3"/>
        <v>0</v>
      </c>
      <c r="F36" s="68">
        <f t="shared" si="3"/>
        <v>0</v>
      </c>
      <c r="G36" s="68">
        <f t="shared" si="3"/>
        <v>0</v>
      </c>
      <c r="H36" s="68">
        <f t="shared" si="3"/>
        <v>0</v>
      </c>
      <c r="I36" s="68">
        <f t="shared" si="3"/>
        <v>0</v>
      </c>
      <c r="J36" s="68">
        <f t="shared" si="3"/>
        <v>0</v>
      </c>
      <c r="K36" s="68">
        <f t="shared" si="3"/>
        <v>0</v>
      </c>
      <c r="L36" s="68">
        <f t="shared" si="3"/>
        <v>0</v>
      </c>
      <c r="M36" s="68">
        <f t="shared" si="3"/>
        <v>0</v>
      </c>
      <c r="N36" s="68">
        <f t="shared" si="3"/>
        <v>0</v>
      </c>
      <c r="O36" s="71">
        <f>SUM(C36:N36)</f>
        <v>0</v>
      </c>
      <c r="Q36" s="26"/>
    </row>
    <row r="37" spans="2:17" ht="30" customHeight="1">
      <c r="B37" s="75" t="s">
        <v>67</v>
      </c>
      <c r="C37" s="76">
        <f aca="true" t="shared" si="4" ref="C37:O37">SUM(C35:C36)</f>
        <v>0</v>
      </c>
      <c r="D37" s="76">
        <f t="shared" si="4"/>
        <v>0</v>
      </c>
      <c r="E37" s="76">
        <f t="shared" si="4"/>
        <v>0</v>
      </c>
      <c r="F37" s="76">
        <f t="shared" si="4"/>
        <v>0</v>
      </c>
      <c r="G37" s="76">
        <f t="shared" si="4"/>
        <v>0</v>
      </c>
      <c r="H37" s="76">
        <f t="shared" si="4"/>
        <v>0</v>
      </c>
      <c r="I37" s="76">
        <f t="shared" si="4"/>
        <v>0</v>
      </c>
      <c r="J37" s="76">
        <f t="shared" si="4"/>
        <v>0</v>
      </c>
      <c r="K37" s="76">
        <f t="shared" si="4"/>
        <v>0</v>
      </c>
      <c r="L37" s="76">
        <f t="shared" si="4"/>
        <v>0</v>
      </c>
      <c r="M37" s="76">
        <f t="shared" si="4"/>
        <v>0</v>
      </c>
      <c r="N37" s="76">
        <f t="shared" si="4"/>
        <v>0</v>
      </c>
      <c r="O37" s="119">
        <f t="shared" si="4"/>
        <v>0</v>
      </c>
      <c r="Q37" s="26"/>
    </row>
    <row r="38" spans="2:17" ht="30.75" customHeight="1" hidden="1">
      <c r="B38" s="49" t="s">
        <v>35</v>
      </c>
      <c r="C38" s="47"/>
      <c r="D38" s="46"/>
      <c r="E38" s="46"/>
      <c r="F38" s="46"/>
      <c r="G38" s="46"/>
      <c r="H38" s="46"/>
      <c r="I38" s="46" t="e">
        <f>SUM(I94*'東北電力（よりそうＢ季時別）'!J6)</f>
        <v>#VALUE!</v>
      </c>
      <c r="J38" s="46" t="e">
        <f>SUM(J94*'東北電力（よりそうＢ季時別）'!K6)</f>
        <v>#VALUE!</v>
      </c>
      <c r="K38" s="46" t="e">
        <f>SUM(K94*'東北電力（よりそうＢ季時別）'!L6)</f>
        <v>#VALUE!</v>
      </c>
      <c r="L38" s="46"/>
      <c r="M38" s="46"/>
      <c r="N38" s="48"/>
      <c r="O38" s="2"/>
      <c r="Q38" s="26"/>
    </row>
    <row r="39" spans="2:17" ht="30.75" customHeight="1" hidden="1">
      <c r="B39" s="49" t="s">
        <v>36</v>
      </c>
      <c r="C39" s="47" t="e">
        <f>SUM(C94*'東北電力（よりそうＢ季時別）'!D7)</f>
        <v>#VALUE!</v>
      </c>
      <c r="D39" s="46" t="e">
        <f>SUM(D94*'東北電力（よりそうＢ季時別）'!E7)</f>
        <v>#VALUE!</v>
      </c>
      <c r="E39" s="46" t="e">
        <f>SUM(E94*'東北電力（よりそうＢ季時別）'!F7)</f>
        <v>#VALUE!</v>
      </c>
      <c r="F39" s="46" t="e">
        <f>SUM(F94*'東北電力（よりそうＢ季時別）'!G7)</f>
        <v>#VALUE!</v>
      </c>
      <c r="G39" s="46" t="e">
        <f>SUM(G94*'東北電力（よりそうＢ季時別）'!H7)</f>
        <v>#VALUE!</v>
      </c>
      <c r="H39" s="46" t="e">
        <f>SUM(H94*'東北電力（よりそうＢ季時別）'!I7)</f>
        <v>#VALUE!</v>
      </c>
      <c r="I39" s="46"/>
      <c r="J39" s="46"/>
      <c r="K39" s="46"/>
      <c r="L39" s="46" t="e">
        <f>SUM(L94*'東北電力（よりそうＢ季時別）'!M7)</f>
        <v>#VALUE!</v>
      </c>
      <c r="M39" s="46" t="e">
        <f>SUM(M94*'東北電力（よりそうＢ季時別）'!N7)</f>
        <v>#VALUE!</v>
      </c>
      <c r="N39" s="48" t="e">
        <f>SUM(N94*'東北電力（よりそうＢ季時別）'!O7)</f>
        <v>#VALUE!</v>
      </c>
      <c r="O39" s="2"/>
      <c r="Q39" s="26"/>
    </row>
    <row r="40" spans="2:17" ht="30.75" customHeight="1" hidden="1">
      <c r="B40" s="49" t="s">
        <v>31</v>
      </c>
      <c r="C40" s="47" t="e">
        <f>SUM(C95*'東北電力（よりそうＢ季時別）'!D8)</f>
        <v>#VALUE!</v>
      </c>
      <c r="D40" s="46" t="e">
        <f>SUM(D95*'東北電力（よりそうＢ季時別）'!E8)</f>
        <v>#VALUE!</v>
      </c>
      <c r="E40" s="46" t="e">
        <f>SUM(E95*'東北電力（よりそうＢ季時別）'!F8)</f>
        <v>#VALUE!</v>
      </c>
      <c r="F40" s="46" t="e">
        <f>SUM(F95*'東北電力（よりそうＢ季時別）'!G8)</f>
        <v>#VALUE!</v>
      </c>
      <c r="G40" s="46" t="e">
        <f>SUM(G95*'東北電力（よりそうＢ季時別）'!H8)</f>
        <v>#VALUE!</v>
      </c>
      <c r="H40" s="46" t="e">
        <f>SUM(H95*'東北電力（よりそうＢ季時別）'!I8)</f>
        <v>#VALUE!</v>
      </c>
      <c r="I40" s="46" t="e">
        <f>SUM(I95*'東北電力（よりそうＢ季時別）'!J8)</f>
        <v>#VALUE!</v>
      </c>
      <c r="J40" s="46" t="e">
        <f>SUM(J95*'東北電力（よりそうＢ季時別）'!K8)</f>
        <v>#VALUE!</v>
      </c>
      <c r="K40" s="46" t="e">
        <f>SUM(K95*'東北電力（よりそうＢ季時別）'!L8)</f>
        <v>#VALUE!</v>
      </c>
      <c r="L40" s="46" t="e">
        <f>SUM(L95*'東北電力（よりそうＢ季時別）'!M8)</f>
        <v>#VALUE!</v>
      </c>
      <c r="M40" s="46" t="e">
        <f>SUM(M95*'東北電力（よりそうＢ季時別）'!N8)</f>
        <v>#VALUE!</v>
      </c>
      <c r="N40" s="48" t="e">
        <f>SUM(N95*'東北電力（よりそうＢ季時別）'!O8)</f>
        <v>#VALUE!</v>
      </c>
      <c r="O40" s="2"/>
      <c r="Q40" s="26"/>
    </row>
    <row r="41" spans="2:17" ht="30.75" customHeight="1" hidden="1">
      <c r="B41" s="40" t="s">
        <v>32</v>
      </c>
      <c r="C41" s="51">
        <f>SUM(C12*'東北電力（よりそうＢ季時別）'!D9)</f>
        <v>0</v>
      </c>
      <c r="D41" s="37">
        <f>SUM(D12*'東北電力（よりそうＢ季時別）'!E9)</f>
        <v>0</v>
      </c>
      <c r="E41" s="37">
        <f>SUM(E12*'東北電力（よりそうＢ季時別）'!F9)</f>
        <v>0</v>
      </c>
      <c r="F41" s="37">
        <f>SUM(F12*'東北電力（よりそうＢ季時別）'!G9)</f>
        <v>0</v>
      </c>
      <c r="G41" s="37">
        <f>SUM(G12*'東北電力（よりそうＢ季時別）'!H9)</f>
        <v>0</v>
      </c>
      <c r="H41" s="37">
        <f>SUM(H12*'東北電力（よりそうＢ季時別）'!I9)</f>
        <v>0</v>
      </c>
      <c r="I41" s="37">
        <f>SUM(I12*'東北電力（よりそうＢ季時別）'!J9)</f>
        <v>0</v>
      </c>
      <c r="J41" s="37">
        <f>SUM(J12*'東北電力（よりそうＢ季時別）'!K9)</f>
        <v>0</v>
      </c>
      <c r="K41" s="37">
        <f>SUM(K12*'東北電力（よりそうＢ季時別）'!L9)</f>
        <v>0</v>
      </c>
      <c r="L41" s="37">
        <f>SUM(L12*'東北電力（よりそうＢ季時別）'!M9)</f>
        <v>0</v>
      </c>
      <c r="M41" s="37">
        <f>SUM(M12*'東北電力（よりそうＢ季時別）'!N9)</f>
        <v>0</v>
      </c>
      <c r="N41" s="38">
        <f>SUM(N12*'東北電力（よりそうＢ季時別）'!O9)</f>
        <v>0</v>
      </c>
      <c r="O41" s="2"/>
      <c r="Q41" s="26"/>
    </row>
    <row r="42" spans="2:17" ht="30.75" customHeight="1" hidden="1">
      <c r="B42" s="54" t="s">
        <v>33</v>
      </c>
      <c r="C42" s="47">
        <f>ROUNDDOWN(C12*'東北電力（よりそうＢ季時別）'!D10,0)</f>
        <v>0</v>
      </c>
      <c r="D42" s="46">
        <f>ROUNDDOWN(D12*'東北電力（よりそうＢ季時別）'!E10,0)</f>
        <v>0</v>
      </c>
      <c r="E42" s="46">
        <f>ROUNDDOWN(E12*'東北電力（よりそうＢ季時別）'!F10,0)</f>
        <v>0</v>
      </c>
      <c r="F42" s="46">
        <f>ROUNDDOWN(F12*'東北電力（よりそうＢ季時別）'!G10,0)</f>
        <v>0</v>
      </c>
      <c r="G42" s="46">
        <f>ROUNDDOWN(G12*'東北電力（よりそうＢ季時別）'!H10,0)</f>
        <v>0</v>
      </c>
      <c r="H42" s="46">
        <f>ROUNDDOWN(H12*'東北電力（よりそうＢ季時別）'!I10,0)</f>
        <v>0</v>
      </c>
      <c r="I42" s="46">
        <f>ROUNDDOWN(I12*'東北電力（よりそうＢ季時別）'!J10,0)</f>
        <v>0</v>
      </c>
      <c r="J42" s="46">
        <f>ROUNDDOWN(J12*'東北電力（よりそうＢ季時別）'!K10,0)</f>
        <v>0</v>
      </c>
      <c r="K42" s="46">
        <f>ROUNDDOWN(K12*'東北電力（よりそうＢ季時別）'!L10,0)</f>
        <v>0</v>
      </c>
      <c r="L42" s="46">
        <f>ROUNDDOWN(L12*'東北電力（よりそうＢ季時別）'!M10,0)</f>
        <v>0</v>
      </c>
      <c r="M42" s="46">
        <f>ROUNDDOWN(M12*'東北電力（よりそうＢ季時別）'!N10,0)</f>
        <v>0</v>
      </c>
      <c r="N42" s="48">
        <f>ROUNDDOWN(N12*'東北電力（よりそうＢ季時別）'!O10,0)</f>
        <v>0</v>
      </c>
      <c r="O42" s="2"/>
      <c r="Q42" s="26"/>
    </row>
    <row r="43" spans="2:17" ht="30.75" customHeight="1" hidden="1">
      <c r="B43" s="39" t="s">
        <v>34</v>
      </c>
      <c r="C43" s="51">
        <f>ROUNDDOWN(C12*'東北電力（よりそうＢ季時別）'!D11,0)</f>
        <v>0</v>
      </c>
      <c r="D43" s="37">
        <f>ROUNDDOWN(D12*'東北電力（よりそうＢ季時別）'!E11,0)</f>
        <v>0</v>
      </c>
      <c r="E43" s="37">
        <f>ROUNDDOWN(E12*'東北電力（よりそうＢ季時別）'!F11,0)</f>
        <v>0</v>
      </c>
      <c r="F43" s="37">
        <f>ROUNDDOWN(F12*'東北電力（よりそうＢ季時別）'!G11,0)</f>
        <v>0</v>
      </c>
      <c r="G43" s="37">
        <f>ROUNDDOWN(G12*'東北電力（よりそうＢ季時別）'!H11,0)</f>
        <v>0</v>
      </c>
      <c r="H43" s="37">
        <f>ROUNDDOWN(H12*'東北電力（よりそうＢ季時別）'!I11,0)</f>
        <v>0</v>
      </c>
      <c r="I43" s="37">
        <f>ROUNDDOWN(I12*'東北電力（よりそうＢ季時別）'!J11,0)</f>
        <v>0</v>
      </c>
      <c r="J43" s="37">
        <f>ROUNDDOWN(J12*'東北電力（よりそうＢ季時別）'!K11,0)</f>
        <v>0</v>
      </c>
      <c r="K43" s="37">
        <f>ROUNDDOWN(K12*'東北電力（よりそうＢ季時別）'!L11,0)</f>
        <v>0</v>
      </c>
      <c r="L43" s="37">
        <f>ROUNDDOWN(L12*'東北電力（よりそうＢ季時別）'!M11,0)</f>
        <v>0</v>
      </c>
      <c r="M43" s="37">
        <f>ROUNDDOWN(M12*'東北電力（よりそうＢ季時別）'!N11,0)</f>
        <v>0</v>
      </c>
      <c r="N43" s="38">
        <f>ROUNDDOWN(N12*'東北電力（よりそうＢ季時別）'!O11,0)</f>
        <v>0</v>
      </c>
      <c r="O43" s="2"/>
      <c r="Q43" s="26"/>
    </row>
    <row r="44" spans="2:17" ht="30.75" customHeight="1" hidden="1">
      <c r="B44" s="40" t="s">
        <v>56</v>
      </c>
      <c r="C44" s="5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3">
        <v>0</v>
      </c>
      <c r="O44" s="2"/>
      <c r="Q44" s="26"/>
    </row>
    <row r="45" spans="2:17" ht="30.75" customHeight="1" hidden="1">
      <c r="B45" s="41" t="s">
        <v>57</v>
      </c>
      <c r="C45" s="53">
        <v>-52.5</v>
      </c>
      <c r="D45" s="44">
        <v>-52.5</v>
      </c>
      <c r="E45" s="44">
        <v>-52.5</v>
      </c>
      <c r="F45" s="44">
        <v>-52.5</v>
      </c>
      <c r="G45" s="44">
        <v>-52.5</v>
      </c>
      <c r="H45" s="44">
        <v>-52.5</v>
      </c>
      <c r="I45" s="44">
        <v>-52.5</v>
      </c>
      <c r="J45" s="44">
        <v>-52.5</v>
      </c>
      <c r="K45" s="44">
        <v>-52.5</v>
      </c>
      <c r="L45" s="44">
        <v>-52.5</v>
      </c>
      <c r="M45" s="44">
        <v>-52.5</v>
      </c>
      <c r="N45" s="45">
        <v>-52.5</v>
      </c>
      <c r="O45" s="2"/>
      <c r="Q45" s="26"/>
    </row>
    <row r="46" spans="2:15" ht="13.5">
      <c r="B46" s="58" t="s">
        <v>61</v>
      </c>
      <c r="O46" s="2"/>
    </row>
    <row r="47" spans="2:15" ht="13.5">
      <c r="B47" s="59" t="s">
        <v>81</v>
      </c>
      <c r="O47" s="2"/>
    </row>
    <row r="48" spans="2:15" ht="16.5" customHeight="1">
      <c r="B48" s="59" t="s">
        <v>80</v>
      </c>
      <c r="O48" s="2"/>
    </row>
    <row r="49" spans="2:15" s="12" customFormat="1" ht="18.75" customHeight="1">
      <c r="B49" s="62" t="s">
        <v>46</v>
      </c>
      <c r="O49" s="14" t="s">
        <v>50</v>
      </c>
    </row>
    <row r="50" spans="2:15" ht="13.5">
      <c r="B50" s="17"/>
      <c r="C50" s="18" t="s">
        <v>1</v>
      </c>
      <c r="D50" s="18" t="s">
        <v>2</v>
      </c>
      <c r="E50" s="18" t="s">
        <v>3</v>
      </c>
      <c r="F50" s="18" t="s">
        <v>71</v>
      </c>
      <c r="G50" s="18" t="s">
        <v>5</v>
      </c>
      <c r="H50" s="18" t="s">
        <v>6</v>
      </c>
      <c r="I50" s="18" t="s">
        <v>7</v>
      </c>
      <c r="J50" s="18" t="s">
        <v>8</v>
      </c>
      <c r="K50" s="18" t="s">
        <v>9</v>
      </c>
      <c r="L50" s="18" t="s">
        <v>10</v>
      </c>
      <c r="M50" s="18" t="s">
        <v>11</v>
      </c>
      <c r="N50" s="18" t="s">
        <v>12</v>
      </c>
      <c r="O50" s="17"/>
    </row>
    <row r="51" spans="2:15" s="12" customFormat="1" ht="30" customHeight="1">
      <c r="B51" s="20" t="s">
        <v>47</v>
      </c>
      <c r="C51" s="22">
        <f aca="true" t="shared" si="5" ref="C51:N51">SUM(C35-C21)</f>
        <v>0</v>
      </c>
      <c r="D51" s="22">
        <f t="shared" si="5"/>
        <v>0</v>
      </c>
      <c r="E51" s="22">
        <f t="shared" si="5"/>
        <v>0</v>
      </c>
      <c r="F51" s="22">
        <f t="shared" si="5"/>
        <v>0</v>
      </c>
      <c r="G51" s="22">
        <f t="shared" si="5"/>
        <v>0</v>
      </c>
      <c r="H51" s="22">
        <f t="shared" si="5"/>
        <v>0</v>
      </c>
      <c r="I51" s="22">
        <f t="shared" si="5"/>
        <v>0</v>
      </c>
      <c r="J51" s="22">
        <f t="shared" si="5"/>
        <v>0</v>
      </c>
      <c r="K51" s="22">
        <f t="shared" si="5"/>
        <v>0</v>
      </c>
      <c r="L51" s="22">
        <f t="shared" si="5"/>
        <v>0</v>
      </c>
      <c r="M51" s="22">
        <f t="shared" si="5"/>
        <v>0</v>
      </c>
      <c r="N51" s="22">
        <f t="shared" si="5"/>
        <v>0</v>
      </c>
      <c r="O51" s="23">
        <f>SUM(C51:N51)</f>
        <v>0</v>
      </c>
    </row>
    <row r="52" spans="2:15" s="12" customFormat="1" ht="30" customHeight="1">
      <c r="B52" s="21" t="s">
        <v>48</v>
      </c>
      <c r="C52" s="19">
        <f aca="true" t="shared" si="6" ref="C52:N52">SUM(C36-C22)</f>
        <v>0</v>
      </c>
      <c r="D52" s="19">
        <f t="shared" si="6"/>
        <v>0</v>
      </c>
      <c r="E52" s="19">
        <f t="shared" si="6"/>
        <v>0</v>
      </c>
      <c r="F52" s="19">
        <f t="shared" si="6"/>
        <v>0</v>
      </c>
      <c r="G52" s="19">
        <f t="shared" si="6"/>
        <v>0</v>
      </c>
      <c r="H52" s="19">
        <f t="shared" si="6"/>
        <v>0</v>
      </c>
      <c r="I52" s="19">
        <f t="shared" si="6"/>
        <v>0</v>
      </c>
      <c r="J52" s="19">
        <f t="shared" si="6"/>
        <v>0</v>
      </c>
      <c r="K52" s="19">
        <f t="shared" si="6"/>
        <v>0</v>
      </c>
      <c r="L52" s="19">
        <f t="shared" si="6"/>
        <v>0</v>
      </c>
      <c r="M52" s="19">
        <f t="shared" si="6"/>
        <v>0</v>
      </c>
      <c r="N52" s="19">
        <f t="shared" si="6"/>
        <v>0</v>
      </c>
      <c r="O52" s="13">
        <f>SUM(C52:N52)</f>
        <v>0</v>
      </c>
    </row>
    <row r="53" spans="2:17" ht="30" customHeight="1">
      <c r="B53" s="118" t="s">
        <v>67</v>
      </c>
      <c r="C53" s="74">
        <f aca="true" t="shared" si="7" ref="C53:O53">SUM(C51:C52)</f>
        <v>0</v>
      </c>
      <c r="D53" s="74">
        <f t="shared" si="7"/>
        <v>0</v>
      </c>
      <c r="E53" s="74">
        <f t="shared" si="7"/>
        <v>0</v>
      </c>
      <c r="F53" s="74">
        <f t="shared" si="7"/>
        <v>0</v>
      </c>
      <c r="G53" s="74">
        <f t="shared" si="7"/>
        <v>0</v>
      </c>
      <c r="H53" s="74">
        <f t="shared" si="7"/>
        <v>0</v>
      </c>
      <c r="I53" s="74">
        <f t="shared" si="7"/>
        <v>0</v>
      </c>
      <c r="J53" s="74">
        <f t="shared" si="7"/>
        <v>0</v>
      </c>
      <c r="K53" s="74">
        <f t="shared" si="7"/>
        <v>0</v>
      </c>
      <c r="L53" s="74">
        <f t="shared" si="7"/>
        <v>0</v>
      </c>
      <c r="M53" s="74">
        <f t="shared" si="7"/>
        <v>0</v>
      </c>
      <c r="N53" s="74">
        <f t="shared" si="7"/>
        <v>0</v>
      </c>
      <c r="O53" s="120">
        <f t="shared" si="7"/>
        <v>0</v>
      </c>
      <c r="Q53" s="26"/>
    </row>
    <row r="54" spans="13:15" ht="13.5">
      <c r="M54" s="82" t="s">
        <v>68</v>
      </c>
      <c r="N54" s="82"/>
      <c r="O54" s="83" t="e">
        <f>SUM(O36/O22)</f>
        <v>#DIV/0!</v>
      </c>
    </row>
    <row r="55" spans="13:15" ht="13.5">
      <c r="M55" s="127" t="s">
        <v>69</v>
      </c>
      <c r="N55" s="125"/>
      <c r="O55" s="56" t="e">
        <f>SUM(O37/O23)</f>
        <v>#DIV/0!</v>
      </c>
    </row>
    <row r="56" ht="13.5">
      <c r="B56" s="117"/>
    </row>
    <row r="70" ht="18" customHeight="1">
      <c r="B70" s="124"/>
    </row>
    <row r="71" ht="18" customHeight="1">
      <c r="B71" s="124"/>
    </row>
    <row r="72" ht="18" customHeight="1">
      <c r="B72" s="124"/>
    </row>
    <row r="75" spans="2:15" ht="13.5">
      <c r="B75" s="125" t="s">
        <v>66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</row>
    <row r="76" spans="2:15" ht="13.5">
      <c r="B76" s="125" t="s">
        <v>70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</row>
    <row r="85" ht="13.5">
      <c r="B85" t="s">
        <v>58</v>
      </c>
    </row>
    <row r="87" spans="2:15" ht="27" customHeight="1">
      <c r="B87" s="34"/>
      <c r="C87" s="18" t="s">
        <v>1</v>
      </c>
      <c r="D87" s="18" t="s">
        <v>2</v>
      </c>
      <c r="E87" s="18" t="s">
        <v>3</v>
      </c>
      <c r="F87" s="18" t="s">
        <v>4</v>
      </c>
      <c r="G87" s="18" t="s">
        <v>5</v>
      </c>
      <c r="H87" s="18" t="s">
        <v>6</v>
      </c>
      <c r="I87" s="18" t="s">
        <v>7</v>
      </c>
      <c r="J87" s="18" t="s">
        <v>8</v>
      </c>
      <c r="K87" s="18" t="s">
        <v>9</v>
      </c>
      <c r="L87" s="18" t="s">
        <v>10</v>
      </c>
      <c r="M87" s="18" t="s">
        <v>11</v>
      </c>
      <c r="N87" s="18" t="s">
        <v>12</v>
      </c>
      <c r="O87" s="2"/>
    </row>
    <row r="88" spans="2:15" ht="29.25" customHeight="1">
      <c r="B88" s="27" t="s">
        <v>53</v>
      </c>
      <c r="C88" s="28">
        <f aca="true" t="shared" si="8" ref="C88:N88">C15+(C14&gt;C15)-C14</f>
        <v>0</v>
      </c>
      <c r="D88" s="28">
        <f t="shared" si="8"/>
        <v>0</v>
      </c>
      <c r="E88" s="28">
        <f t="shared" si="8"/>
        <v>0</v>
      </c>
      <c r="F88" s="28">
        <f t="shared" si="8"/>
        <v>0</v>
      </c>
      <c r="G88" s="28">
        <f t="shared" si="8"/>
        <v>0</v>
      </c>
      <c r="H88" s="28">
        <f t="shared" si="8"/>
        <v>0</v>
      </c>
      <c r="I88" s="28">
        <f t="shared" si="8"/>
        <v>0</v>
      </c>
      <c r="J88" s="28">
        <f t="shared" si="8"/>
        <v>0</v>
      </c>
      <c r="K88" s="28">
        <f t="shared" si="8"/>
        <v>0</v>
      </c>
      <c r="L88" s="28">
        <f t="shared" si="8"/>
        <v>0</v>
      </c>
      <c r="M88" s="28">
        <f t="shared" si="8"/>
        <v>0</v>
      </c>
      <c r="N88" s="28">
        <f t="shared" si="8"/>
        <v>0</v>
      </c>
      <c r="O88" s="2"/>
    </row>
    <row r="89" spans="2:15" ht="30.75" customHeight="1">
      <c r="B89" s="27" t="s">
        <v>40</v>
      </c>
      <c r="C89" s="29" t="e">
        <f aca="true" t="shared" si="9" ref="C89:N89">C88-C90</f>
        <v>#VALUE!</v>
      </c>
      <c r="D89" s="29" t="e">
        <f t="shared" si="9"/>
        <v>#VALUE!</v>
      </c>
      <c r="E89" s="29" t="e">
        <f t="shared" si="9"/>
        <v>#VALUE!</v>
      </c>
      <c r="F89" s="29" t="e">
        <f t="shared" si="9"/>
        <v>#VALUE!</v>
      </c>
      <c r="G89" s="29" t="e">
        <f t="shared" si="9"/>
        <v>#VALUE!</v>
      </c>
      <c r="H89" s="29" t="e">
        <f t="shared" si="9"/>
        <v>#VALUE!</v>
      </c>
      <c r="I89" s="29" t="e">
        <f t="shared" si="9"/>
        <v>#VALUE!</v>
      </c>
      <c r="J89" s="29" t="e">
        <f t="shared" si="9"/>
        <v>#VALUE!</v>
      </c>
      <c r="K89" s="29" t="e">
        <f t="shared" si="9"/>
        <v>#VALUE!</v>
      </c>
      <c r="L89" s="29" t="e">
        <f t="shared" si="9"/>
        <v>#VALUE!</v>
      </c>
      <c r="M89" s="29" t="e">
        <f t="shared" si="9"/>
        <v>#VALUE!</v>
      </c>
      <c r="N89" s="29" t="e">
        <f t="shared" si="9"/>
        <v>#VALUE!</v>
      </c>
      <c r="O89" s="7"/>
    </row>
    <row r="90" spans="2:15" ht="39" customHeight="1">
      <c r="B90" s="30" t="s">
        <v>41</v>
      </c>
      <c r="C90" s="31">
        <f>IF(COUNT($C$14:$C$15)&lt;2,"",MAX(0,MIN("8:00",($C$15&lt;$C$14)+$C$15)-$C$14)+MAX(0,MIN(($C$15&lt;$C$14)+$C$15,"32:00")-MAX($C$14,"22:00")))</f>
      </c>
      <c r="D90" s="31">
        <f aca="true" t="shared" si="10" ref="D90:N90">IF(COUNT(D14:D15)&lt;2,"",MAX(0,MIN("8:00",(D15&lt;D14)+D15)-D14)+MAX(0,MIN((D15&lt;D14)+D15,"32:00")-MAX(D14,"22:00")))</f>
      </c>
      <c r="E90" s="31">
        <f t="shared" si="10"/>
      </c>
      <c r="F90" s="31">
        <f t="shared" si="10"/>
      </c>
      <c r="G90" s="31">
        <f t="shared" si="10"/>
      </c>
      <c r="H90" s="31">
        <f t="shared" si="10"/>
      </c>
      <c r="I90" s="31">
        <f t="shared" si="10"/>
      </c>
      <c r="J90" s="31">
        <f t="shared" si="10"/>
      </c>
      <c r="K90" s="31">
        <f t="shared" si="10"/>
      </c>
      <c r="L90" s="31">
        <f t="shared" si="10"/>
      </c>
      <c r="M90" s="31">
        <f t="shared" si="10"/>
      </c>
      <c r="N90" s="31">
        <f t="shared" si="10"/>
      </c>
      <c r="O90" s="7"/>
    </row>
    <row r="91" spans="2:15" ht="29.25" customHeight="1">
      <c r="B91" s="30" t="s">
        <v>37</v>
      </c>
      <c r="C91" s="31" t="e">
        <f aca="true" t="shared" si="11" ref="C91:N91">SUM(C89,C90)</f>
        <v>#VALUE!</v>
      </c>
      <c r="D91" s="31" t="e">
        <f t="shared" si="11"/>
        <v>#VALUE!</v>
      </c>
      <c r="E91" s="31" t="e">
        <f t="shared" si="11"/>
        <v>#VALUE!</v>
      </c>
      <c r="F91" s="31" t="e">
        <f t="shared" si="11"/>
        <v>#VALUE!</v>
      </c>
      <c r="G91" s="31" t="e">
        <f t="shared" si="11"/>
        <v>#VALUE!</v>
      </c>
      <c r="H91" s="31" t="e">
        <f t="shared" si="11"/>
        <v>#VALUE!</v>
      </c>
      <c r="I91" s="31" t="e">
        <f t="shared" si="11"/>
        <v>#VALUE!</v>
      </c>
      <c r="J91" s="31" t="e">
        <f t="shared" si="11"/>
        <v>#VALUE!</v>
      </c>
      <c r="K91" s="31" t="e">
        <f t="shared" si="11"/>
        <v>#VALUE!</v>
      </c>
      <c r="L91" s="31" t="e">
        <f t="shared" si="11"/>
        <v>#VALUE!</v>
      </c>
      <c r="M91" s="31" t="e">
        <f t="shared" si="11"/>
        <v>#VALUE!</v>
      </c>
      <c r="N91" s="31" t="e">
        <f t="shared" si="11"/>
        <v>#VALUE!</v>
      </c>
      <c r="O91" s="7"/>
    </row>
    <row r="92" spans="2:15" ht="29.25" customHeight="1">
      <c r="B92" s="30" t="s">
        <v>38</v>
      </c>
      <c r="C92" s="32" t="e">
        <f aca="true" t="shared" si="12" ref="C92:N92">SUM(C89/C91)</f>
        <v>#VALUE!</v>
      </c>
      <c r="D92" s="32" t="e">
        <f t="shared" si="12"/>
        <v>#VALUE!</v>
      </c>
      <c r="E92" s="32" t="e">
        <f t="shared" si="12"/>
        <v>#VALUE!</v>
      </c>
      <c r="F92" s="32" t="e">
        <f t="shared" si="12"/>
        <v>#VALUE!</v>
      </c>
      <c r="G92" s="32" t="e">
        <f t="shared" si="12"/>
        <v>#VALUE!</v>
      </c>
      <c r="H92" s="32" t="e">
        <f t="shared" si="12"/>
        <v>#VALUE!</v>
      </c>
      <c r="I92" s="32" t="e">
        <f t="shared" si="12"/>
        <v>#VALUE!</v>
      </c>
      <c r="J92" s="32" t="e">
        <f t="shared" si="12"/>
        <v>#VALUE!</v>
      </c>
      <c r="K92" s="32" t="e">
        <f t="shared" si="12"/>
        <v>#VALUE!</v>
      </c>
      <c r="L92" s="32" t="e">
        <f t="shared" si="12"/>
        <v>#VALUE!</v>
      </c>
      <c r="M92" s="32" t="e">
        <f t="shared" si="12"/>
        <v>#VALUE!</v>
      </c>
      <c r="N92" s="32" t="e">
        <f t="shared" si="12"/>
        <v>#VALUE!</v>
      </c>
      <c r="O92" s="7"/>
    </row>
    <row r="93" spans="2:15" ht="29.25" customHeight="1">
      <c r="B93" s="30" t="s">
        <v>39</v>
      </c>
      <c r="C93" s="32" t="e">
        <f aca="true" t="shared" si="13" ref="C93:N93">SUM(C90/C91)</f>
        <v>#VALUE!</v>
      </c>
      <c r="D93" s="32" t="e">
        <f t="shared" si="13"/>
        <v>#VALUE!</v>
      </c>
      <c r="E93" s="32" t="e">
        <f t="shared" si="13"/>
        <v>#VALUE!</v>
      </c>
      <c r="F93" s="32" t="e">
        <f t="shared" si="13"/>
        <v>#VALUE!</v>
      </c>
      <c r="G93" s="32" t="e">
        <f t="shared" si="13"/>
        <v>#VALUE!</v>
      </c>
      <c r="H93" s="32" t="e">
        <f t="shared" si="13"/>
        <v>#VALUE!</v>
      </c>
      <c r="I93" s="32" t="e">
        <f t="shared" si="13"/>
        <v>#VALUE!</v>
      </c>
      <c r="J93" s="32" t="e">
        <f t="shared" si="13"/>
        <v>#VALUE!</v>
      </c>
      <c r="K93" s="32" t="e">
        <f t="shared" si="13"/>
        <v>#VALUE!</v>
      </c>
      <c r="L93" s="32" t="e">
        <f t="shared" si="13"/>
        <v>#VALUE!</v>
      </c>
      <c r="M93" s="32" t="e">
        <f t="shared" si="13"/>
        <v>#VALUE!</v>
      </c>
      <c r="N93" s="32" t="e">
        <f t="shared" si="13"/>
        <v>#VALUE!</v>
      </c>
      <c r="O93" s="7"/>
    </row>
    <row r="94" spans="2:15" ht="29.25" customHeight="1">
      <c r="B94" s="30" t="s">
        <v>44</v>
      </c>
      <c r="C94" s="33" t="e">
        <f aca="true" t="shared" si="14" ref="C94:N94">ROUND(C12*C92,1)</f>
        <v>#VALUE!</v>
      </c>
      <c r="D94" s="33" t="e">
        <f t="shared" si="14"/>
        <v>#VALUE!</v>
      </c>
      <c r="E94" s="33" t="e">
        <f t="shared" si="14"/>
        <v>#VALUE!</v>
      </c>
      <c r="F94" s="33" t="e">
        <f t="shared" si="14"/>
        <v>#VALUE!</v>
      </c>
      <c r="G94" s="33" t="e">
        <f t="shared" si="14"/>
        <v>#VALUE!</v>
      </c>
      <c r="H94" s="33" t="e">
        <f t="shared" si="14"/>
        <v>#VALUE!</v>
      </c>
      <c r="I94" s="33" t="e">
        <f t="shared" si="14"/>
        <v>#VALUE!</v>
      </c>
      <c r="J94" s="33" t="e">
        <f t="shared" si="14"/>
        <v>#VALUE!</v>
      </c>
      <c r="K94" s="33" t="e">
        <f t="shared" si="14"/>
        <v>#VALUE!</v>
      </c>
      <c r="L94" s="33" t="e">
        <f t="shared" si="14"/>
        <v>#VALUE!</v>
      </c>
      <c r="M94" s="33" t="e">
        <f t="shared" si="14"/>
        <v>#VALUE!</v>
      </c>
      <c r="N94" s="33" t="e">
        <f t="shared" si="14"/>
        <v>#VALUE!</v>
      </c>
      <c r="O94" s="7"/>
    </row>
    <row r="95" spans="2:15" ht="29.25" customHeight="1">
      <c r="B95" s="30" t="s">
        <v>45</v>
      </c>
      <c r="C95" s="33" t="e">
        <f aca="true" t="shared" si="15" ref="C95:N95">ROUND(C12*C93,1)</f>
        <v>#VALUE!</v>
      </c>
      <c r="D95" s="33" t="e">
        <f t="shared" si="15"/>
        <v>#VALUE!</v>
      </c>
      <c r="E95" s="33" t="e">
        <f t="shared" si="15"/>
        <v>#VALUE!</v>
      </c>
      <c r="F95" s="33" t="e">
        <f t="shared" si="15"/>
        <v>#VALUE!</v>
      </c>
      <c r="G95" s="33" t="e">
        <f t="shared" si="15"/>
        <v>#VALUE!</v>
      </c>
      <c r="H95" s="33" t="e">
        <f t="shared" si="15"/>
        <v>#VALUE!</v>
      </c>
      <c r="I95" s="33" t="e">
        <f t="shared" si="15"/>
        <v>#VALUE!</v>
      </c>
      <c r="J95" s="33" t="e">
        <f t="shared" si="15"/>
        <v>#VALUE!</v>
      </c>
      <c r="K95" s="33" t="e">
        <f t="shared" si="15"/>
        <v>#VALUE!</v>
      </c>
      <c r="L95" s="33" t="e">
        <f t="shared" si="15"/>
        <v>#VALUE!</v>
      </c>
      <c r="M95" s="33" t="e">
        <f t="shared" si="15"/>
        <v>#VALUE!</v>
      </c>
      <c r="N95" s="33" t="e">
        <f t="shared" si="15"/>
        <v>#VALUE!</v>
      </c>
      <c r="O95" s="7"/>
    </row>
  </sheetData>
  <sheetProtection/>
  <mergeCells count="6">
    <mergeCell ref="A1:O1"/>
    <mergeCell ref="B70:B72"/>
    <mergeCell ref="B75:O75"/>
    <mergeCell ref="B76:O76"/>
    <mergeCell ref="B31:O31"/>
    <mergeCell ref="M55:N55"/>
  </mergeCells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O1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5.7109375" style="2" customWidth="1"/>
    <col min="2" max="2" width="9.00390625" style="2" customWidth="1"/>
    <col min="3" max="3" width="27.7109375" style="2" customWidth="1"/>
    <col min="4" max="16384" width="9.00390625" style="2" customWidth="1"/>
  </cols>
  <sheetData>
    <row r="2" ht="14.25" thickBot="1">
      <c r="B2" s="2" t="s">
        <v>73</v>
      </c>
    </row>
    <row r="3" spans="2:15" ht="14.25" thickBot="1">
      <c r="B3" s="84"/>
      <c r="C3" s="85"/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</row>
    <row r="4" spans="2:15" ht="27">
      <c r="B4" s="104" t="s">
        <v>72</v>
      </c>
      <c r="C4" s="114" t="s">
        <v>78</v>
      </c>
      <c r="D4" s="105">
        <v>1857.6</v>
      </c>
      <c r="E4" s="105">
        <v>1857.6</v>
      </c>
      <c r="F4" s="105">
        <v>1857.6</v>
      </c>
      <c r="G4" s="105">
        <v>1857.6</v>
      </c>
      <c r="H4" s="105">
        <v>1857.6</v>
      </c>
      <c r="I4" s="105">
        <v>1857.6</v>
      </c>
      <c r="J4" s="105">
        <v>1857.6</v>
      </c>
      <c r="K4" s="105">
        <v>1857.6</v>
      </c>
      <c r="L4" s="105">
        <v>1857.6</v>
      </c>
      <c r="M4" s="105">
        <v>1857.6</v>
      </c>
      <c r="N4" s="105">
        <v>1857.6</v>
      </c>
      <c r="O4" s="105">
        <v>1857.6</v>
      </c>
    </row>
    <row r="5" spans="2:15" ht="27">
      <c r="B5" s="106" t="s">
        <v>72</v>
      </c>
      <c r="C5" s="115" t="s">
        <v>79</v>
      </c>
      <c r="D5" s="116">
        <v>1350</v>
      </c>
      <c r="E5" s="116">
        <v>1350</v>
      </c>
      <c r="F5" s="116">
        <v>1350</v>
      </c>
      <c r="G5" s="116">
        <v>1350</v>
      </c>
      <c r="H5" s="116">
        <v>1350</v>
      </c>
      <c r="I5" s="116">
        <v>1350</v>
      </c>
      <c r="J5" s="116">
        <v>1350</v>
      </c>
      <c r="K5" s="116">
        <v>1350</v>
      </c>
      <c r="L5" s="116">
        <v>1350</v>
      </c>
      <c r="M5" s="116">
        <v>1350</v>
      </c>
      <c r="N5" s="116">
        <v>1350</v>
      </c>
      <c r="O5" s="116">
        <v>1350</v>
      </c>
    </row>
    <row r="6" spans="2:15" ht="13.5">
      <c r="B6" s="106" t="s">
        <v>72</v>
      </c>
      <c r="C6" s="107" t="s">
        <v>35</v>
      </c>
      <c r="D6" s="93"/>
      <c r="E6" s="93"/>
      <c r="F6" s="93"/>
      <c r="G6" s="93"/>
      <c r="H6" s="93"/>
      <c r="I6" s="93"/>
      <c r="J6" s="93">
        <v>16.49</v>
      </c>
      <c r="K6" s="93">
        <v>16.49</v>
      </c>
      <c r="L6" s="93">
        <v>16.49</v>
      </c>
      <c r="M6" s="93"/>
      <c r="N6" s="93"/>
      <c r="O6" s="94"/>
    </row>
    <row r="7" spans="2:15" ht="13.5">
      <c r="B7" s="106" t="s">
        <v>72</v>
      </c>
      <c r="C7" s="107" t="s">
        <v>36</v>
      </c>
      <c r="D7" s="93">
        <v>14.99</v>
      </c>
      <c r="E7" s="93">
        <v>14.99</v>
      </c>
      <c r="F7" s="93">
        <v>14.99</v>
      </c>
      <c r="G7" s="93">
        <v>14.99</v>
      </c>
      <c r="H7" s="93">
        <v>14.99</v>
      </c>
      <c r="I7" s="93">
        <v>14.99</v>
      </c>
      <c r="J7" s="93">
        <v>14.99</v>
      </c>
      <c r="K7" s="93">
        <v>14.99</v>
      </c>
      <c r="L7" s="93">
        <v>14.99</v>
      </c>
      <c r="M7" s="93">
        <v>14.99</v>
      </c>
      <c r="N7" s="93">
        <v>14.99</v>
      </c>
      <c r="O7" s="93">
        <v>14.99</v>
      </c>
    </row>
    <row r="8" spans="2:15" ht="13.5">
      <c r="B8" s="106" t="s">
        <v>72</v>
      </c>
      <c r="C8" s="107" t="s">
        <v>31</v>
      </c>
      <c r="D8" s="93">
        <v>11.22</v>
      </c>
      <c r="E8" s="93">
        <v>11.22</v>
      </c>
      <c r="F8" s="93">
        <v>11.22</v>
      </c>
      <c r="G8" s="93">
        <v>11.22</v>
      </c>
      <c r="H8" s="93">
        <v>11.22</v>
      </c>
      <c r="I8" s="93">
        <v>11.22</v>
      </c>
      <c r="J8" s="93">
        <v>11.22</v>
      </c>
      <c r="K8" s="93">
        <v>11.22</v>
      </c>
      <c r="L8" s="93">
        <v>11.22</v>
      </c>
      <c r="M8" s="93">
        <v>11.22</v>
      </c>
      <c r="N8" s="93">
        <v>11.22</v>
      </c>
      <c r="O8" s="93">
        <v>11.22</v>
      </c>
    </row>
    <row r="9" spans="2:15" ht="13.5">
      <c r="B9" s="106" t="s">
        <v>72</v>
      </c>
      <c r="C9" s="108" t="s">
        <v>32</v>
      </c>
      <c r="D9" s="93">
        <v>1.58</v>
      </c>
      <c r="E9" s="93">
        <v>1.74</v>
      </c>
      <c r="F9" s="93">
        <v>1.93</v>
      </c>
      <c r="G9" s="93">
        <v>1.84</v>
      </c>
      <c r="H9" s="93">
        <v>0.8</v>
      </c>
      <c r="I9" s="93">
        <v>0.2</v>
      </c>
      <c r="J9" s="93">
        <v>0.2</v>
      </c>
      <c r="K9" s="98">
        <v>-0.24</v>
      </c>
      <c r="L9" s="98">
        <v>-0.67</v>
      </c>
      <c r="M9" s="93">
        <v>-0.78</v>
      </c>
      <c r="N9" s="93">
        <v>-0.69</v>
      </c>
      <c r="O9" s="99">
        <v>-0.72</v>
      </c>
    </row>
    <row r="10" spans="2:15" ht="13.5">
      <c r="B10" s="106" t="s">
        <v>72</v>
      </c>
      <c r="C10" s="108" t="s">
        <v>33</v>
      </c>
      <c r="D10" s="93">
        <v>0.22</v>
      </c>
      <c r="E10" s="93">
        <v>0.22</v>
      </c>
      <c r="F10" s="93">
        <v>0.22</v>
      </c>
      <c r="G10" s="93">
        <v>0.22</v>
      </c>
      <c r="H10" s="93">
        <v>0.35</v>
      </c>
      <c r="I10" s="93">
        <v>0.35</v>
      </c>
      <c r="J10" s="93">
        <v>0.35</v>
      </c>
      <c r="K10" s="93">
        <v>0.35</v>
      </c>
      <c r="L10" s="93">
        <v>0.35</v>
      </c>
      <c r="M10" s="93">
        <v>0.35</v>
      </c>
      <c r="N10" s="93">
        <v>0.35</v>
      </c>
      <c r="O10" s="94">
        <v>0.35</v>
      </c>
    </row>
    <row r="11" spans="2:15" ht="14.25" thickBot="1">
      <c r="B11" s="6" t="s">
        <v>72</v>
      </c>
      <c r="C11" s="86" t="s">
        <v>34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</row>
    <row r="12" ht="13.5">
      <c r="C12" s="89" t="s">
        <v>77</v>
      </c>
    </row>
    <row r="13" ht="13.5">
      <c r="C13" s="90" t="s">
        <v>74</v>
      </c>
    </row>
  </sheetData>
  <sheetProtection/>
  <printOptions/>
  <pageMargins left="0.7" right="0.7" top="0.75" bottom="0.75" header="0.3" footer="0.3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O10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2" width="9.00390625" style="2" customWidth="1"/>
    <col min="3" max="3" width="19.57421875" style="2" customWidth="1"/>
    <col min="4" max="16384" width="9.00390625" style="2" customWidth="1"/>
  </cols>
  <sheetData>
    <row r="2" ht="14.25" thickBot="1">
      <c r="B2" s="2" t="s">
        <v>65</v>
      </c>
    </row>
    <row r="3" spans="2:15" ht="14.25" thickBot="1">
      <c r="B3" s="9"/>
      <c r="C3" s="10"/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4" t="s">
        <v>30</v>
      </c>
    </row>
    <row r="4" spans="2:15" s="11" customFormat="1" ht="13.5">
      <c r="B4" s="91" t="s">
        <v>72</v>
      </c>
      <c r="C4" s="92" t="s">
        <v>15</v>
      </c>
      <c r="D4" s="93">
        <v>1207.5</v>
      </c>
      <c r="E4" s="93">
        <v>1207.5</v>
      </c>
      <c r="F4" s="93">
        <v>1207.5</v>
      </c>
      <c r="G4" s="93">
        <v>1207.5</v>
      </c>
      <c r="H4" s="93">
        <v>1207.5</v>
      </c>
      <c r="I4" s="93">
        <v>1207.5</v>
      </c>
      <c r="J4" s="93">
        <v>1207.5</v>
      </c>
      <c r="K4" s="93">
        <v>1207.5</v>
      </c>
      <c r="L4" s="93">
        <v>1207.5</v>
      </c>
      <c r="M4" s="93">
        <v>1207.5</v>
      </c>
      <c r="N4" s="93">
        <v>1207.5</v>
      </c>
      <c r="O4" s="94">
        <v>1207.5</v>
      </c>
    </row>
    <row r="5" spans="2:15" s="11" customFormat="1" ht="13.5">
      <c r="B5" s="95" t="s">
        <v>72</v>
      </c>
      <c r="C5" s="96" t="s">
        <v>42</v>
      </c>
      <c r="D5" s="93">
        <v>12.79</v>
      </c>
      <c r="E5" s="93">
        <v>12.79</v>
      </c>
      <c r="F5" s="93">
        <v>12.79</v>
      </c>
      <c r="G5" s="93">
        <v>12.79</v>
      </c>
      <c r="H5" s="93">
        <v>12.79</v>
      </c>
      <c r="I5" s="93">
        <v>12.79</v>
      </c>
      <c r="J5" s="93">
        <v>12.79</v>
      </c>
      <c r="K5" s="93">
        <v>12.79</v>
      </c>
      <c r="L5" s="93">
        <v>15.23</v>
      </c>
      <c r="M5" s="93">
        <v>15.23</v>
      </c>
      <c r="N5" s="93">
        <v>15.23</v>
      </c>
      <c r="O5" s="94">
        <v>15.23</v>
      </c>
    </row>
    <row r="6" spans="2:15" s="11" customFormat="1" ht="13.5">
      <c r="B6" s="95" t="s">
        <v>72</v>
      </c>
      <c r="C6" s="96" t="s">
        <v>43</v>
      </c>
      <c r="D6" s="93">
        <v>11.74</v>
      </c>
      <c r="E6" s="93">
        <v>11.74</v>
      </c>
      <c r="F6" s="93">
        <v>11.74</v>
      </c>
      <c r="G6" s="93">
        <v>11.74</v>
      </c>
      <c r="H6" s="93">
        <v>11.74</v>
      </c>
      <c r="I6" s="93">
        <v>11.74</v>
      </c>
      <c r="J6" s="93">
        <v>11.74</v>
      </c>
      <c r="K6" s="93">
        <v>11.74</v>
      </c>
      <c r="L6" s="93">
        <v>13.84</v>
      </c>
      <c r="M6" s="93">
        <v>13.84</v>
      </c>
      <c r="N6" s="93">
        <v>13.84</v>
      </c>
      <c r="O6" s="94">
        <v>13.84</v>
      </c>
    </row>
    <row r="7" spans="2:15" s="11" customFormat="1" ht="13.5">
      <c r="B7" s="95" t="s">
        <v>72</v>
      </c>
      <c r="C7" s="97" t="s">
        <v>32</v>
      </c>
      <c r="D7" s="93">
        <v>1.58</v>
      </c>
      <c r="E7" s="93">
        <v>1.74</v>
      </c>
      <c r="F7" s="93">
        <v>1.93</v>
      </c>
      <c r="G7" s="93">
        <v>1.84</v>
      </c>
      <c r="H7" s="93">
        <v>0.8</v>
      </c>
      <c r="I7" s="93">
        <v>0.2</v>
      </c>
      <c r="J7" s="93">
        <v>0.2</v>
      </c>
      <c r="K7" s="98">
        <v>-0.24</v>
      </c>
      <c r="L7" s="98">
        <v>-0.67</v>
      </c>
      <c r="M7" s="93">
        <v>-0.78</v>
      </c>
      <c r="N7" s="93">
        <v>-0.69</v>
      </c>
      <c r="O7" s="99">
        <v>-0.72</v>
      </c>
    </row>
    <row r="8" spans="2:15" s="11" customFormat="1" ht="13.5">
      <c r="B8" s="95" t="s">
        <v>72</v>
      </c>
      <c r="C8" s="97" t="s">
        <v>33</v>
      </c>
      <c r="D8" s="93">
        <v>0.22</v>
      </c>
      <c r="E8" s="93">
        <v>0.22</v>
      </c>
      <c r="F8" s="93">
        <v>0.22</v>
      </c>
      <c r="G8" s="93">
        <v>0.22</v>
      </c>
      <c r="H8" s="93">
        <v>0.35</v>
      </c>
      <c r="I8" s="93">
        <v>0.35</v>
      </c>
      <c r="J8" s="93">
        <v>0.35</v>
      </c>
      <c r="K8" s="93">
        <v>0.35</v>
      </c>
      <c r="L8" s="93">
        <v>0.35</v>
      </c>
      <c r="M8" s="93">
        <v>0.35</v>
      </c>
      <c r="N8" s="93">
        <v>0.35</v>
      </c>
      <c r="O8" s="94">
        <v>0.35</v>
      </c>
    </row>
    <row r="9" spans="2:15" s="11" customFormat="1" ht="14.25" thickBot="1">
      <c r="B9" s="100" t="s">
        <v>72</v>
      </c>
      <c r="C9" s="101" t="s">
        <v>34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ht="13.5">
      <c r="C10" s="90" t="s">
        <v>74</v>
      </c>
    </row>
  </sheetData>
  <sheetProtection/>
  <printOptions/>
  <pageMargins left="0.7" right="0.7" top="0.75" bottom="0.75" header="0.3" footer="0.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67"/>
  <sheetViews>
    <sheetView zoomScalePageLayoutView="0" workbookViewId="0" topLeftCell="A43">
      <selection activeCell="E13" sqref="E13"/>
    </sheetView>
  </sheetViews>
  <sheetFormatPr defaultColWidth="9.140625" defaultRowHeight="15"/>
  <sheetData>
    <row r="1" ht="13.5">
      <c r="B1" s="26">
        <v>0.104166666666663</v>
      </c>
    </row>
    <row r="2" ht="13.5">
      <c r="B2" s="26">
        <v>0.124999999999997</v>
      </c>
    </row>
    <row r="3" ht="13.5">
      <c r="B3" s="26">
        <v>0.145833333333331</v>
      </c>
    </row>
    <row r="4" ht="13.5">
      <c r="B4" s="26">
        <v>0.166666666666665</v>
      </c>
    </row>
    <row r="5" ht="13.5">
      <c r="B5" s="26">
        <v>0.187499999999999</v>
      </c>
    </row>
    <row r="6" ht="13.5">
      <c r="B6" s="26">
        <v>0.208333333333333</v>
      </c>
    </row>
    <row r="7" ht="13.5">
      <c r="B7" s="26">
        <v>0.229166666666666</v>
      </c>
    </row>
    <row r="8" ht="13.5">
      <c r="B8" s="26">
        <v>0.25</v>
      </c>
    </row>
    <row r="9" ht="13.5">
      <c r="B9" s="26">
        <v>0.270833333333333</v>
      </c>
    </row>
    <row r="10" ht="13.5">
      <c r="B10" s="26">
        <v>0.291666666666667</v>
      </c>
    </row>
    <row r="11" ht="13.5">
      <c r="B11" s="26">
        <v>0.3125</v>
      </c>
    </row>
    <row r="12" ht="13.5">
      <c r="B12" s="26">
        <v>0.3333333333333333</v>
      </c>
    </row>
    <row r="13" ht="13.5">
      <c r="B13" s="26">
        <v>0.3541666666666667</v>
      </c>
    </row>
    <row r="14" ht="13.5">
      <c r="B14" s="26">
        <v>0.375</v>
      </c>
    </row>
    <row r="15" ht="13.5">
      <c r="B15" s="26">
        <v>0.395833333333333</v>
      </c>
    </row>
    <row r="16" ht="13.5">
      <c r="B16" s="26">
        <v>0.416666666666667</v>
      </c>
    </row>
    <row r="17" ht="13.5">
      <c r="B17" s="26">
        <v>0.4375</v>
      </c>
    </row>
    <row r="18" ht="13.5">
      <c r="B18" s="26">
        <v>0.458333333333334</v>
      </c>
    </row>
    <row r="19" ht="13.5">
      <c r="B19" s="26">
        <v>0.479166666666667</v>
      </c>
    </row>
    <row r="20" ht="13.5">
      <c r="B20" s="26">
        <v>0.5</v>
      </c>
    </row>
    <row r="21" ht="13.5">
      <c r="B21" s="26">
        <v>0.520833333333334</v>
      </c>
    </row>
    <row r="22" ht="13.5">
      <c r="B22" s="26">
        <v>0.541666666666667</v>
      </c>
    </row>
    <row r="23" ht="13.5">
      <c r="B23" s="26">
        <v>0.5625</v>
      </c>
    </row>
    <row r="24" ht="13.5">
      <c r="B24" s="26">
        <v>0.583333333333333</v>
      </c>
    </row>
    <row r="25" ht="13.5">
      <c r="B25" s="26">
        <v>0.604166666666667</v>
      </c>
    </row>
    <row r="26" ht="13.5">
      <c r="B26" s="26">
        <v>0.625</v>
      </c>
    </row>
    <row r="27" ht="13.5">
      <c r="B27" s="26">
        <v>0.645833333333333</v>
      </c>
    </row>
    <row r="28" ht="13.5">
      <c r="B28" s="26">
        <v>0.666666666666667</v>
      </c>
    </row>
    <row r="29" ht="13.5">
      <c r="B29" s="26">
        <v>0.6875</v>
      </c>
    </row>
    <row r="30" ht="13.5">
      <c r="B30" s="26">
        <v>0.708333333333333</v>
      </c>
    </row>
    <row r="31" ht="13.5">
      <c r="B31" s="26">
        <v>0.729166666666667</v>
      </c>
    </row>
    <row r="32" ht="13.5">
      <c r="B32" s="26">
        <v>0.75</v>
      </c>
    </row>
    <row r="33" ht="13.5">
      <c r="B33" s="26">
        <v>0.770833333333333</v>
      </c>
    </row>
    <row r="34" ht="13.5">
      <c r="B34" s="26">
        <v>0.791666666666667</v>
      </c>
    </row>
    <row r="35" ht="13.5">
      <c r="B35" s="26">
        <v>0.8125</v>
      </c>
    </row>
    <row r="36" ht="13.5">
      <c r="B36" s="26">
        <v>0.833333333333333</v>
      </c>
    </row>
    <row r="37" ht="13.5">
      <c r="B37" s="26">
        <v>0.854166666666667</v>
      </c>
    </row>
    <row r="38" ht="13.5">
      <c r="B38" s="26">
        <v>0.875</v>
      </c>
    </row>
    <row r="39" ht="13.5">
      <c r="B39" s="26">
        <v>0.895833333333333</v>
      </c>
    </row>
    <row r="40" ht="13.5">
      <c r="B40" s="26">
        <v>0.916666666666667</v>
      </c>
    </row>
    <row r="41" ht="13.5">
      <c r="B41" s="26">
        <v>0.9375</v>
      </c>
    </row>
    <row r="42" ht="13.5">
      <c r="B42" s="26">
        <v>0.958333333333333</v>
      </c>
    </row>
    <row r="43" ht="13.5">
      <c r="B43" s="26">
        <v>0.979166666666666</v>
      </c>
    </row>
    <row r="44" ht="13.5">
      <c r="B44" s="26">
        <v>1</v>
      </c>
    </row>
    <row r="45" ht="13.5">
      <c r="B45" s="26">
        <v>1.02083333333333</v>
      </c>
    </row>
    <row r="46" ht="13.5">
      <c r="B46" s="26">
        <v>1.04166666666667</v>
      </c>
    </row>
    <row r="47" ht="13.5">
      <c r="B47" s="26">
        <v>1.0625</v>
      </c>
    </row>
    <row r="48" ht="13.5">
      <c r="B48" s="26">
        <v>1.08333333333333</v>
      </c>
    </row>
    <row r="49" ht="13.5">
      <c r="B49" s="26">
        <v>1.10416666666667</v>
      </c>
    </row>
    <row r="50" ht="13.5">
      <c r="B50" s="26">
        <v>1.125</v>
      </c>
    </row>
    <row r="51" ht="13.5">
      <c r="B51" s="26">
        <v>1.14583333333333</v>
      </c>
    </row>
    <row r="52" ht="13.5">
      <c r="B52" s="26">
        <v>1.16666666666667</v>
      </c>
    </row>
    <row r="53" ht="13.5">
      <c r="B53" s="26">
        <v>1.1875</v>
      </c>
    </row>
    <row r="54" ht="13.5">
      <c r="B54" s="26">
        <v>1.20833333333333</v>
      </c>
    </row>
    <row r="55" ht="13.5">
      <c r="B55" s="26">
        <v>1.22916666666667</v>
      </c>
    </row>
    <row r="56" ht="13.5">
      <c r="B56" s="26">
        <v>1.25</v>
      </c>
    </row>
    <row r="57" ht="13.5">
      <c r="B57" s="26">
        <v>1.27083333333333</v>
      </c>
    </row>
    <row r="58" ht="13.5">
      <c r="B58" s="26">
        <v>1.29166666666667</v>
      </c>
    </row>
    <row r="59" ht="13.5">
      <c r="B59" s="26">
        <v>1.3125</v>
      </c>
    </row>
    <row r="60" ht="13.5">
      <c r="B60" s="26">
        <v>1.33333333333333</v>
      </c>
    </row>
    <row r="61" ht="13.5">
      <c r="B61" s="26">
        <v>0.3541666666666667</v>
      </c>
    </row>
    <row r="62" ht="13.5">
      <c r="B62" s="26">
        <v>0.375</v>
      </c>
    </row>
    <row r="63" ht="13.5">
      <c r="B63" s="26">
        <v>0.39583333333334</v>
      </c>
    </row>
    <row r="64" ht="13.5">
      <c r="B64" s="26">
        <v>0.41666666666668</v>
      </c>
    </row>
    <row r="65" ht="13.5">
      <c r="B65" s="26">
        <v>0.43750000000001</v>
      </c>
    </row>
    <row r="66" ht="13.5">
      <c r="B66" s="26">
        <v>0.45833333333335</v>
      </c>
    </row>
    <row r="67" ht="13.5">
      <c r="B67" s="26">
        <v>0.479166666666689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2016-03-14T02:21:37Z</cp:lastPrinted>
  <dcterms:created xsi:type="dcterms:W3CDTF">2010-06-10T01:56:01Z</dcterms:created>
  <dcterms:modified xsi:type="dcterms:W3CDTF">2016-03-29T07:28:07Z</dcterms:modified>
  <cp:category/>
  <cp:version/>
  <cp:contentType/>
  <cp:contentStatus/>
</cp:coreProperties>
</file>