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605" windowHeight="8670" activeTab="0"/>
  </bookViews>
  <sheets>
    <sheet name="様式" sheetId="1" r:id="rId1"/>
    <sheet name="（例）BDF" sheetId="2" r:id="rId2"/>
  </sheets>
  <definedNames/>
  <calcPr fullCalcOnLoad="1"/>
</workbook>
</file>

<file path=xl/sharedStrings.xml><?xml version="1.0" encoding="utf-8"?>
<sst xmlns="http://schemas.openxmlformats.org/spreadsheetml/2006/main" count="122" uniqueCount="84">
  <si>
    <t>IRR</t>
  </si>
  <si>
    <t>①売電収入</t>
  </si>
  <si>
    <t>②熱販売収入</t>
  </si>
  <si>
    <t>③BDF販売収入</t>
  </si>
  <si>
    <t>①ユーティリティ費</t>
  </si>
  <si>
    <t>②メンテナンス費</t>
  </si>
  <si>
    <t>③人件費</t>
  </si>
  <si>
    <t>④減価償却費</t>
  </si>
  <si>
    <t>⑤グリセリン等処理費</t>
  </si>
  <si>
    <t>⑥支払金利</t>
  </si>
  <si>
    <t>⑦租税公課</t>
  </si>
  <si>
    <t>⑧一般管理費</t>
  </si>
  <si>
    <t>Ⅰ</t>
  </si>
  <si>
    <t>Ⅱ</t>
  </si>
  <si>
    <t>Ⅲ</t>
  </si>
  <si>
    <t>単位：百万円</t>
  </si>
  <si>
    <t>④廃食用油回収収入</t>
  </si>
  <si>
    <t>IRRの計算表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</si>
  <si>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</si>
  <si>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</si>
  <si>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</si>
  <si>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</si>
  <si>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</si>
  <si>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</si>
  <si>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</si>
  <si>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</si>
  <si>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</si>
  <si>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</si>
  <si>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</si>
  <si>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</si>
  <si>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</si>
  <si>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</si>
  <si>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</si>
  <si>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</si>
  <si>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</si>
  <si>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</si>
  <si>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</si>
  <si>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</si>
  <si>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初期投資</t>
  </si>
  <si>
    <t>事業年度</t>
  </si>
  <si>
    <t>a.建設費</t>
  </si>
  <si>
    <t>b.建設費低減率及び補助率50%</t>
  </si>
  <si>
    <t>c.実質建設費</t>
  </si>
  <si>
    <t>a.収入</t>
  </si>
  <si>
    <t>b.支出</t>
  </si>
  <si>
    <t>c.税引前利益</t>
  </si>
  <si>
    <t>d.法人税等</t>
  </si>
  <si>
    <t>e.税引後利益</t>
  </si>
  <si>
    <t>f.減価償却費</t>
  </si>
  <si>
    <t>g.毎年のキャッシュフロー</t>
  </si>
  <si>
    <t>a.キャッシュの累計額</t>
  </si>
  <si>
    <t>b.回収率</t>
  </si>
  <si>
    <t>例）BDFの場合</t>
  </si>
  <si>
    <t>b.補助金（補助率1/2以内）</t>
  </si>
  <si>
    <t>③製品販売収入</t>
  </si>
  <si>
    <t>④受入処理費による収入</t>
  </si>
  <si>
    <t>⑤副産物販売収入</t>
  </si>
  <si>
    <t>（2）製造経費</t>
  </si>
  <si>
    <t>（1）原料費</t>
  </si>
  <si>
    <t>①人件費</t>
  </si>
  <si>
    <t>①原料購入費</t>
  </si>
  <si>
    <t>（3）製品出荷費</t>
  </si>
  <si>
    <t>（4）支払金利</t>
  </si>
  <si>
    <t>（5）租税公課</t>
  </si>
  <si>
    <t>（6）一般管理費</t>
  </si>
  <si>
    <t>②輸送・保管費</t>
  </si>
  <si>
    <t>②ユーティリティ費</t>
  </si>
  <si>
    <t>③メンテナンス費</t>
  </si>
  <si>
    <t>⑤減価償却費</t>
  </si>
  <si>
    <t>①輸送・保管費</t>
  </si>
  <si>
    <t>④廃棄物等処理費</t>
  </si>
  <si>
    <t>※ 必要に応じて欄を追加すること。</t>
  </si>
  <si>
    <t>事業収支計画表</t>
  </si>
  <si>
    <t>IRR（内部収益率）</t>
  </si>
  <si>
    <t>建設費</t>
  </si>
  <si>
    <t>耐用年数</t>
  </si>
  <si>
    <t>基本諸元</t>
  </si>
  <si>
    <t>※</t>
  </si>
  <si>
    <t>の欄を記載すること</t>
  </si>
  <si>
    <t>単位：百万円</t>
  </si>
  <si>
    <t>（主たる施設の標準耐用年数）</t>
  </si>
  <si>
    <t>導入技術</t>
  </si>
  <si>
    <t>補助率</t>
  </si>
  <si>
    <t>○○施設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</si>
</sst>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_ "/>
    <numFmt numFmtId="179" formatCode="0.0%;"/>
    <numFmt numFmtId="180" formatCode="#,##0&quot;百万円&quot;"/>
    <numFmt numFmtId="181" formatCode="#,##0&quot;年&quot;"/>
    <numFmt numFmtId="182" formatCode="_ * #,##0.0_ ;_ * \-#,##0.0_ ;_ * &quot; &quot;_ ;_ @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thin"/>
      <right style="thin"/>
      <top/>
      <bottom style="thin"/>
      <diagonal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 diagonalDown="1">
      <left style="thin"/>
      <right style="thin"/>
      <top style="double"/>
      <bottom style="thin"/>
      <diagonal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13" xfId="0" applyFont="1" applyBorder="1" applyAlignment="1">
      <alignment vertical="center"/>
    </xf>
    <xf numFmtId="9" fontId="37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 horizontal="left" vertical="center"/>
    </xf>
    <xf numFmtId="0" fontId="37" fillId="0" borderId="14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176" fontId="37" fillId="0" borderId="12" xfId="0" applyNumberFormat="1" applyFont="1" applyBorder="1" applyAlignment="1">
      <alignment vertical="center"/>
    </xf>
    <xf numFmtId="176" fontId="37" fillId="0" borderId="13" xfId="0" applyNumberFormat="1" applyFont="1" applyBorder="1" applyAlignment="1">
      <alignment vertical="center"/>
    </xf>
    <xf numFmtId="176" fontId="37" fillId="0" borderId="11" xfId="0" applyNumberFormat="1" applyFont="1" applyBorder="1" applyAlignment="1">
      <alignment vertical="center"/>
    </xf>
    <xf numFmtId="178" fontId="37" fillId="0" borderId="12" xfId="0" applyNumberFormat="1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9" fontId="37" fillId="0" borderId="15" xfId="0" applyNumberFormat="1" applyFont="1" applyBorder="1" applyAlignment="1">
      <alignment vertical="center"/>
    </xf>
    <xf numFmtId="177" fontId="37" fillId="0" borderId="15" xfId="0" applyNumberFormat="1" applyFont="1" applyBorder="1" applyAlignment="1">
      <alignment vertical="center"/>
    </xf>
    <xf numFmtId="177" fontId="37" fillId="0" borderId="16" xfId="0" applyNumberFormat="1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178" fontId="37" fillId="33" borderId="12" xfId="0" applyNumberFormat="1" applyFont="1" applyFill="1" applyBorder="1" applyAlignment="1">
      <alignment vertical="center"/>
    </xf>
    <xf numFmtId="176" fontId="37" fillId="33" borderId="12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179" fontId="37" fillId="0" borderId="15" xfId="0" applyNumberFormat="1" applyFont="1" applyBorder="1" applyAlignment="1">
      <alignment vertical="center" shrinkToFit="1"/>
    </xf>
    <xf numFmtId="179" fontId="37" fillId="0" borderId="15" xfId="0" applyNumberFormat="1" applyFont="1" applyBorder="1" applyAlignment="1">
      <alignment vertical="center"/>
    </xf>
    <xf numFmtId="179" fontId="37" fillId="0" borderId="16" xfId="0" applyNumberFormat="1" applyFont="1" applyBorder="1" applyAlignment="1">
      <alignment vertical="center"/>
    </xf>
    <xf numFmtId="0" fontId="37" fillId="0" borderId="22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0" xfId="0" applyFont="1" applyAlignment="1">
      <alignment horizontal="right" vertical="center"/>
    </xf>
    <xf numFmtId="182" fontId="37" fillId="0" borderId="12" xfId="0" applyNumberFormat="1" applyFont="1" applyFill="1" applyBorder="1" applyAlignment="1">
      <alignment vertical="center"/>
    </xf>
    <xf numFmtId="0" fontId="37" fillId="33" borderId="12" xfId="0" applyFont="1" applyFill="1" applyBorder="1" applyAlignment="1">
      <alignment vertical="center"/>
    </xf>
    <xf numFmtId="0" fontId="37" fillId="0" borderId="12" xfId="0" applyFont="1" applyBorder="1" applyAlignment="1">
      <alignment horizontal="center" vertical="center"/>
    </xf>
    <xf numFmtId="3" fontId="37" fillId="0" borderId="12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33" borderId="12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31" xfId="0" applyFont="1" applyBorder="1" applyAlignment="1">
      <alignment horizontal="center" vertical="center"/>
    </xf>
    <xf numFmtId="0" fontId="37" fillId="0" borderId="21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12" fontId="37" fillId="0" borderId="12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80" fontId="37" fillId="33" borderId="12" xfId="0" applyNumberFormat="1" applyFont="1" applyFill="1" applyBorder="1" applyAlignment="1">
      <alignment horizontal="center" vertical="center"/>
    </xf>
    <xf numFmtId="181" fontId="37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="85" zoomScaleNormal="80" zoomScaleSheetLayoutView="85" zoomScalePageLayoutView="0" workbookViewId="0" topLeftCell="A1">
      <selection activeCell="L47" sqref="L47"/>
    </sheetView>
  </sheetViews>
  <sheetFormatPr defaultColWidth="9.00390625" defaultRowHeight="15"/>
  <cols>
    <col min="1" max="1" width="3.421875" style="1" bestFit="1" customWidth="1"/>
    <col min="2" max="3" width="2.7109375" style="1" customWidth="1"/>
    <col min="4" max="4" width="24.7109375" style="1" customWidth="1"/>
    <col min="5" max="5" width="9.421875" style="1" bestFit="1" customWidth="1"/>
    <col min="6" max="6" width="7.00390625" style="1" bestFit="1" customWidth="1"/>
    <col min="7" max="11" width="6.421875" style="1" bestFit="1" customWidth="1"/>
    <col min="12" max="12" width="7.7109375" style="1" bestFit="1" customWidth="1"/>
    <col min="13" max="14" width="6.421875" style="1" bestFit="1" customWidth="1"/>
    <col min="15" max="21" width="7.421875" style="1" bestFit="1" customWidth="1"/>
    <col min="22" max="22" width="9.00390625" style="1" bestFit="1" customWidth="1"/>
    <col min="23" max="25" width="7.421875" style="1" bestFit="1" customWidth="1"/>
    <col min="26" max="16384" width="9.00390625" style="1" customWidth="1"/>
  </cols>
  <sheetData>
    <row r="1" spans="1:25" ht="21.75" customHeight="1">
      <c r="A1" s="40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4.25" customHeight="1">
      <c r="A2" s="59" t="s">
        <v>76</v>
      </c>
      <c r="B2" s="59"/>
      <c r="C2" s="59"/>
      <c r="D2" s="38" t="s">
        <v>81</v>
      </c>
      <c r="E2" s="52" t="s">
        <v>83</v>
      </c>
      <c r="F2" s="52"/>
      <c r="Y2" s="35"/>
    </row>
    <row r="3" spans="1:6" ht="14.25">
      <c r="A3" s="59"/>
      <c r="B3" s="59"/>
      <c r="C3" s="59"/>
      <c r="D3" s="38" t="s">
        <v>74</v>
      </c>
      <c r="E3" s="64">
        <v>16</v>
      </c>
      <c r="F3" s="64"/>
    </row>
    <row r="4" spans="1:7" ht="14.25">
      <c r="A4" s="59"/>
      <c r="B4" s="59"/>
      <c r="C4" s="59"/>
      <c r="D4" s="38" t="s">
        <v>75</v>
      </c>
      <c r="E4" s="65">
        <v>20</v>
      </c>
      <c r="F4" s="65"/>
      <c r="G4" s="1" t="s">
        <v>80</v>
      </c>
    </row>
    <row r="5" spans="1:6" ht="14.25">
      <c r="A5" s="59"/>
      <c r="B5" s="59"/>
      <c r="C5" s="59"/>
      <c r="D5" s="38" t="s">
        <v>82</v>
      </c>
      <c r="E5" s="60">
        <v>0.5</v>
      </c>
      <c r="F5" s="60"/>
    </row>
    <row r="6" ht="18" customHeight="1">
      <c r="Y6" s="2" t="s">
        <v>79</v>
      </c>
    </row>
    <row r="7" spans="1:25" ht="21.75" customHeight="1" thickBot="1">
      <c r="A7" s="41" t="s">
        <v>39</v>
      </c>
      <c r="B7" s="42"/>
      <c r="C7" s="42"/>
      <c r="D7" s="43"/>
      <c r="E7" s="3" t="s">
        <v>38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 t="s">
        <v>31</v>
      </c>
      <c r="T7" s="3" t="s">
        <v>32</v>
      </c>
      <c r="U7" s="3" t="s">
        <v>33</v>
      </c>
      <c r="V7" s="3" t="s">
        <v>34</v>
      </c>
      <c r="W7" s="3" t="s">
        <v>35</v>
      </c>
      <c r="X7" s="3" t="s">
        <v>36</v>
      </c>
      <c r="Y7" s="3" t="s">
        <v>37</v>
      </c>
    </row>
    <row r="8" spans="1:25" ht="21.75" customHeight="1" thickTop="1">
      <c r="A8" s="44" t="s">
        <v>12</v>
      </c>
      <c r="B8" s="46" t="s">
        <v>40</v>
      </c>
      <c r="C8" s="47"/>
      <c r="D8" s="48"/>
      <c r="E8" s="29">
        <f>(-1)*E3</f>
        <v>-16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ht="21.75" customHeight="1">
      <c r="A9" s="45"/>
      <c r="B9" s="49" t="s">
        <v>53</v>
      </c>
      <c r="C9" s="50"/>
      <c r="D9" s="51"/>
      <c r="E9" s="39">
        <f>E8*E5</f>
        <v>-8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21.75" customHeight="1">
      <c r="A10" s="45"/>
      <c r="B10" s="49" t="s">
        <v>42</v>
      </c>
      <c r="C10" s="50"/>
      <c r="D10" s="51"/>
      <c r="E10" s="5">
        <f>E8-E9</f>
        <v>-8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21.75" customHeight="1">
      <c r="A11" s="45" t="s">
        <v>13</v>
      </c>
      <c r="B11" s="58" t="s">
        <v>43</v>
      </c>
      <c r="C11" s="54"/>
      <c r="D11" s="54"/>
      <c r="E11" s="11"/>
      <c r="F11" s="13">
        <f>SUM(F12:F16)</f>
        <v>3.5</v>
      </c>
      <c r="G11" s="13">
        <f aca="true" t="shared" si="0" ref="G11:Y11">SUM(G12:G16)</f>
        <v>3.5</v>
      </c>
      <c r="H11" s="13">
        <f>SUM(H12:H16)</f>
        <v>3.5</v>
      </c>
      <c r="I11" s="13">
        <f t="shared" si="0"/>
        <v>3.5</v>
      </c>
      <c r="J11" s="13">
        <f t="shared" si="0"/>
        <v>3.5</v>
      </c>
      <c r="K11" s="13">
        <f t="shared" si="0"/>
        <v>3.5</v>
      </c>
      <c r="L11" s="13">
        <f t="shared" si="0"/>
        <v>3.5</v>
      </c>
      <c r="M11" s="13">
        <f t="shared" si="0"/>
        <v>3.5</v>
      </c>
      <c r="N11" s="13">
        <f t="shared" si="0"/>
        <v>3.5</v>
      </c>
      <c r="O11" s="13">
        <f t="shared" si="0"/>
        <v>3.5</v>
      </c>
      <c r="P11" s="13">
        <f t="shared" si="0"/>
        <v>3.5</v>
      </c>
      <c r="Q11" s="13">
        <f t="shared" si="0"/>
        <v>3.5</v>
      </c>
      <c r="R11" s="13">
        <f t="shared" si="0"/>
        <v>3.5</v>
      </c>
      <c r="S11" s="13">
        <f t="shared" si="0"/>
        <v>3.5</v>
      </c>
      <c r="T11" s="13">
        <f t="shared" si="0"/>
        <v>3.5</v>
      </c>
      <c r="U11" s="13">
        <f t="shared" si="0"/>
        <v>3.5</v>
      </c>
      <c r="V11" s="13">
        <f t="shared" si="0"/>
        <v>3.5</v>
      </c>
      <c r="W11" s="13">
        <f t="shared" si="0"/>
        <v>3.5</v>
      </c>
      <c r="X11" s="13">
        <f t="shared" si="0"/>
        <v>3.5</v>
      </c>
      <c r="Y11" s="13">
        <f t="shared" si="0"/>
        <v>3.5</v>
      </c>
    </row>
    <row r="12" spans="1:25" ht="21.75" customHeight="1">
      <c r="A12" s="45"/>
      <c r="B12" s="55"/>
      <c r="C12" s="49" t="s">
        <v>1</v>
      </c>
      <c r="D12" s="51"/>
      <c r="E12" s="11"/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</row>
    <row r="13" spans="1:25" ht="21.75" customHeight="1">
      <c r="A13" s="45"/>
      <c r="B13" s="55"/>
      <c r="C13" s="49" t="s">
        <v>2</v>
      </c>
      <c r="D13" s="51"/>
      <c r="E13" s="11"/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</row>
    <row r="14" spans="1:25" ht="21.75" customHeight="1">
      <c r="A14" s="45"/>
      <c r="B14" s="55"/>
      <c r="C14" s="49" t="s">
        <v>54</v>
      </c>
      <c r="D14" s="51"/>
      <c r="E14" s="11"/>
      <c r="F14" s="28">
        <v>3.5</v>
      </c>
      <c r="G14" s="28">
        <v>3.5</v>
      </c>
      <c r="H14" s="28">
        <v>3.5</v>
      </c>
      <c r="I14" s="28">
        <v>3.5</v>
      </c>
      <c r="J14" s="28">
        <v>3.5</v>
      </c>
      <c r="K14" s="28">
        <v>3.5</v>
      </c>
      <c r="L14" s="28">
        <v>3.5</v>
      </c>
      <c r="M14" s="28">
        <v>3.5</v>
      </c>
      <c r="N14" s="28">
        <v>3.5</v>
      </c>
      <c r="O14" s="28">
        <v>3.5</v>
      </c>
      <c r="P14" s="28">
        <v>3.5</v>
      </c>
      <c r="Q14" s="28">
        <v>3.5</v>
      </c>
      <c r="R14" s="28">
        <v>3.5</v>
      </c>
      <c r="S14" s="28">
        <v>3.5</v>
      </c>
      <c r="T14" s="28">
        <v>3.5</v>
      </c>
      <c r="U14" s="28">
        <v>3.5</v>
      </c>
      <c r="V14" s="28">
        <v>3.5</v>
      </c>
      <c r="W14" s="28">
        <v>3.5</v>
      </c>
      <c r="X14" s="28">
        <v>3.5</v>
      </c>
      <c r="Y14" s="28">
        <v>3.5</v>
      </c>
    </row>
    <row r="15" spans="1:25" ht="21.75" customHeight="1">
      <c r="A15" s="45"/>
      <c r="B15" s="55"/>
      <c r="C15" s="49" t="s">
        <v>55</v>
      </c>
      <c r="D15" s="51"/>
      <c r="E15" s="11"/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</row>
    <row r="16" spans="1:25" ht="21.75" customHeight="1">
      <c r="A16" s="45"/>
      <c r="B16" s="44"/>
      <c r="C16" s="49" t="s">
        <v>56</v>
      </c>
      <c r="D16" s="51"/>
      <c r="E16" s="11"/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</row>
    <row r="17" spans="1:25" ht="21.75" customHeight="1">
      <c r="A17" s="45"/>
      <c r="B17" s="58" t="s">
        <v>44</v>
      </c>
      <c r="C17" s="54"/>
      <c r="D17" s="54"/>
      <c r="E17" s="11"/>
      <c r="F17" s="13">
        <f>F18+F21+F27+F29+F30+F31</f>
        <v>3.1000000000000005</v>
      </c>
      <c r="G17" s="13">
        <f aca="true" t="shared" si="1" ref="G17:Y17">G18+G21+G27+G29+G30+G31</f>
        <v>3.0000000000000004</v>
      </c>
      <c r="H17" s="13">
        <f>H18+H21+H27+H29+H30+H31</f>
        <v>3.1000000000000005</v>
      </c>
      <c r="I17" s="13">
        <f t="shared" si="1"/>
        <v>3.0000000000000004</v>
      </c>
      <c r="J17" s="13">
        <f t="shared" si="1"/>
        <v>3.0000000000000004</v>
      </c>
      <c r="K17" s="13">
        <f t="shared" si="1"/>
        <v>3.0000000000000004</v>
      </c>
      <c r="L17" s="13">
        <f t="shared" si="1"/>
        <v>3.0000000000000004</v>
      </c>
      <c r="M17" s="13">
        <f t="shared" si="1"/>
        <v>2.9000000000000004</v>
      </c>
      <c r="N17" s="13">
        <f t="shared" si="1"/>
        <v>2.8000000000000003</v>
      </c>
      <c r="O17" s="13">
        <f t="shared" si="1"/>
        <v>2.8000000000000003</v>
      </c>
      <c r="P17" s="13">
        <f t="shared" si="1"/>
        <v>2.8000000000000003</v>
      </c>
      <c r="Q17" s="13">
        <f t="shared" si="1"/>
        <v>2.8000000000000003</v>
      </c>
      <c r="R17" s="13">
        <f t="shared" si="1"/>
        <v>2.8000000000000003</v>
      </c>
      <c r="S17" s="13">
        <f t="shared" si="1"/>
        <v>2.8000000000000003</v>
      </c>
      <c r="T17" s="13">
        <f t="shared" si="1"/>
        <v>2.8000000000000003</v>
      </c>
      <c r="U17" s="13">
        <f t="shared" si="1"/>
        <v>2.8000000000000003</v>
      </c>
      <c r="V17" s="13">
        <f t="shared" si="1"/>
        <v>2.8000000000000003</v>
      </c>
      <c r="W17" s="13">
        <f t="shared" si="1"/>
        <v>2.8000000000000003</v>
      </c>
      <c r="X17" s="13">
        <f t="shared" si="1"/>
        <v>2.8000000000000003</v>
      </c>
      <c r="Y17" s="13">
        <f t="shared" si="1"/>
        <v>2.8000000000000003</v>
      </c>
    </row>
    <row r="18" spans="1:25" ht="21.75" customHeight="1">
      <c r="A18" s="45"/>
      <c r="B18" s="55"/>
      <c r="C18" s="56" t="s">
        <v>58</v>
      </c>
      <c r="D18" s="51"/>
      <c r="E18" s="11"/>
      <c r="F18" s="16">
        <f>SUM(F19:F20)</f>
        <v>0</v>
      </c>
      <c r="G18" s="16">
        <f aca="true" t="shared" si="2" ref="G18:Y18">SUM(G19:G20)</f>
        <v>0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  <c r="N18" s="16">
        <f t="shared" si="2"/>
        <v>0</v>
      </c>
      <c r="O18" s="16">
        <f t="shared" si="2"/>
        <v>0</v>
      </c>
      <c r="P18" s="16">
        <f t="shared" si="2"/>
        <v>0</v>
      </c>
      <c r="Q18" s="16">
        <f t="shared" si="2"/>
        <v>0</v>
      </c>
      <c r="R18" s="16">
        <f t="shared" si="2"/>
        <v>0</v>
      </c>
      <c r="S18" s="16">
        <f t="shared" si="2"/>
        <v>0</v>
      </c>
      <c r="T18" s="16">
        <f t="shared" si="2"/>
        <v>0</v>
      </c>
      <c r="U18" s="16">
        <f t="shared" si="2"/>
        <v>0</v>
      </c>
      <c r="V18" s="16">
        <f t="shared" si="2"/>
        <v>0</v>
      </c>
      <c r="W18" s="16">
        <f t="shared" si="2"/>
        <v>0</v>
      </c>
      <c r="X18" s="16">
        <f t="shared" si="2"/>
        <v>0</v>
      </c>
      <c r="Y18" s="16">
        <f t="shared" si="2"/>
        <v>0</v>
      </c>
    </row>
    <row r="19" spans="1:25" ht="21.75" customHeight="1">
      <c r="A19" s="45"/>
      <c r="B19" s="55"/>
      <c r="C19" s="23"/>
      <c r="D19" s="10" t="s">
        <v>60</v>
      </c>
      <c r="E19" s="11"/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</row>
    <row r="20" spans="1:25" ht="21.75" customHeight="1">
      <c r="A20" s="45"/>
      <c r="B20" s="55"/>
      <c r="C20" s="7"/>
      <c r="D20" s="10" t="s">
        <v>65</v>
      </c>
      <c r="E20" s="11"/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</row>
    <row r="21" spans="1:25" ht="21.75" customHeight="1">
      <c r="A21" s="45"/>
      <c r="B21" s="55"/>
      <c r="C21" s="23" t="s">
        <v>57</v>
      </c>
      <c r="D21" s="10"/>
      <c r="E21" s="11"/>
      <c r="F21" s="13">
        <f>SUM(F22:F26)</f>
        <v>2.6</v>
      </c>
      <c r="G21" s="13">
        <f aca="true" t="shared" si="3" ref="G21:Y21">SUM(G22:G26)</f>
        <v>2.6</v>
      </c>
      <c r="H21" s="13">
        <f t="shared" si="3"/>
        <v>2.6</v>
      </c>
      <c r="I21" s="13">
        <f t="shared" si="3"/>
        <v>2.6</v>
      </c>
      <c r="J21" s="13">
        <f t="shared" si="3"/>
        <v>2.6</v>
      </c>
      <c r="K21" s="13">
        <f t="shared" si="3"/>
        <v>2.6</v>
      </c>
      <c r="L21" s="13">
        <f t="shared" si="3"/>
        <v>2.6</v>
      </c>
      <c r="M21" s="13">
        <f t="shared" si="3"/>
        <v>2.6</v>
      </c>
      <c r="N21" s="13">
        <f t="shared" si="3"/>
        <v>2.6</v>
      </c>
      <c r="O21" s="13">
        <f t="shared" si="3"/>
        <v>2.6</v>
      </c>
      <c r="P21" s="13">
        <f t="shared" si="3"/>
        <v>2.6</v>
      </c>
      <c r="Q21" s="13">
        <f t="shared" si="3"/>
        <v>2.6</v>
      </c>
      <c r="R21" s="13">
        <f t="shared" si="3"/>
        <v>2.6</v>
      </c>
      <c r="S21" s="13">
        <f t="shared" si="3"/>
        <v>2.6</v>
      </c>
      <c r="T21" s="13">
        <f t="shared" si="3"/>
        <v>2.6</v>
      </c>
      <c r="U21" s="13">
        <f t="shared" si="3"/>
        <v>2.6</v>
      </c>
      <c r="V21" s="13">
        <f t="shared" si="3"/>
        <v>2.6</v>
      </c>
      <c r="W21" s="13">
        <f t="shared" si="3"/>
        <v>2.6</v>
      </c>
      <c r="X21" s="13">
        <f t="shared" si="3"/>
        <v>2.6</v>
      </c>
      <c r="Y21" s="13">
        <f t="shared" si="3"/>
        <v>2.6</v>
      </c>
    </row>
    <row r="22" spans="1:25" ht="21.75" customHeight="1">
      <c r="A22" s="45"/>
      <c r="B22" s="55"/>
      <c r="C22" s="23"/>
      <c r="D22" s="10" t="s">
        <v>59</v>
      </c>
      <c r="E22" s="11"/>
      <c r="F22" s="28">
        <v>0.8</v>
      </c>
      <c r="G22" s="28">
        <v>0.8</v>
      </c>
      <c r="H22" s="28">
        <v>0.8</v>
      </c>
      <c r="I22" s="28">
        <v>0.8</v>
      </c>
      <c r="J22" s="28">
        <v>0.8</v>
      </c>
      <c r="K22" s="28">
        <v>0.8</v>
      </c>
      <c r="L22" s="28">
        <v>0.8</v>
      </c>
      <c r="M22" s="28">
        <v>0.8</v>
      </c>
      <c r="N22" s="28">
        <v>0.8</v>
      </c>
      <c r="O22" s="28">
        <v>0.8</v>
      </c>
      <c r="P22" s="28">
        <v>0.8</v>
      </c>
      <c r="Q22" s="28">
        <v>0.8</v>
      </c>
      <c r="R22" s="28">
        <v>0.8</v>
      </c>
      <c r="S22" s="28">
        <v>0.8</v>
      </c>
      <c r="T22" s="28">
        <v>0.8</v>
      </c>
      <c r="U22" s="28">
        <v>0.8</v>
      </c>
      <c r="V22" s="28">
        <v>0.8</v>
      </c>
      <c r="W22" s="28">
        <v>0.8</v>
      </c>
      <c r="X22" s="28">
        <v>0.8</v>
      </c>
      <c r="Y22" s="28">
        <v>0.8</v>
      </c>
    </row>
    <row r="23" spans="1:25" ht="21.75" customHeight="1">
      <c r="A23" s="45"/>
      <c r="B23" s="55"/>
      <c r="C23" s="23"/>
      <c r="D23" s="10" t="s">
        <v>66</v>
      </c>
      <c r="E23" s="11"/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1</v>
      </c>
      <c r="Q23" s="28">
        <v>1</v>
      </c>
      <c r="R23" s="28">
        <v>1</v>
      </c>
      <c r="S23" s="28">
        <v>1</v>
      </c>
      <c r="T23" s="28">
        <v>1</v>
      </c>
      <c r="U23" s="28">
        <v>1</v>
      </c>
      <c r="V23" s="28">
        <v>1</v>
      </c>
      <c r="W23" s="28">
        <v>1</v>
      </c>
      <c r="X23" s="28">
        <v>1</v>
      </c>
      <c r="Y23" s="28">
        <v>1</v>
      </c>
    </row>
    <row r="24" spans="1:25" ht="21.75" customHeight="1">
      <c r="A24" s="45"/>
      <c r="B24" s="55"/>
      <c r="C24" s="23"/>
      <c r="D24" s="10" t="s">
        <v>67</v>
      </c>
      <c r="E24" s="11"/>
      <c r="F24" s="28">
        <v>0.2</v>
      </c>
      <c r="G24" s="28">
        <v>0.2</v>
      </c>
      <c r="H24" s="28">
        <v>0.2</v>
      </c>
      <c r="I24" s="28">
        <v>0.2</v>
      </c>
      <c r="J24" s="28">
        <v>0.2</v>
      </c>
      <c r="K24" s="28">
        <v>0.2</v>
      </c>
      <c r="L24" s="28">
        <v>0.2</v>
      </c>
      <c r="M24" s="28">
        <v>0.2</v>
      </c>
      <c r="N24" s="28">
        <v>0.2</v>
      </c>
      <c r="O24" s="28">
        <v>0.2</v>
      </c>
      <c r="P24" s="28">
        <v>0.2</v>
      </c>
      <c r="Q24" s="28">
        <v>0.2</v>
      </c>
      <c r="R24" s="28">
        <v>0.2</v>
      </c>
      <c r="S24" s="28">
        <v>0.2</v>
      </c>
      <c r="T24" s="28">
        <v>0.2</v>
      </c>
      <c r="U24" s="28">
        <v>0.2</v>
      </c>
      <c r="V24" s="28">
        <v>0.2</v>
      </c>
      <c r="W24" s="28">
        <v>0.2</v>
      </c>
      <c r="X24" s="28">
        <v>0.2</v>
      </c>
      <c r="Y24" s="28">
        <v>0.2</v>
      </c>
    </row>
    <row r="25" spans="1:25" ht="21.75" customHeight="1">
      <c r="A25" s="45"/>
      <c r="B25" s="55"/>
      <c r="C25" s="23"/>
      <c r="D25" s="10" t="s">
        <v>70</v>
      </c>
      <c r="E25" s="11"/>
      <c r="F25" s="28">
        <v>0.2</v>
      </c>
      <c r="G25" s="28">
        <v>0.2</v>
      </c>
      <c r="H25" s="28">
        <v>0.2</v>
      </c>
      <c r="I25" s="28">
        <v>0.2</v>
      </c>
      <c r="J25" s="28">
        <v>0.2</v>
      </c>
      <c r="K25" s="28">
        <v>0.2</v>
      </c>
      <c r="L25" s="28">
        <v>0.2</v>
      </c>
      <c r="M25" s="28">
        <v>0.2</v>
      </c>
      <c r="N25" s="28">
        <v>0.2</v>
      </c>
      <c r="O25" s="28">
        <v>0.2</v>
      </c>
      <c r="P25" s="28">
        <v>0.2</v>
      </c>
      <c r="Q25" s="28">
        <v>0.2</v>
      </c>
      <c r="R25" s="28">
        <v>0.2</v>
      </c>
      <c r="S25" s="28">
        <v>0.2</v>
      </c>
      <c r="T25" s="28">
        <v>0.2</v>
      </c>
      <c r="U25" s="28">
        <v>0.2</v>
      </c>
      <c r="V25" s="28">
        <v>0.2</v>
      </c>
      <c r="W25" s="28">
        <v>0.2</v>
      </c>
      <c r="X25" s="28">
        <v>0.2</v>
      </c>
      <c r="Y25" s="28">
        <v>0.2</v>
      </c>
    </row>
    <row r="26" spans="1:25" ht="21.75" customHeight="1">
      <c r="A26" s="45"/>
      <c r="B26" s="55"/>
      <c r="C26" s="24"/>
      <c r="D26" s="25" t="s">
        <v>68</v>
      </c>
      <c r="E26" s="11"/>
      <c r="F26" s="36">
        <f>-E10/E4</f>
        <v>0.4</v>
      </c>
      <c r="G26" s="36">
        <f>IF(COUNTA(F26)&lt;E4,F26,0)</f>
        <v>0.4</v>
      </c>
      <c r="H26" s="36">
        <f>IF(COUNTA(F26:G26)&lt;E4,G26,0)</f>
        <v>0.4</v>
      </c>
      <c r="I26" s="36">
        <f>IF(COUNTA(F26:H26)&lt;E4,H26,0)</f>
        <v>0.4</v>
      </c>
      <c r="J26" s="36">
        <f>IF(COUNTA(F26:I26)&lt;E4,I26,0)</f>
        <v>0.4</v>
      </c>
      <c r="K26" s="36">
        <f>IF(COUNTA(F26:J26)&lt;E4,J26,0)</f>
        <v>0.4</v>
      </c>
      <c r="L26" s="36">
        <f>IF(COUNTA(F26:K26)&lt;E4,K26,0)</f>
        <v>0.4</v>
      </c>
      <c r="M26" s="36">
        <f>IF(COUNTA(F26:L26)&lt;E4,L26,0)</f>
        <v>0.4</v>
      </c>
      <c r="N26" s="36">
        <f>IF(COUNTA(F26:M26)&lt;E4,M26,0)</f>
        <v>0.4</v>
      </c>
      <c r="O26" s="36">
        <f>IF(COUNTA(F26:N26)&lt;E4,N26,0)</f>
        <v>0.4</v>
      </c>
      <c r="P26" s="36">
        <f>IF(COUNTA(F26:O26)&lt;E4,O26,0)</f>
        <v>0.4</v>
      </c>
      <c r="Q26" s="36">
        <f>IF(COUNTA(F26:P26)&lt;E4,P26,0)</f>
        <v>0.4</v>
      </c>
      <c r="R26" s="36">
        <f>IF(COUNTA(F26:Q26)&lt;E4,Q26,0)</f>
        <v>0.4</v>
      </c>
      <c r="S26" s="36">
        <f>IF(COUNTA(F26:R26)&lt;E4,R26,0)</f>
        <v>0.4</v>
      </c>
      <c r="T26" s="36">
        <f>IF(COUNTA(F26:S26)&lt;E4,S26,0)</f>
        <v>0.4</v>
      </c>
      <c r="U26" s="36">
        <f>IF(COUNTA(F26:T26)&lt;E4,T26,0)</f>
        <v>0.4</v>
      </c>
      <c r="V26" s="36">
        <f>IF(COUNTA(F26:U26)&lt;E4,U26,0)</f>
        <v>0.4</v>
      </c>
      <c r="W26" s="36">
        <f>V26</f>
        <v>0.4</v>
      </c>
      <c r="X26" s="36">
        <f>W26</f>
        <v>0.4</v>
      </c>
      <c r="Y26" s="36">
        <f>X26</f>
        <v>0.4</v>
      </c>
    </row>
    <row r="27" spans="1:25" ht="21.75" customHeight="1">
      <c r="A27" s="45"/>
      <c r="B27" s="55"/>
      <c r="C27" s="26" t="s">
        <v>61</v>
      </c>
      <c r="D27" s="22"/>
      <c r="E27" s="11"/>
      <c r="F27" s="16">
        <f>SUM(F28)</f>
        <v>0</v>
      </c>
      <c r="G27" s="16">
        <f aca="true" t="shared" si="4" ref="G27:Y27">SUM(G28)</f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 t="shared" si="4"/>
        <v>0</v>
      </c>
      <c r="Q27" s="16">
        <f t="shared" si="4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</row>
    <row r="28" spans="1:25" ht="21.75" customHeight="1">
      <c r="A28" s="45"/>
      <c r="B28" s="55"/>
      <c r="C28" s="7"/>
      <c r="D28" s="10" t="s">
        <v>69</v>
      </c>
      <c r="E28" s="11"/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</row>
    <row r="29" spans="1:25" ht="21.75" customHeight="1">
      <c r="A29" s="45"/>
      <c r="B29" s="55"/>
      <c r="C29" s="49" t="s">
        <v>62</v>
      </c>
      <c r="D29" s="51"/>
      <c r="E29" s="11"/>
      <c r="F29" s="28">
        <v>0.2</v>
      </c>
      <c r="G29" s="28">
        <v>0.1</v>
      </c>
      <c r="H29" s="28">
        <v>0.2</v>
      </c>
      <c r="I29" s="28">
        <v>0.1</v>
      </c>
      <c r="J29" s="28">
        <v>0.1</v>
      </c>
      <c r="K29" s="28">
        <v>0.1</v>
      </c>
      <c r="L29" s="28">
        <v>0.1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</row>
    <row r="30" spans="1:25" ht="21.75" customHeight="1">
      <c r="A30" s="45"/>
      <c r="B30" s="55"/>
      <c r="C30" s="49" t="s">
        <v>63</v>
      </c>
      <c r="D30" s="51"/>
      <c r="E30" s="11"/>
      <c r="F30" s="28">
        <v>0.1</v>
      </c>
      <c r="G30" s="28">
        <v>0.1</v>
      </c>
      <c r="H30" s="28">
        <v>0.1</v>
      </c>
      <c r="I30" s="28">
        <v>0.1</v>
      </c>
      <c r="J30" s="28">
        <v>0.1</v>
      </c>
      <c r="K30" s="28">
        <v>0.1</v>
      </c>
      <c r="L30" s="28">
        <v>0.1</v>
      </c>
      <c r="M30" s="28">
        <v>0.1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</row>
    <row r="31" spans="1:25" ht="21.75" customHeight="1">
      <c r="A31" s="45"/>
      <c r="B31" s="44"/>
      <c r="C31" s="49" t="s">
        <v>64</v>
      </c>
      <c r="D31" s="51"/>
      <c r="E31" s="11"/>
      <c r="F31" s="28">
        <v>0.2</v>
      </c>
      <c r="G31" s="28">
        <v>0.2</v>
      </c>
      <c r="H31" s="28">
        <v>0.2</v>
      </c>
      <c r="I31" s="28">
        <v>0.2</v>
      </c>
      <c r="J31" s="28">
        <v>0.2</v>
      </c>
      <c r="K31" s="28">
        <v>0.2</v>
      </c>
      <c r="L31" s="28">
        <v>0.2</v>
      </c>
      <c r="M31" s="28">
        <v>0.2</v>
      </c>
      <c r="N31" s="28">
        <v>0.2</v>
      </c>
      <c r="O31" s="28">
        <v>0.2</v>
      </c>
      <c r="P31" s="28">
        <v>0.2</v>
      </c>
      <c r="Q31" s="28">
        <v>0.2</v>
      </c>
      <c r="R31" s="28">
        <v>0.2</v>
      </c>
      <c r="S31" s="28">
        <v>0.2</v>
      </c>
      <c r="T31" s="28">
        <v>0.2</v>
      </c>
      <c r="U31" s="28">
        <v>0.2</v>
      </c>
      <c r="V31" s="28">
        <v>0.2</v>
      </c>
      <c r="W31" s="28">
        <v>0.2</v>
      </c>
      <c r="X31" s="28">
        <v>0.2</v>
      </c>
      <c r="Y31" s="28">
        <v>0.2</v>
      </c>
    </row>
    <row r="32" spans="1:25" ht="21.75" customHeight="1">
      <c r="A32" s="45"/>
      <c r="B32" s="54" t="s">
        <v>45</v>
      </c>
      <c r="C32" s="54"/>
      <c r="D32" s="54"/>
      <c r="E32" s="11"/>
      <c r="F32" s="13">
        <f aca="true" t="shared" si="5" ref="F32:Y32">F11-F17</f>
        <v>0.39999999999999947</v>
      </c>
      <c r="G32" s="13">
        <f t="shared" si="5"/>
        <v>0.49999999999999956</v>
      </c>
      <c r="H32" s="13">
        <f t="shared" si="5"/>
        <v>0.39999999999999947</v>
      </c>
      <c r="I32" s="13">
        <f t="shared" si="5"/>
        <v>0.49999999999999956</v>
      </c>
      <c r="J32" s="13">
        <f t="shared" si="5"/>
        <v>0.49999999999999956</v>
      </c>
      <c r="K32" s="13">
        <f t="shared" si="5"/>
        <v>0.49999999999999956</v>
      </c>
      <c r="L32" s="13">
        <f t="shared" si="5"/>
        <v>0.49999999999999956</v>
      </c>
      <c r="M32" s="13">
        <f t="shared" si="5"/>
        <v>0.5999999999999996</v>
      </c>
      <c r="N32" s="13">
        <f t="shared" si="5"/>
        <v>0.6999999999999997</v>
      </c>
      <c r="O32" s="13">
        <f t="shared" si="5"/>
        <v>0.6999999999999997</v>
      </c>
      <c r="P32" s="13">
        <f t="shared" si="5"/>
        <v>0.6999999999999997</v>
      </c>
      <c r="Q32" s="13">
        <f t="shared" si="5"/>
        <v>0.6999999999999997</v>
      </c>
      <c r="R32" s="13">
        <f t="shared" si="5"/>
        <v>0.6999999999999997</v>
      </c>
      <c r="S32" s="13">
        <f t="shared" si="5"/>
        <v>0.6999999999999997</v>
      </c>
      <c r="T32" s="13">
        <f t="shared" si="5"/>
        <v>0.6999999999999997</v>
      </c>
      <c r="U32" s="13">
        <f t="shared" si="5"/>
        <v>0.6999999999999997</v>
      </c>
      <c r="V32" s="13">
        <f t="shared" si="5"/>
        <v>0.6999999999999997</v>
      </c>
      <c r="W32" s="13">
        <f t="shared" si="5"/>
        <v>0.6999999999999997</v>
      </c>
      <c r="X32" s="13">
        <f t="shared" si="5"/>
        <v>0.6999999999999997</v>
      </c>
      <c r="Y32" s="13">
        <f t="shared" si="5"/>
        <v>0.6999999999999997</v>
      </c>
    </row>
    <row r="33" spans="1:25" ht="21.75" customHeight="1">
      <c r="A33" s="45"/>
      <c r="B33" s="54" t="s">
        <v>46</v>
      </c>
      <c r="C33" s="54"/>
      <c r="D33" s="54"/>
      <c r="E33" s="11"/>
      <c r="F33" s="13">
        <f>F32*0.4087</f>
        <v>0.1634799999999998</v>
      </c>
      <c r="G33" s="13">
        <f aca="true" t="shared" si="6" ref="G33:Y33">G32*0.4087</f>
        <v>0.2043499999999998</v>
      </c>
      <c r="H33" s="13">
        <f t="shared" si="6"/>
        <v>0.1634799999999998</v>
      </c>
      <c r="I33" s="13">
        <f t="shared" si="6"/>
        <v>0.2043499999999998</v>
      </c>
      <c r="J33" s="13">
        <f t="shared" si="6"/>
        <v>0.2043499999999998</v>
      </c>
      <c r="K33" s="13">
        <f t="shared" si="6"/>
        <v>0.2043499999999998</v>
      </c>
      <c r="L33" s="13">
        <f t="shared" si="6"/>
        <v>0.2043499999999998</v>
      </c>
      <c r="M33" s="13">
        <f t="shared" si="6"/>
        <v>0.24521999999999985</v>
      </c>
      <c r="N33" s="13">
        <f t="shared" si="6"/>
        <v>0.2860899999999999</v>
      </c>
      <c r="O33" s="13">
        <f t="shared" si="6"/>
        <v>0.2860899999999999</v>
      </c>
      <c r="P33" s="13">
        <f t="shared" si="6"/>
        <v>0.2860899999999999</v>
      </c>
      <c r="Q33" s="13">
        <f t="shared" si="6"/>
        <v>0.2860899999999999</v>
      </c>
      <c r="R33" s="13">
        <f t="shared" si="6"/>
        <v>0.2860899999999999</v>
      </c>
      <c r="S33" s="13">
        <f t="shared" si="6"/>
        <v>0.2860899999999999</v>
      </c>
      <c r="T33" s="13">
        <f t="shared" si="6"/>
        <v>0.2860899999999999</v>
      </c>
      <c r="U33" s="13">
        <f t="shared" si="6"/>
        <v>0.2860899999999999</v>
      </c>
      <c r="V33" s="13">
        <f t="shared" si="6"/>
        <v>0.2860899999999999</v>
      </c>
      <c r="W33" s="13">
        <f t="shared" si="6"/>
        <v>0.2860899999999999</v>
      </c>
      <c r="X33" s="13">
        <f t="shared" si="6"/>
        <v>0.2860899999999999</v>
      </c>
      <c r="Y33" s="13">
        <f t="shared" si="6"/>
        <v>0.2860899999999999</v>
      </c>
    </row>
    <row r="34" spans="1:25" ht="21.75" customHeight="1">
      <c r="A34" s="45"/>
      <c r="B34" s="54" t="s">
        <v>47</v>
      </c>
      <c r="C34" s="54"/>
      <c r="D34" s="54"/>
      <c r="E34" s="11"/>
      <c r="F34" s="13">
        <f>F32-F33</f>
        <v>0.23651999999999967</v>
      </c>
      <c r="G34" s="13">
        <f aca="true" t="shared" si="7" ref="G34:Y34">G32-G33</f>
        <v>0.29564999999999975</v>
      </c>
      <c r="H34" s="13">
        <f t="shared" si="7"/>
        <v>0.23651999999999967</v>
      </c>
      <c r="I34" s="13">
        <f t="shared" si="7"/>
        <v>0.29564999999999975</v>
      </c>
      <c r="J34" s="13">
        <f t="shared" si="7"/>
        <v>0.29564999999999975</v>
      </c>
      <c r="K34" s="13">
        <f t="shared" si="7"/>
        <v>0.29564999999999975</v>
      </c>
      <c r="L34" s="13">
        <f t="shared" si="7"/>
        <v>0.29564999999999975</v>
      </c>
      <c r="M34" s="13">
        <f t="shared" si="7"/>
        <v>0.35477999999999976</v>
      </c>
      <c r="N34" s="13">
        <f t="shared" si="7"/>
        <v>0.41390999999999983</v>
      </c>
      <c r="O34" s="13">
        <f t="shared" si="7"/>
        <v>0.41390999999999983</v>
      </c>
      <c r="P34" s="13">
        <f t="shared" si="7"/>
        <v>0.41390999999999983</v>
      </c>
      <c r="Q34" s="13">
        <f t="shared" si="7"/>
        <v>0.41390999999999983</v>
      </c>
      <c r="R34" s="13">
        <f t="shared" si="7"/>
        <v>0.41390999999999983</v>
      </c>
      <c r="S34" s="13">
        <f t="shared" si="7"/>
        <v>0.41390999999999983</v>
      </c>
      <c r="T34" s="13">
        <f t="shared" si="7"/>
        <v>0.41390999999999983</v>
      </c>
      <c r="U34" s="13">
        <f t="shared" si="7"/>
        <v>0.41390999999999983</v>
      </c>
      <c r="V34" s="13">
        <f t="shared" si="7"/>
        <v>0.41390999999999983</v>
      </c>
      <c r="W34" s="13">
        <f t="shared" si="7"/>
        <v>0.41390999999999983</v>
      </c>
      <c r="X34" s="13">
        <f t="shared" si="7"/>
        <v>0.41390999999999983</v>
      </c>
      <c r="Y34" s="13">
        <f t="shared" si="7"/>
        <v>0.41390999999999983</v>
      </c>
    </row>
    <row r="35" spans="1:25" ht="21.75" customHeight="1">
      <c r="A35" s="45"/>
      <c r="B35" s="54" t="s">
        <v>48</v>
      </c>
      <c r="C35" s="54"/>
      <c r="D35" s="54"/>
      <c r="E35" s="11"/>
      <c r="F35" s="13">
        <f>F26</f>
        <v>0.4</v>
      </c>
      <c r="G35" s="13">
        <f aca="true" t="shared" si="8" ref="G35:Y35">G26</f>
        <v>0.4</v>
      </c>
      <c r="H35" s="13">
        <f t="shared" si="8"/>
        <v>0.4</v>
      </c>
      <c r="I35" s="13">
        <f t="shared" si="8"/>
        <v>0.4</v>
      </c>
      <c r="J35" s="13">
        <f t="shared" si="8"/>
        <v>0.4</v>
      </c>
      <c r="K35" s="13">
        <f t="shared" si="8"/>
        <v>0.4</v>
      </c>
      <c r="L35" s="13">
        <f t="shared" si="8"/>
        <v>0.4</v>
      </c>
      <c r="M35" s="13">
        <f t="shared" si="8"/>
        <v>0.4</v>
      </c>
      <c r="N35" s="13">
        <f t="shared" si="8"/>
        <v>0.4</v>
      </c>
      <c r="O35" s="13">
        <f t="shared" si="8"/>
        <v>0.4</v>
      </c>
      <c r="P35" s="13">
        <f t="shared" si="8"/>
        <v>0.4</v>
      </c>
      <c r="Q35" s="13">
        <f t="shared" si="8"/>
        <v>0.4</v>
      </c>
      <c r="R35" s="13">
        <f t="shared" si="8"/>
        <v>0.4</v>
      </c>
      <c r="S35" s="13">
        <f t="shared" si="8"/>
        <v>0.4</v>
      </c>
      <c r="T35" s="13">
        <f t="shared" si="8"/>
        <v>0.4</v>
      </c>
      <c r="U35" s="13">
        <f t="shared" si="8"/>
        <v>0.4</v>
      </c>
      <c r="V35" s="13">
        <f t="shared" si="8"/>
        <v>0.4</v>
      </c>
      <c r="W35" s="13">
        <f t="shared" si="8"/>
        <v>0.4</v>
      </c>
      <c r="X35" s="13">
        <f t="shared" si="8"/>
        <v>0.4</v>
      </c>
      <c r="Y35" s="13">
        <f t="shared" si="8"/>
        <v>0.4</v>
      </c>
    </row>
    <row r="36" spans="1:25" ht="21.75" customHeight="1" thickBot="1">
      <c r="A36" s="45"/>
      <c r="B36" s="58" t="s">
        <v>49</v>
      </c>
      <c r="C36" s="58"/>
      <c r="D36" s="58"/>
      <c r="E36" s="8">
        <f>E10</f>
        <v>-8</v>
      </c>
      <c r="F36" s="14">
        <f>F34+F35</f>
        <v>0.6365199999999998</v>
      </c>
      <c r="G36" s="14">
        <f aca="true" t="shared" si="9" ref="G36:Y36">G34+G35</f>
        <v>0.6956499999999998</v>
      </c>
      <c r="H36" s="14">
        <f t="shared" si="9"/>
        <v>0.6365199999999998</v>
      </c>
      <c r="I36" s="14">
        <f t="shared" si="9"/>
        <v>0.6956499999999998</v>
      </c>
      <c r="J36" s="14">
        <f t="shared" si="9"/>
        <v>0.6956499999999998</v>
      </c>
      <c r="K36" s="14">
        <f t="shared" si="9"/>
        <v>0.6956499999999998</v>
      </c>
      <c r="L36" s="14">
        <f t="shared" si="9"/>
        <v>0.6956499999999998</v>
      </c>
      <c r="M36" s="14">
        <f t="shared" si="9"/>
        <v>0.7547799999999998</v>
      </c>
      <c r="N36" s="14">
        <f t="shared" si="9"/>
        <v>0.8139099999999999</v>
      </c>
      <c r="O36" s="14">
        <f t="shared" si="9"/>
        <v>0.8139099999999999</v>
      </c>
      <c r="P36" s="14">
        <f t="shared" si="9"/>
        <v>0.8139099999999999</v>
      </c>
      <c r="Q36" s="14">
        <f t="shared" si="9"/>
        <v>0.8139099999999999</v>
      </c>
      <c r="R36" s="14">
        <f t="shared" si="9"/>
        <v>0.8139099999999999</v>
      </c>
      <c r="S36" s="14">
        <f t="shared" si="9"/>
        <v>0.8139099999999999</v>
      </c>
      <c r="T36" s="14">
        <f t="shared" si="9"/>
        <v>0.8139099999999999</v>
      </c>
      <c r="U36" s="14">
        <f t="shared" si="9"/>
        <v>0.8139099999999999</v>
      </c>
      <c r="V36" s="14">
        <f t="shared" si="9"/>
        <v>0.8139099999999999</v>
      </c>
      <c r="W36" s="14">
        <f t="shared" si="9"/>
        <v>0.8139099999999999</v>
      </c>
      <c r="X36" s="14">
        <f t="shared" si="9"/>
        <v>0.8139099999999999</v>
      </c>
      <c r="Y36" s="14">
        <f t="shared" si="9"/>
        <v>0.8139099999999999</v>
      </c>
    </row>
    <row r="37" spans="1:25" ht="21.75" customHeight="1" thickBot="1">
      <c r="A37" s="57"/>
      <c r="B37" s="61" t="s">
        <v>73</v>
      </c>
      <c r="C37" s="62"/>
      <c r="D37" s="63"/>
      <c r="E37" s="17"/>
      <c r="F37" s="30">
        <f>IRR(E36:F36,0)</f>
        <v>-0.920435</v>
      </c>
      <c r="G37" s="30">
        <f>IRR(E36:G36,0)</f>
        <v>-0.6626626356367491</v>
      </c>
      <c r="H37" s="30">
        <f>IRR(E36:H36,0)</f>
        <v>-0.47130764547235615</v>
      </c>
      <c r="I37" s="30">
        <f>IRR(E36:I36,0)</f>
        <v>-0.3281000444318741</v>
      </c>
      <c r="J37" s="30">
        <f>IRR(E36:J36,0)</f>
        <v>-0.23154897471692515</v>
      </c>
      <c r="K37" s="30">
        <f>IRR(E36:K36,0)</f>
        <v>-0.16369918378160975</v>
      </c>
      <c r="L37" s="31">
        <f>IRR(E36:L36,0)</f>
        <v>-0.11439000683378997</v>
      </c>
      <c r="M37" s="31">
        <f>IRR(B36:M36,0)</f>
        <v>-0.07494644183128207</v>
      </c>
      <c r="N37" s="31">
        <f>IRR(E36:N36,0)</f>
        <v>-0.0434305898152193</v>
      </c>
      <c r="O37" s="31">
        <f>IRR(E36:O36,0)</f>
        <v>-0.019582294359287378</v>
      </c>
      <c r="P37" s="31">
        <f>IRR(E36:P36,0)</f>
        <v>-0.0010454970967557209</v>
      </c>
      <c r="Q37" s="31">
        <f>IRR(E36:Q36,0)</f>
        <v>0.013655239008445674</v>
      </c>
      <c r="R37" s="31">
        <f>IRR(E36:R36,0)</f>
        <v>0.025501693712678186</v>
      </c>
      <c r="S37" s="31">
        <f>IRR(E36:S36,0)</f>
        <v>0.0351748629835551</v>
      </c>
      <c r="T37" s="31">
        <f>IRR(E36:T36,0)</f>
        <v>0.04316202301839245</v>
      </c>
      <c r="U37" s="31">
        <f>IRR(E36:U36,0)</f>
        <v>0.0498205470512616</v>
      </c>
      <c r="V37" s="31">
        <f>IRR(E36:V36,0)</f>
        <v>0.05541793040979903</v>
      </c>
      <c r="W37" s="31">
        <f>IRR(E36:W36,0)</f>
        <v>0.06015788451155113</v>
      </c>
      <c r="X37" s="31">
        <f>IRR(E36:X36,0)</f>
        <v>0.06419788210744204</v>
      </c>
      <c r="Y37" s="32">
        <f>IRR(E36:Y36,0)</f>
        <v>0.06766125938596179</v>
      </c>
    </row>
    <row r="38" spans="1:25" ht="21.75" customHeight="1">
      <c r="A38" s="45" t="s">
        <v>14</v>
      </c>
      <c r="B38" s="53" t="s">
        <v>50</v>
      </c>
      <c r="C38" s="53"/>
      <c r="D38" s="53"/>
      <c r="E38" s="21"/>
      <c r="F38" s="15">
        <f>F36</f>
        <v>0.6365199999999998</v>
      </c>
      <c r="G38" s="15">
        <f>F38+G36</f>
        <v>1.3321699999999996</v>
      </c>
      <c r="H38" s="15">
        <f aca="true" t="shared" si="10" ref="H38:Y38">G38+H36</f>
        <v>1.9686899999999994</v>
      </c>
      <c r="I38" s="15">
        <f t="shared" si="10"/>
        <v>2.6643399999999993</v>
      </c>
      <c r="J38" s="15">
        <f t="shared" si="10"/>
        <v>3.359989999999999</v>
      </c>
      <c r="K38" s="15">
        <f t="shared" si="10"/>
        <v>4.055639999999999</v>
      </c>
      <c r="L38" s="15">
        <f t="shared" si="10"/>
        <v>4.751289999999998</v>
      </c>
      <c r="M38" s="15">
        <f t="shared" si="10"/>
        <v>5.506069999999998</v>
      </c>
      <c r="N38" s="15">
        <f t="shared" si="10"/>
        <v>6.3199799999999975</v>
      </c>
      <c r="O38" s="15">
        <f>N38+O36</f>
        <v>7.133889999999997</v>
      </c>
      <c r="P38" s="15">
        <f t="shared" si="10"/>
        <v>7.947799999999997</v>
      </c>
      <c r="Q38" s="15">
        <f t="shared" si="10"/>
        <v>8.761709999999997</v>
      </c>
      <c r="R38" s="15">
        <f t="shared" si="10"/>
        <v>9.575619999999997</v>
      </c>
      <c r="S38" s="15">
        <f t="shared" si="10"/>
        <v>10.389529999999997</v>
      </c>
      <c r="T38" s="15">
        <f t="shared" si="10"/>
        <v>11.203439999999997</v>
      </c>
      <c r="U38" s="15">
        <f t="shared" si="10"/>
        <v>12.017349999999997</v>
      </c>
      <c r="V38" s="15">
        <f t="shared" si="10"/>
        <v>12.831259999999997</v>
      </c>
      <c r="W38" s="15">
        <f t="shared" si="10"/>
        <v>13.645169999999997</v>
      </c>
      <c r="X38" s="15">
        <f t="shared" si="10"/>
        <v>14.459079999999997</v>
      </c>
      <c r="Y38" s="15">
        <f t="shared" si="10"/>
        <v>15.272989999999997</v>
      </c>
    </row>
    <row r="39" spans="1:25" ht="21.75" customHeight="1">
      <c r="A39" s="45"/>
      <c r="B39" s="54" t="s">
        <v>51</v>
      </c>
      <c r="C39" s="54"/>
      <c r="D39" s="54"/>
      <c r="E39" s="11"/>
      <c r="F39" s="9">
        <f>F38/$E$10*(-1)</f>
        <v>0.07956499999999997</v>
      </c>
      <c r="G39" s="9">
        <f aca="true" t="shared" si="11" ref="G39:Y39">G38/$E$10*(-1)</f>
        <v>0.16652124999999995</v>
      </c>
      <c r="H39" s="9">
        <f t="shared" si="11"/>
        <v>0.24608624999999992</v>
      </c>
      <c r="I39" s="9">
        <f t="shared" si="11"/>
        <v>0.3330424999999999</v>
      </c>
      <c r="J39" s="9">
        <f t="shared" si="11"/>
        <v>0.41999874999999987</v>
      </c>
      <c r="K39" s="9">
        <f t="shared" si="11"/>
        <v>0.5069549999999998</v>
      </c>
      <c r="L39" s="9">
        <f t="shared" si="11"/>
        <v>0.5939112499999998</v>
      </c>
      <c r="M39" s="9">
        <f t="shared" si="11"/>
        <v>0.6882587499999997</v>
      </c>
      <c r="N39" s="9">
        <f t="shared" si="11"/>
        <v>0.7899974999999997</v>
      </c>
      <c r="O39" s="9">
        <f t="shared" si="11"/>
        <v>0.8917362499999997</v>
      </c>
      <c r="P39" s="9">
        <f t="shared" si="11"/>
        <v>0.9934749999999997</v>
      </c>
      <c r="Q39" s="9">
        <f t="shared" si="11"/>
        <v>1.0952137499999997</v>
      </c>
      <c r="R39" s="9">
        <f t="shared" si="11"/>
        <v>1.1969524999999996</v>
      </c>
      <c r="S39" s="9">
        <f t="shared" si="11"/>
        <v>1.2986912499999996</v>
      </c>
      <c r="T39" s="9">
        <f t="shared" si="11"/>
        <v>1.4004299999999996</v>
      </c>
      <c r="U39" s="9">
        <f t="shared" si="11"/>
        <v>1.5021687499999996</v>
      </c>
      <c r="V39" s="9">
        <f t="shared" si="11"/>
        <v>1.6039074999999996</v>
      </c>
      <c r="W39" s="9">
        <f t="shared" si="11"/>
        <v>1.7056462499999996</v>
      </c>
      <c r="X39" s="9">
        <f t="shared" si="11"/>
        <v>1.8073849999999996</v>
      </c>
      <c r="Y39" s="9">
        <f t="shared" si="11"/>
        <v>1.9091237499999996</v>
      </c>
    </row>
    <row r="40" ht="19.5" customHeight="1"/>
    <row r="41" spans="1:3" ht="14.25">
      <c r="A41" s="1" t="s">
        <v>77</v>
      </c>
      <c r="B41" s="37"/>
      <c r="C41" s="1" t="s">
        <v>78</v>
      </c>
    </row>
    <row r="42" ht="14.25">
      <c r="A42" s="1" t="s">
        <v>71</v>
      </c>
    </row>
  </sheetData>
  <sheetProtection/>
  <mergeCells count="34">
    <mergeCell ref="B34:D34"/>
    <mergeCell ref="B35:D35"/>
    <mergeCell ref="A2:C5"/>
    <mergeCell ref="E5:F5"/>
    <mergeCell ref="B37:D37"/>
    <mergeCell ref="E3:F3"/>
    <mergeCell ref="E4:F4"/>
    <mergeCell ref="C13:D13"/>
    <mergeCell ref="C14:D14"/>
    <mergeCell ref="C15:D15"/>
    <mergeCell ref="C16:D16"/>
    <mergeCell ref="A38:A39"/>
    <mergeCell ref="B38:D38"/>
    <mergeCell ref="B39:D39"/>
    <mergeCell ref="B12:B16"/>
    <mergeCell ref="C18:D18"/>
    <mergeCell ref="C31:D31"/>
    <mergeCell ref="C30:D30"/>
    <mergeCell ref="C29:D29"/>
    <mergeCell ref="A11:A37"/>
    <mergeCell ref="B11:D11"/>
    <mergeCell ref="B17:D17"/>
    <mergeCell ref="B32:D32"/>
    <mergeCell ref="B33:D33"/>
    <mergeCell ref="B36:D36"/>
    <mergeCell ref="B18:B31"/>
    <mergeCell ref="C12:D12"/>
    <mergeCell ref="A1:Y1"/>
    <mergeCell ref="A7:D7"/>
    <mergeCell ref="A8:A10"/>
    <mergeCell ref="B8:D8"/>
    <mergeCell ref="B9:D9"/>
    <mergeCell ref="B10:D10"/>
    <mergeCell ref="E2:F2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63" r:id="rId1"/>
  <headerFooter>
    <oddHeader>&amp;L&amp;14別記様式２－４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30"/>
  <sheetViews>
    <sheetView zoomScale="80" zoomScaleNormal="80" zoomScalePageLayoutView="0" workbookViewId="0" topLeftCell="A1">
      <selection activeCell="D19" sqref="D19"/>
    </sheetView>
  </sheetViews>
  <sheetFormatPr defaultColWidth="9.00390625" defaultRowHeight="15"/>
  <cols>
    <col min="1" max="1" width="3.421875" style="1" bestFit="1" customWidth="1"/>
    <col min="2" max="2" width="2.7109375" style="1" customWidth="1"/>
    <col min="3" max="3" width="27.8515625" style="1" customWidth="1"/>
    <col min="4" max="4" width="9.421875" style="1" bestFit="1" customWidth="1"/>
    <col min="5" max="5" width="7.00390625" style="1" bestFit="1" customWidth="1"/>
    <col min="6" max="13" width="6.421875" style="1" bestFit="1" customWidth="1"/>
    <col min="14" max="24" width="7.421875" style="1" bestFit="1" customWidth="1"/>
    <col min="25" max="16384" width="9.00390625" style="1" customWidth="1"/>
  </cols>
  <sheetData>
    <row r="1" ht="21.75" customHeight="1"/>
    <row r="2" spans="1:24" ht="21.7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21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21.75" customHeight="1">
      <c r="A4" s="1" t="s">
        <v>52</v>
      </c>
      <c r="X4" s="2" t="s">
        <v>15</v>
      </c>
    </row>
    <row r="5" spans="1:24" ht="21.75" customHeight="1" thickBot="1">
      <c r="A5" s="41" t="s">
        <v>39</v>
      </c>
      <c r="B5" s="42"/>
      <c r="C5" s="43"/>
      <c r="D5" s="3" t="s">
        <v>38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</row>
    <row r="6" spans="1:24" ht="21.75" customHeight="1" thickTop="1">
      <c r="A6" s="44" t="s">
        <v>12</v>
      </c>
      <c r="B6" s="46" t="s">
        <v>40</v>
      </c>
      <c r="C6" s="48"/>
      <c r="D6" s="4">
        <f>(-1)*16</f>
        <v>-16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1.75" customHeight="1">
      <c r="A7" s="45"/>
      <c r="B7" s="49" t="s">
        <v>41</v>
      </c>
      <c r="C7" s="51"/>
      <c r="D7" s="5">
        <f>D6*0.5</f>
        <v>-8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1.75" customHeight="1">
      <c r="A8" s="45"/>
      <c r="B8" s="49" t="s">
        <v>42</v>
      </c>
      <c r="C8" s="51"/>
      <c r="D8" s="5">
        <f>D6-D7</f>
        <v>-8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21.75" customHeight="1">
      <c r="A9" s="45" t="s">
        <v>13</v>
      </c>
      <c r="B9" s="54" t="s">
        <v>43</v>
      </c>
      <c r="C9" s="54"/>
      <c r="D9" s="11"/>
      <c r="E9" s="13">
        <f>SUM(E10:E13)</f>
        <v>3.5</v>
      </c>
      <c r="F9" s="13">
        <f aca="true" t="shared" si="0" ref="F9:X9">SUM(F10:F13)</f>
        <v>3.5</v>
      </c>
      <c r="G9" s="13">
        <f t="shared" si="0"/>
        <v>3.5</v>
      </c>
      <c r="H9" s="13">
        <f t="shared" si="0"/>
        <v>3.5</v>
      </c>
      <c r="I9" s="13">
        <f t="shared" si="0"/>
        <v>3.5</v>
      </c>
      <c r="J9" s="13">
        <f t="shared" si="0"/>
        <v>3.5</v>
      </c>
      <c r="K9" s="13">
        <f t="shared" si="0"/>
        <v>3.5</v>
      </c>
      <c r="L9" s="13">
        <f t="shared" si="0"/>
        <v>3.5</v>
      </c>
      <c r="M9" s="13">
        <f t="shared" si="0"/>
        <v>3.5</v>
      </c>
      <c r="N9" s="13">
        <f t="shared" si="0"/>
        <v>3.5</v>
      </c>
      <c r="O9" s="13">
        <f t="shared" si="0"/>
        <v>3.5</v>
      </c>
      <c r="P9" s="13">
        <f t="shared" si="0"/>
        <v>3.5</v>
      </c>
      <c r="Q9" s="13">
        <f t="shared" si="0"/>
        <v>3.5</v>
      </c>
      <c r="R9" s="13">
        <f t="shared" si="0"/>
        <v>3.5</v>
      </c>
      <c r="S9" s="13">
        <f t="shared" si="0"/>
        <v>3.5</v>
      </c>
      <c r="T9" s="13">
        <f t="shared" si="0"/>
        <v>3.5</v>
      </c>
      <c r="U9" s="13">
        <f t="shared" si="0"/>
        <v>3.5</v>
      </c>
      <c r="V9" s="13">
        <f t="shared" si="0"/>
        <v>3.5</v>
      </c>
      <c r="W9" s="13">
        <f t="shared" si="0"/>
        <v>3.5</v>
      </c>
      <c r="X9" s="13">
        <f t="shared" si="0"/>
        <v>3.5</v>
      </c>
    </row>
    <row r="10" spans="1:24" ht="21.75" customHeight="1">
      <c r="A10" s="45"/>
      <c r="B10" s="54"/>
      <c r="C10" s="6" t="s">
        <v>1</v>
      </c>
      <c r="D10" s="11"/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</row>
    <row r="11" spans="1:24" ht="21.75" customHeight="1">
      <c r="A11" s="45"/>
      <c r="B11" s="54"/>
      <c r="C11" s="6" t="s">
        <v>2</v>
      </c>
      <c r="D11" s="11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</row>
    <row r="12" spans="1:24" ht="21.75" customHeight="1">
      <c r="A12" s="45"/>
      <c r="B12" s="54"/>
      <c r="C12" s="6" t="s">
        <v>3</v>
      </c>
      <c r="D12" s="11"/>
      <c r="E12" s="13">
        <v>3.5</v>
      </c>
      <c r="F12" s="13">
        <v>3.5</v>
      </c>
      <c r="G12" s="13">
        <v>3.5</v>
      </c>
      <c r="H12" s="13">
        <v>3.5</v>
      </c>
      <c r="I12" s="13">
        <v>3.5</v>
      </c>
      <c r="J12" s="13">
        <v>3.5</v>
      </c>
      <c r="K12" s="13">
        <v>3.5</v>
      </c>
      <c r="L12" s="13">
        <v>3.5</v>
      </c>
      <c r="M12" s="13">
        <v>3.5</v>
      </c>
      <c r="N12" s="13">
        <v>3.5</v>
      </c>
      <c r="O12" s="13">
        <v>3.5</v>
      </c>
      <c r="P12" s="13">
        <v>3.5</v>
      </c>
      <c r="Q12" s="13">
        <v>3.5</v>
      </c>
      <c r="R12" s="13">
        <v>3.5</v>
      </c>
      <c r="S12" s="13">
        <v>3.5</v>
      </c>
      <c r="T12" s="13">
        <v>3.5</v>
      </c>
      <c r="U12" s="13">
        <v>3.5</v>
      </c>
      <c r="V12" s="13">
        <v>3.5</v>
      </c>
      <c r="W12" s="13">
        <v>3.5</v>
      </c>
      <c r="X12" s="13">
        <v>3.5</v>
      </c>
    </row>
    <row r="13" spans="1:24" ht="21.75" customHeight="1">
      <c r="A13" s="45"/>
      <c r="B13" s="54"/>
      <c r="C13" s="6" t="s">
        <v>16</v>
      </c>
      <c r="D13" s="11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</row>
    <row r="14" spans="1:24" ht="21.75" customHeight="1">
      <c r="A14" s="45"/>
      <c r="B14" s="54" t="s">
        <v>44</v>
      </c>
      <c r="C14" s="54"/>
      <c r="D14" s="11"/>
      <c r="E14" s="13">
        <f>SUM(E15:E22)</f>
        <v>3.2000000000000006</v>
      </c>
      <c r="F14" s="13">
        <f aca="true" t="shared" si="1" ref="F14:X14">SUM(F15:F22)</f>
        <v>3.1000000000000005</v>
      </c>
      <c r="G14" s="13">
        <f t="shared" si="1"/>
        <v>3.2000000000000006</v>
      </c>
      <c r="H14" s="13">
        <f t="shared" si="1"/>
        <v>3.1000000000000005</v>
      </c>
      <c r="I14" s="13">
        <f t="shared" si="1"/>
        <v>3.1000000000000005</v>
      </c>
      <c r="J14" s="13">
        <f t="shared" si="1"/>
        <v>3.1000000000000005</v>
      </c>
      <c r="K14" s="13">
        <f t="shared" si="1"/>
        <v>3.1000000000000005</v>
      </c>
      <c r="L14" s="13">
        <f t="shared" si="1"/>
        <v>3.0000000000000004</v>
      </c>
      <c r="M14" s="13">
        <f t="shared" si="1"/>
        <v>2.9000000000000004</v>
      </c>
      <c r="N14" s="13">
        <f t="shared" si="1"/>
        <v>2.9000000000000004</v>
      </c>
      <c r="O14" s="13">
        <f t="shared" si="1"/>
        <v>2.9000000000000004</v>
      </c>
      <c r="P14" s="13">
        <f t="shared" si="1"/>
        <v>2.9000000000000004</v>
      </c>
      <c r="Q14" s="13">
        <f t="shared" si="1"/>
        <v>2.9000000000000004</v>
      </c>
      <c r="R14" s="13">
        <f t="shared" si="1"/>
        <v>2.9000000000000004</v>
      </c>
      <c r="S14" s="13">
        <f t="shared" si="1"/>
        <v>2.9000000000000004</v>
      </c>
      <c r="T14" s="13">
        <f t="shared" si="1"/>
        <v>2.9000000000000004</v>
      </c>
      <c r="U14" s="13">
        <f t="shared" si="1"/>
        <v>2.9000000000000004</v>
      </c>
      <c r="V14" s="13">
        <f t="shared" si="1"/>
        <v>2.9000000000000004</v>
      </c>
      <c r="W14" s="13">
        <f t="shared" si="1"/>
        <v>2.9000000000000004</v>
      </c>
      <c r="X14" s="13">
        <f t="shared" si="1"/>
        <v>2.9000000000000004</v>
      </c>
    </row>
    <row r="15" spans="1:24" ht="21.75" customHeight="1">
      <c r="A15" s="45"/>
      <c r="B15" s="54"/>
      <c r="C15" s="6" t="s">
        <v>4</v>
      </c>
      <c r="D15" s="11"/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</row>
    <row r="16" spans="1:24" ht="21.75" customHeight="1">
      <c r="A16" s="45"/>
      <c r="B16" s="54"/>
      <c r="C16" s="6" t="s">
        <v>5</v>
      </c>
      <c r="D16" s="11"/>
      <c r="E16" s="13">
        <v>0.2</v>
      </c>
      <c r="F16" s="13">
        <v>0.2</v>
      </c>
      <c r="G16" s="13">
        <v>0.2</v>
      </c>
      <c r="H16" s="13">
        <v>0.2</v>
      </c>
      <c r="I16" s="13">
        <v>0.2</v>
      </c>
      <c r="J16" s="13">
        <v>0.2</v>
      </c>
      <c r="K16" s="13">
        <v>0.2</v>
      </c>
      <c r="L16" s="13">
        <v>0.2</v>
      </c>
      <c r="M16" s="13">
        <v>0.2</v>
      </c>
      <c r="N16" s="13">
        <v>0.2</v>
      </c>
      <c r="O16" s="13">
        <v>0.2</v>
      </c>
      <c r="P16" s="13">
        <v>0.2</v>
      </c>
      <c r="Q16" s="13">
        <v>0.2</v>
      </c>
      <c r="R16" s="13">
        <v>0.2</v>
      </c>
      <c r="S16" s="13">
        <v>0.2</v>
      </c>
      <c r="T16" s="13">
        <v>0.2</v>
      </c>
      <c r="U16" s="13">
        <v>0.2</v>
      </c>
      <c r="V16" s="13">
        <v>0.2</v>
      </c>
      <c r="W16" s="13">
        <v>0.2</v>
      </c>
      <c r="X16" s="13">
        <v>0.2</v>
      </c>
    </row>
    <row r="17" spans="1:24" ht="21.75" customHeight="1">
      <c r="A17" s="45"/>
      <c r="B17" s="54"/>
      <c r="C17" s="6" t="s">
        <v>6</v>
      </c>
      <c r="D17" s="11"/>
      <c r="E17" s="13">
        <v>0.8</v>
      </c>
      <c r="F17" s="13">
        <v>0.8</v>
      </c>
      <c r="G17" s="13">
        <v>0.8</v>
      </c>
      <c r="H17" s="13">
        <v>0.8</v>
      </c>
      <c r="I17" s="13">
        <v>0.8</v>
      </c>
      <c r="J17" s="13">
        <v>0.8</v>
      </c>
      <c r="K17" s="13">
        <v>0.8</v>
      </c>
      <c r="L17" s="13">
        <v>0.8</v>
      </c>
      <c r="M17" s="13">
        <v>0.8</v>
      </c>
      <c r="N17" s="13">
        <v>0.8</v>
      </c>
      <c r="O17" s="13">
        <v>0.8</v>
      </c>
      <c r="P17" s="13">
        <v>0.8</v>
      </c>
      <c r="Q17" s="13">
        <v>0.8</v>
      </c>
      <c r="R17" s="13">
        <v>0.8</v>
      </c>
      <c r="S17" s="13">
        <v>0.8</v>
      </c>
      <c r="T17" s="13">
        <v>0.8</v>
      </c>
      <c r="U17" s="13">
        <v>0.8</v>
      </c>
      <c r="V17" s="13">
        <v>0.8</v>
      </c>
      <c r="W17" s="13">
        <v>0.8</v>
      </c>
      <c r="X17" s="13">
        <v>0.8</v>
      </c>
    </row>
    <row r="18" spans="1:24" ht="21.75" customHeight="1">
      <c r="A18" s="45"/>
      <c r="B18" s="54"/>
      <c r="C18" s="6" t="s">
        <v>7</v>
      </c>
      <c r="D18" s="11"/>
      <c r="E18" s="13">
        <v>0.5</v>
      </c>
      <c r="F18" s="13">
        <v>0.5</v>
      </c>
      <c r="G18" s="13">
        <v>0.5</v>
      </c>
      <c r="H18" s="13">
        <v>0.5</v>
      </c>
      <c r="I18" s="13">
        <v>0.5</v>
      </c>
      <c r="J18" s="13">
        <v>0.5</v>
      </c>
      <c r="K18" s="13">
        <v>0.5</v>
      </c>
      <c r="L18" s="13">
        <v>0.5</v>
      </c>
      <c r="M18" s="13">
        <v>0.5</v>
      </c>
      <c r="N18" s="13">
        <v>0.5</v>
      </c>
      <c r="O18" s="13">
        <v>0.5</v>
      </c>
      <c r="P18" s="13">
        <v>0.5</v>
      </c>
      <c r="Q18" s="13">
        <v>0.5</v>
      </c>
      <c r="R18" s="13">
        <v>0.5</v>
      </c>
      <c r="S18" s="13">
        <v>0.5</v>
      </c>
      <c r="T18" s="13">
        <v>0.5</v>
      </c>
      <c r="U18" s="13">
        <v>0.5</v>
      </c>
      <c r="V18" s="13">
        <v>0.5</v>
      </c>
      <c r="W18" s="13">
        <v>0.5</v>
      </c>
      <c r="X18" s="13">
        <v>0.5</v>
      </c>
    </row>
    <row r="19" spans="1:24" ht="21.75" customHeight="1">
      <c r="A19" s="45"/>
      <c r="B19" s="54"/>
      <c r="C19" s="6" t="s">
        <v>8</v>
      </c>
      <c r="D19" s="11"/>
      <c r="E19" s="13">
        <v>0.2</v>
      </c>
      <c r="F19" s="13">
        <v>0.2</v>
      </c>
      <c r="G19" s="13">
        <v>0.2</v>
      </c>
      <c r="H19" s="13">
        <v>0.2</v>
      </c>
      <c r="I19" s="13">
        <v>0.2</v>
      </c>
      <c r="J19" s="13">
        <v>0.2</v>
      </c>
      <c r="K19" s="13">
        <v>0.2</v>
      </c>
      <c r="L19" s="13">
        <v>0.2</v>
      </c>
      <c r="M19" s="13">
        <v>0.2</v>
      </c>
      <c r="N19" s="13">
        <v>0.2</v>
      </c>
      <c r="O19" s="13">
        <v>0.2</v>
      </c>
      <c r="P19" s="13">
        <v>0.2</v>
      </c>
      <c r="Q19" s="13">
        <v>0.2</v>
      </c>
      <c r="R19" s="13">
        <v>0.2</v>
      </c>
      <c r="S19" s="13">
        <v>0.2</v>
      </c>
      <c r="T19" s="13">
        <v>0.2</v>
      </c>
      <c r="U19" s="13">
        <v>0.2</v>
      </c>
      <c r="V19" s="13">
        <v>0.2</v>
      </c>
      <c r="W19" s="13">
        <v>0.2</v>
      </c>
      <c r="X19" s="13">
        <v>0.2</v>
      </c>
    </row>
    <row r="20" spans="1:24" ht="21.75" customHeight="1">
      <c r="A20" s="45"/>
      <c r="B20" s="54"/>
      <c r="C20" s="6" t="s">
        <v>9</v>
      </c>
      <c r="D20" s="11"/>
      <c r="E20" s="13">
        <v>0.2</v>
      </c>
      <c r="F20" s="13">
        <v>0.1</v>
      </c>
      <c r="G20" s="13">
        <v>0.2</v>
      </c>
      <c r="H20" s="13">
        <v>0.1</v>
      </c>
      <c r="I20" s="13">
        <v>0.1</v>
      </c>
      <c r="J20" s="13">
        <v>0.1</v>
      </c>
      <c r="K20" s="13">
        <v>0.1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</row>
    <row r="21" spans="1:24" ht="21.75" customHeight="1">
      <c r="A21" s="45"/>
      <c r="B21" s="54"/>
      <c r="C21" s="6" t="s">
        <v>10</v>
      </c>
      <c r="D21" s="11"/>
      <c r="E21" s="13">
        <v>0.1</v>
      </c>
      <c r="F21" s="13">
        <v>0.1</v>
      </c>
      <c r="G21" s="13">
        <v>0.1</v>
      </c>
      <c r="H21" s="13">
        <v>0.1</v>
      </c>
      <c r="I21" s="13">
        <v>0.1</v>
      </c>
      <c r="J21" s="13">
        <v>0.1</v>
      </c>
      <c r="K21" s="13">
        <v>0.1</v>
      </c>
      <c r="L21" s="13">
        <v>0.1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ht="21.75" customHeight="1">
      <c r="A22" s="45"/>
      <c r="B22" s="54"/>
      <c r="C22" s="6" t="s">
        <v>11</v>
      </c>
      <c r="D22" s="11"/>
      <c r="E22" s="13">
        <v>0.2</v>
      </c>
      <c r="F22" s="13">
        <v>0.2</v>
      </c>
      <c r="G22" s="13">
        <v>0.2</v>
      </c>
      <c r="H22" s="13">
        <v>0.2</v>
      </c>
      <c r="I22" s="13">
        <v>0.2</v>
      </c>
      <c r="J22" s="13">
        <v>0.2</v>
      </c>
      <c r="K22" s="13">
        <v>0.2</v>
      </c>
      <c r="L22" s="13">
        <v>0.2</v>
      </c>
      <c r="M22" s="13">
        <v>0.2</v>
      </c>
      <c r="N22" s="13">
        <v>0.2</v>
      </c>
      <c r="O22" s="13">
        <v>0.2</v>
      </c>
      <c r="P22" s="13">
        <v>0.2</v>
      </c>
      <c r="Q22" s="13">
        <v>0.2</v>
      </c>
      <c r="R22" s="13">
        <v>0.2</v>
      </c>
      <c r="S22" s="13">
        <v>0.2</v>
      </c>
      <c r="T22" s="13">
        <v>0.2</v>
      </c>
      <c r="U22" s="13">
        <v>0.2</v>
      </c>
      <c r="V22" s="13">
        <v>0.2</v>
      </c>
      <c r="W22" s="13">
        <v>0.2</v>
      </c>
      <c r="X22" s="13">
        <v>0.2</v>
      </c>
    </row>
    <row r="23" spans="1:24" ht="21.75" customHeight="1">
      <c r="A23" s="45"/>
      <c r="B23" s="54" t="s">
        <v>45</v>
      </c>
      <c r="C23" s="54"/>
      <c r="D23" s="11"/>
      <c r="E23" s="13">
        <f>E9-E14</f>
        <v>0.2999999999999994</v>
      </c>
      <c r="F23" s="13">
        <f aca="true" t="shared" si="2" ref="F23:X23">F9-F14</f>
        <v>0.39999999999999947</v>
      </c>
      <c r="G23" s="13">
        <f t="shared" si="2"/>
        <v>0.2999999999999994</v>
      </c>
      <c r="H23" s="13">
        <f t="shared" si="2"/>
        <v>0.39999999999999947</v>
      </c>
      <c r="I23" s="13">
        <f t="shared" si="2"/>
        <v>0.39999999999999947</v>
      </c>
      <c r="J23" s="13">
        <f t="shared" si="2"/>
        <v>0.39999999999999947</v>
      </c>
      <c r="K23" s="13">
        <f t="shared" si="2"/>
        <v>0.39999999999999947</v>
      </c>
      <c r="L23" s="13">
        <f t="shared" si="2"/>
        <v>0.49999999999999956</v>
      </c>
      <c r="M23" s="13">
        <f t="shared" si="2"/>
        <v>0.5999999999999996</v>
      </c>
      <c r="N23" s="13">
        <f t="shared" si="2"/>
        <v>0.5999999999999996</v>
      </c>
      <c r="O23" s="13">
        <f t="shared" si="2"/>
        <v>0.5999999999999996</v>
      </c>
      <c r="P23" s="13">
        <f t="shared" si="2"/>
        <v>0.5999999999999996</v>
      </c>
      <c r="Q23" s="13">
        <f t="shared" si="2"/>
        <v>0.5999999999999996</v>
      </c>
      <c r="R23" s="13">
        <f t="shared" si="2"/>
        <v>0.5999999999999996</v>
      </c>
      <c r="S23" s="13">
        <f t="shared" si="2"/>
        <v>0.5999999999999996</v>
      </c>
      <c r="T23" s="13">
        <f t="shared" si="2"/>
        <v>0.5999999999999996</v>
      </c>
      <c r="U23" s="13">
        <f t="shared" si="2"/>
        <v>0.5999999999999996</v>
      </c>
      <c r="V23" s="13">
        <f t="shared" si="2"/>
        <v>0.5999999999999996</v>
      </c>
      <c r="W23" s="13">
        <f t="shared" si="2"/>
        <v>0.5999999999999996</v>
      </c>
      <c r="X23" s="13">
        <f t="shared" si="2"/>
        <v>0.5999999999999996</v>
      </c>
    </row>
    <row r="24" spans="1:24" ht="21.75" customHeight="1">
      <c r="A24" s="45"/>
      <c r="B24" s="54" t="s">
        <v>46</v>
      </c>
      <c r="C24" s="54"/>
      <c r="D24" s="11"/>
      <c r="E24" s="13">
        <f>E23*0.4087</f>
        <v>0.12260999999999975</v>
      </c>
      <c r="F24" s="13">
        <f aca="true" t="shared" si="3" ref="F24:X24">F23*0.4087</f>
        <v>0.1634799999999998</v>
      </c>
      <c r="G24" s="13">
        <f t="shared" si="3"/>
        <v>0.12260999999999975</v>
      </c>
      <c r="H24" s="13">
        <f t="shared" si="3"/>
        <v>0.1634799999999998</v>
      </c>
      <c r="I24" s="13">
        <f t="shared" si="3"/>
        <v>0.1634799999999998</v>
      </c>
      <c r="J24" s="13">
        <f t="shared" si="3"/>
        <v>0.1634799999999998</v>
      </c>
      <c r="K24" s="13">
        <f t="shared" si="3"/>
        <v>0.1634799999999998</v>
      </c>
      <c r="L24" s="13">
        <f t="shared" si="3"/>
        <v>0.2043499999999998</v>
      </c>
      <c r="M24" s="13">
        <f t="shared" si="3"/>
        <v>0.24521999999999985</v>
      </c>
      <c r="N24" s="13">
        <f t="shared" si="3"/>
        <v>0.24521999999999985</v>
      </c>
      <c r="O24" s="13">
        <f t="shared" si="3"/>
        <v>0.24521999999999985</v>
      </c>
      <c r="P24" s="13">
        <f t="shared" si="3"/>
        <v>0.24521999999999985</v>
      </c>
      <c r="Q24" s="13">
        <f t="shared" si="3"/>
        <v>0.24521999999999985</v>
      </c>
      <c r="R24" s="13">
        <f t="shared" si="3"/>
        <v>0.24521999999999985</v>
      </c>
      <c r="S24" s="13">
        <f t="shared" si="3"/>
        <v>0.24521999999999985</v>
      </c>
      <c r="T24" s="13">
        <f t="shared" si="3"/>
        <v>0.24521999999999985</v>
      </c>
      <c r="U24" s="13">
        <f t="shared" si="3"/>
        <v>0.24521999999999985</v>
      </c>
      <c r="V24" s="13">
        <f t="shared" si="3"/>
        <v>0.24521999999999985</v>
      </c>
      <c r="W24" s="13">
        <f t="shared" si="3"/>
        <v>0.24521999999999985</v>
      </c>
      <c r="X24" s="13">
        <f t="shared" si="3"/>
        <v>0.24521999999999985</v>
      </c>
    </row>
    <row r="25" spans="1:24" ht="21.75" customHeight="1">
      <c r="A25" s="45"/>
      <c r="B25" s="54" t="s">
        <v>47</v>
      </c>
      <c r="C25" s="54"/>
      <c r="D25" s="11"/>
      <c r="E25" s="13">
        <f>E23-E24</f>
        <v>0.17738999999999963</v>
      </c>
      <c r="F25" s="13">
        <f aca="true" t="shared" si="4" ref="F25:X25">F23-F24</f>
        <v>0.23651999999999967</v>
      </c>
      <c r="G25" s="13">
        <f t="shared" si="4"/>
        <v>0.17738999999999963</v>
      </c>
      <c r="H25" s="13">
        <f t="shared" si="4"/>
        <v>0.23651999999999967</v>
      </c>
      <c r="I25" s="13">
        <f t="shared" si="4"/>
        <v>0.23651999999999967</v>
      </c>
      <c r="J25" s="13">
        <f t="shared" si="4"/>
        <v>0.23651999999999967</v>
      </c>
      <c r="K25" s="13">
        <f t="shared" si="4"/>
        <v>0.23651999999999967</v>
      </c>
      <c r="L25" s="13">
        <f t="shared" si="4"/>
        <v>0.29564999999999975</v>
      </c>
      <c r="M25" s="13">
        <f t="shared" si="4"/>
        <v>0.35477999999999976</v>
      </c>
      <c r="N25" s="13">
        <f t="shared" si="4"/>
        <v>0.35477999999999976</v>
      </c>
      <c r="O25" s="13">
        <f t="shared" si="4"/>
        <v>0.35477999999999976</v>
      </c>
      <c r="P25" s="13">
        <f t="shared" si="4"/>
        <v>0.35477999999999976</v>
      </c>
      <c r="Q25" s="13">
        <f t="shared" si="4"/>
        <v>0.35477999999999976</v>
      </c>
      <c r="R25" s="13">
        <f t="shared" si="4"/>
        <v>0.35477999999999976</v>
      </c>
      <c r="S25" s="13">
        <f t="shared" si="4"/>
        <v>0.35477999999999976</v>
      </c>
      <c r="T25" s="13">
        <f t="shared" si="4"/>
        <v>0.35477999999999976</v>
      </c>
      <c r="U25" s="13">
        <f t="shared" si="4"/>
        <v>0.35477999999999976</v>
      </c>
      <c r="V25" s="13">
        <f t="shared" si="4"/>
        <v>0.35477999999999976</v>
      </c>
      <c r="W25" s="13">
        <f t="shared" si="4"/>
        <v>0.35477999999999976</v>
      </c>
      <c r="X25" s="13">
        <f t="shared" si="4"/>
        <v>0.35477999999999976</v>
      </c>
    </row>
    <row r="26" spans="1:24" ht="21.75" customHeight="1">
      <c r="A26" s="45"/>
      <c r="B26" s="54" t="s">
        <v>48</v>
      </c>
      <c r="C26" s="54"/>
      <c r="D26" s="11"/>
      <c r="E26" s="13">
        <f>E18</f>
        <v>0.5</v>
      </c>
      <c r="F26" s="13">
        <f aca="true" t="shared" si="5" ref="F26:X26">F18</f>
        <v>0.5</v>
      </c>
      <c r="G26" s="13">
        <f t="shared" si="5"/>
        <v>0.5</v>
      </c>
      <c r="H26" s="13">
        <f t="shared" si="5"/>
        <v>0.5</v>
      </c>
      <c r="I26" s="13">
        <f t="shared" si="5"/>
        <v>0.5</v>
      </c>
      <c r="J26" s="13">
        <f t="shared" si="5"/>
        <v>0.5</v>
      </c>
      <c r="K26" s="13">
        <f t="shared" si="5"/>
        <v>0.5</v>
      </c>
      <c r="L26" s="13">
        <f t="shared" si="5"/>
        <v>0.5</v>
      </c>
      <c r="M26" s="13">
        <f t="shared" si="5"/>
        <v>0.5</v>
      </c>
      <c r="N26" s="13">
        <f t="shared" si="5"/>
        <v>0.5</v>
      </c>
      <c r="O26" s="13">
        <f t="shared" si="5"/>
        <v>0.5</v>
      </c>
      <c r="P26" s="13">
        <f t="shared" si="5"/>
        <v>0.5</v>
      </c>
      <c r="Q26" s="13">
        <f t="shared" si="5"/>
        <v>0.5</v>
      </c>
      <c r="R26" s="13">
        <f t="shared" si="5"/>
        <v>0.5</v>
      </c>
      <c r="S26" s="13">
        <f t="shared" si="5"/>
        <v>0.5</v>
      </c>
      <c r="T26" s="13">
        <f t="shared" si="5"/>
        <v>0.5</v>
      </c>
      <c r="U26" s="13">
        <f t="shared" si="5"/>
        <v>0.5</v>
      </c>
      <c r="V26" s="13">
        <f t="shared" si="5"/>
        <v>0.5</v>
      </c>
      <c r="W26" s="13">
        <f t="shared" si="5"/>
        <v>0.5</v>
      </c>
      <c r="X26" s="13">
        <f t="shared" si="5"/>
        <v>0.5</v>
      </c>
    </row>
    <row r="27" spans="1:24" ht="21.75" customHeight="1" thickBot="1">
      <c r="A27" s="45"/>
      <c r="B27" s="58" t="s">
        <v>49</v>
      </c>
      <c r="C27" s="58"/>
      <c r="D27" s="8">
        <f>D8</f>
        <v>-8</v>
      </c>
      <c r="E27" s="14">
        <f>E25+E26</f>
        <v>0.6773899999999996</v>
      </c>
      <c r="F27" s="14">
        <f aca="true" t="shared" si="6" ref="F27:X27">F25+F26</f>
        <v>0.7365199999999996</v>
      </c>
      <c r="G27" s="14">
        <f t="shared" si="6"/>
        <v>0.6773899999999996</v>
      </c>
      <c r="H27" s="14">
        <f t="shared" si="6"/>
        <v>0.7365199999999996</v>
      </c>
      <c r="I27" s="14">
        <f t="shared" si="6"/>
        <v>0.7365199999999996</v>
      </c>
      <c r="J27" s="14">
        <f t="shared" si="6"/>
        <v>0.7365199999999996</v>
      </c>
      <c r="K27" s="14">
        <f t="shared" si="6"/>
        <v>0.7365199999999996</v>
      </c>
      <c r="L27" s="14">
        <f t="shared" si="6"/>
        <v>0.7956499999999997</v>
      </c>
      <c r="M27" s="14">
        <f t="shared" si="6"/>
        <v>0.8547799999999998</v>
      </c>
      <c r="N27" s="14">
        <f t="shared" si="6"/>
        <v>0.8547799999999998</v>
      </c>
      <c r="O27" s="14">
        <f t="shared" si="6"/>
        <v>0.8547799999999998</v>
      </c>
      <c r="P27" s="14">
        <f t="shared" si="6"/>
        <v>0.8547799999999998</v>
      </c>
      <c r="Q27" s="14">
        <f t="shared" si="6"/>
        <v>0.8547799999999998</v>
      </c>
      <c r="R27" s="14">
        <f t="shared" si="6"/>
        <v>0.8547799999999998</v>
      </c>
      <c r="S27" s="14">
        <f t="shared" si="6"/>
        <v>0.8547799999999998</v>
      </c>
      <c r="T27" s="14">
        <f t="shared" si="6"/>
        <v>0.8547799999999998</v>
      </c>
      <c r="U27" s="14">
        <f t="shared" si="6"/>
        <v>0.8547799999999998</v>
      </c>
      <c r="V27" s="14">
        <f t="shared" si="6"/>
        <v>0.8547799999999998</v>
      </c>
      <c r="W27" s="14">
        <f t="shared" si="6"/>
        <v>0.8547799999999998</v>
      </c>
      <c r="X27" s="14">
        <f t="shared" si="6"/>
        <v>0.8547799999999998</v>
      </c>
    </row>
    <row r="28" spans="1:24" ht="21.75" customHeight="1" thickBot="1">
      <c r="A28" s="57"/>
      <c r="B28" s="61" t="s">
        <v>0</v>
      </c>
      <c r="C28" s="63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>
        <f>IRR(D27:O27,0)</f>
        <v>0.007849571472111405</v>
      </c>
      <c r="P28" s="19">
        <f>IRR(D27:P27,0)</f>
        <v>0.022139041819837946</v>
      </c>
      <c r="Q28" s="19">
        <f>IRR(D27:Q27,0)</f>
        <v>0.03363219042380172</v>
      </c>
      <c r="R28" s="19">
        <f>IRR(D27:R27,0)</f>
        <v>0.04299802674940412</v>
      </c>
      <c r="S28" s="19">
        <f>IRR(D27:S27,0)</f>
        <v>0.05071532446574678</v>
      </c>
      <c r="T28" s="19">
        <f>IRR(D27:T27,0)</f>
        <v>0.057135121130446054</v>
      </c>
      <c r="U28" s="19">
        <f>IRR(D27:U27,0)</f>
        <v>0.06252002549111091</v>
      </c>
      <c r="V28" s="19">
        <f>IRR(D27:V27,0)</f>
        <v>0.06706988429406446</v>
      </c>
      <c r="W28" s="19">
        <f>IRR(D27:W27,0)</f>
        <v>0.07093905505136355</v>
      </c>
      <c r="X28" s="20">
        <f>IRR(D27:X27,0)</f>
        <v>0.0742483246764365</v>
      </c>
    </row>
    <row r="29" spans="1:24" ht="21.75" customHeight="1">
      <c r="A29" s="45" t="s">
        <v>14</v>
      </c>
      <c r="B29" s="53" t="s">
        <v>50</v>
      </c>
      <c r="C29" s="53"/>
      <c r="D29" s="21"/>
      <c r="E29" s="15">
        <f>E27</f>
        <v>0.6773899999999996</v>
      </c>
      <c r="F29" s="15">
        <f>E29+F27</f>
        <v>1.4139099999999991</v>
      </c>
      <c r="G29" s="15">
        <f aca="true" t="shared" si="7" ref="G29:X29">F29+G27</f>
        <v>2.0912999999999986</v>
      </c>
      <c r="H29" s="15">
        <f t="shared" si="7"/>
        <v>2.8278199999999982</v>
      </c>
      <c r="I29" s="15">
        <f t="shared" si="7"/>
        <v>3.564339999999998</v>
      </c>
      <c r="J29" s="15">
        <f t="shared" si="7"/>
        <v>4.3008599999999975</v>
      </c>
      <c r="K29" s="15">
        <f t="shared" si="7"/>
        <v>5.037379999999997</v>
      </c>
      <c r="L29" s="15">
        <f t="shared" si="7"/>
        <v>5.833029999999997</v>
      </c>
      <c r="M29" s="15">
        <f t="shared" si="7"/>
        <v>6.687809999999997</v>
      </c>
      <c r="N29" s="15">
        <f t="shared" si="7"/>
        <v>7.542589999999997</v>
      </c>
      <c r="O29" s="15">
        <f t="shared" si="7"/>
        <v>8.397369999999997</v>
      </c>
      <c r="P29" s="15">
        <f t="shared" si="7"/>
        <v>9.252149999999997</v>
      </c>
      <c r="Q29" s="15">
        <f t="shared" si="7"/>
        <v>10.106929999999997</v>
      </c>
      <c r="R29" s="15">
        <f t="shared" si="7"/>
        <v>10.961709999999997</v>
      </c>
      <c r="S29" s="15">
        <f t="shared" si="7"/>
        <v>11.816489999999996</v>
      </c>
      <c r="T29" s="15">
        <f t="shared" si="7"/>
        <v>12.671269999999996</v>
      </c>
      <c r="U29" s="15">
        <f t="shared" si="7"/>
        <v>13.526049999999996</v>
      </c>
      <c r="V29" s="15">
        <f t="shared" si="7"/>
        <v>14.380829999999996</v>
      </c>
      <c r="W29" s="15">
        <f t="shared" si="7"/>
        <v>15.235609999999996</v>
      </c>
      <c r="X29" s="15">
        <f t="shared" si="7"/>
        <v>16.090389999999996</v>
      </c>
    </row>
    <row r="30" spans="1:24" ht="21.75" customHeight="1">
      <c r="A30" s="45"/>
      <c r="B30" s="54" t="s">
        <v>51</v>
      </c>
      <c r="C30" s="54"/>
      <c r="D30" s="11"/>
      <c r="E30" s="9">
        <f>E29/$D$8*(-1)</f>
        <v>0.08467374999999995</v>
      </c>
      <c r="F30" s="9">
        <f>F29/$D$8*(-1)</f>
        <v>0.1767387499999999</v>
      </c>
      <c r="G30" s="9">
        <f>G29/$D$8*(-1)</f>
        <v>0.2614124999999998</v>
      </c>
      <c r="H30" s="9">
        <f>H29/$D$8*(-1)</f>
        <v>0.3534774999999998</v>
      </c>
      <c r="I30" s="9">
        <f>I29/$D$8*(-1)</f>
        <v>0.44554249999999973</v>
      </c>
      <c r="J30" s="9">
        <f>J29/$D$8*(-1)</f>
        <v>0.5376074999999997</v>
      </c>
      <c r="K30" s="9">
        <f>K29/$D$8*(-1)</f>
        <v>0.6296724999999996</v>
      </c>
      <c r="L30" s="9">
        <f>L29/$D$8*(-1)</f>
        <v>0.7291287499999997</v>
      </c>
      <c r="M30" s="9">
        <f>M29/$D$8*(-1)</f>
        <v>0.8359762499999996</v>
      </c>
      <c r="N30" s="9">
        <f>N29/$D$8*(-1)</f>
        <v>0.9428237499999996</v>
      </c>
      <c r="O30" s="9">
        <f>O29/$D$8*(-1)</f>
        <v>1.0496712499999996</v>
      </c>
      <c r="P30" s="9">
        <f>P29/$D$8*(-1)</f>
        <v>1.1565187499999996</v>
      </c>
      <c r="Q30" s="9">
        <f>Q29/$D$8*(-1)</f>
        <v>1.2633662499999996</v>
      </c>
      <c r="R30" s="9">
        <f>R29/$D$8*(-1)</f>
        <v>1.3702137499999996</v>
      </c>
      <c r="S30" s="9">
        <f>S29/$D$8*(-1)</f>
        <v>1.4770612499999995</v>
      </c>
      <c r="T30" s="9">
        <f>T29/$D$8*(-1)</f>
        <v>1.5839087499999995</v>
      </c>
      <c r="U30" s="9">
        <f>U29/$D$8*(-1)</f>
        <v>1.6907562499999995</v>
      </c>
      <c r="V30" s="9">
        <f>V29/$D$8*(-1)</f>
        <v>1.7976037499999995</v>
      </c>
      <c r="W30" s="9">
        <f>W29/$D$8*(-1)</f>
        <v>1.9044512499999995</v>
      </c>
      <c r="X30" s="9">
        <f>X29/$D$8*(-1)</f>
        <v>2.0112987499999995</v>
      </c>
    </row>
    <row r="31" ht="19.5" customHeight="1"/>
  </sheetData>
  <sheetProtection/>
  <mergeCells count="20">
    <mergeCell ref="A6:A8"/>
    <mergeCell ref="A2:X2"/>
    <mergeCell ref="A5:C5"/>
    <mergeCell ref="B10:B13"/>
    <mergeCell ref="B15:B22"/>
    <mergeCell ref="B6:C6"/>
    <mergeCell ref="B7:C7"/>
    <mergeCell ref="B8:C8"/>
    <mergeCell ref="B9:C9"/>
    <mergeCell ref="B14:C14"/>
    <mergeCell ref="B23:C23"/>
    <mergeCell ref="A29:A30"/>
    <mergeCell ref="B29:C29"/>
    <mergeCell ref="B30:C30"/>
    <mergeCell ref="A9:A28"/>
    <mergeCell ref="B28:C28"/>
    <mergeCell ref="B25:C25"/>
    <mergeCell ref="B26:C26"/>
    <mergeCell ref="B27:C27"/>
    <mergeCell ref="B24:C2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農林水産省H2</dc:creator>
  <cp:keywords/>
  <dc:description/>
  <cp:lastModifiedBy>whitedev</cp:lastModifiedBy>
  <cp:lastPrinted>2013-01-31T13:31:57Z</cp:lastPrinted>
  <dcterms:created xsi:type="dcterms:W3CDTF">2010-06-10T01:56:01Z</dcterms:created>
  <dcterms:modified xsi:type="dcterms:W3CDTF">2013-06-26T08:24:28Z</dcterms:modified>
  <cp:category/>
  <cp:version/>
  <cp:contentType/>
  <cp:contentStatus/>
</cp:coreProperties>
</file>