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①世界の動向" sheetId="1" r:id="rId1"/>
    <sheet name="②米国の動向" sheetId="2" r:id="rId2"/>
  </sheets>
  <externalReferences>
    <externalReference r:id="rId5"/>
  </externalReferences>
  <definedNames>
    <definedName name="\A">#REF!</definedName>
    <definedName name="\B">#REF!</definedName>
    <definedName name="_xlnm.Print_Area" localSheetId="0">'①世界の動向'!$B$1:$M$51</definedName>
    <definedName name="_xlnm.Print_Area" localSheetId="1">'②米国の動向'!$B$1:$M$56</definedName>
    <definedName name="Print_Area_MI" localSheetId="0">'①世界の動向'!$A$1:$L$49</definedName>
    <definedName name="Print_Area_MI" localSheetId="1">'②米国の動向'!$A$1:$L$53</definedName>
    <definedName name="PRINT_AREA_MI">#REF!</definedName>
    <definedName name="表">#REF!</definedName>
    <definedName name="表2">#REF!</definedName>
  </definedNames>
  <calcPr fullCalcOnLoad="1"/>
</workbook>
</file>

<file path=xl/sharedStrings.xml><?xml version="1.0" encoding="utf-8"?>
<sst xmlns="http://schemas.openxmlformats.org/spreadsheetml/2006/main" count="196" uniqueCount="58">
  <si>
    <t>世界の穀物･大豆の需給動向</t>
  </si>
  <si>
    <t>【穀物】</t>
  </si>
  <si>
    <t>年度</t>
  </si>
  <si>
    <t xml:space="preserve"> 項目</t>
  </si>
  <si>
    <t>(見込み)</t>
  </si>
  <si>
    <t>(予想)</t>
  </si>
  <si>
    <t xml:space="preserve"> 前年度比</t>
  </si>
  <si>
    <t>前月差</t>
  </si>
  <si>
    <t xml:space="preserve"> 全体</t>
  </si>
  <si>
    <t xml:space="preserve">  生  産  量</t>
  </si>
  <si>
    <t xml:space="preserve">  消  費  量</t>
  </si>
  <si>
    <t xml:space="preserve">  期末在庫量</t>
  </si>
  <si>
    <t xml:space="preserve">  期末在庫率</t>
  </si>
  <si>
    <t xml:space="preserve"> 小麦</t>
  </si>
  <si>
    <t>とうもろこし</t>
  </si>
  <si>
    <t xml:space="preserve"> 米(精米)</t>
  </si>
  <si>
    <t>【大豆】</t>
  </si>
  <si>
    <t>　 　　3) 期末在庫率(％)＝期末在庫量×100／消費量</t>
  </si>
  <si>
    <t>　 　　4) 年度のとり方は、品目及び地域により異なる。[例えば､米国では､小麦(6～5月)､</t>
  </si>
  <si>
    <t xml:space="preserve"> 粗粒穀物</t>
  </si>
  <si>
    <t xml:space="preserve"> 　　　2) 小麦は、小麦及び小麦粉(小麦換算)の計。</t>
  </si>
  <si>
    <t>　 注：1) 穀物全体は、小麦、粗粒穀物、米(精米)の計。</t>
  </si>
  <si>
    <t xml:space="preserve">  輸  出  量</t>
  </si>
  <si>
    <t xml:space="preserve"> 粗粒穀物</t>
  </si>
  <si>
    <t>　 注：1) 穀物全体は、小麦、粗粒穀物、米(精米)の計。</t>
  </si>
  <si>
    <t xml:space="preserve"> 　    2) 小麦は、小麦及び小麦粉(小麦換算)の計。</t>
  </si>
  <si>
    <t>　 　　3) 期末在庫率(％)＝期末在庫量×100／(消費量＋輸出量)</t>
  </si>
  <si>
    <t>　   　4) 年度は、小麦(6～5月)、とうもろこし(9～8月)、米(8～7月)、大豆(9～8月)。</t>
  </si>
  <si>
    <t>　 　　5) 前月差の欄は、2004/05年度の数値についての前月発表値との対差。</t>
  </si>
  <si>
    <t xml:space="preserve"> </t>
  </si>
  <si>
    <t xml:space="preserve"> </t>
  </si>
  <si>
    <t xml:space="preserve"> 　　　　　　　　「Grain：World Markets and Trade｣､「PS&amp;D」</t>
  </si>
  <si>
    <t xml:space="preserve"> 　　　　　　　　「Grain：World Markets and Trade｣､「PS&amp;D」</t>
  </si>
  <si>
    <t>米国の穀物･大豆の需給動向</t>
  </si>
  <si>
    <t>　 　　6) 在庫率の前年度比及び前月差の欄は、前年度及び前月発表とのポイント差。</t>
  </si>
  <si>
    <t xml:space="preserve">  　　　とうもろこし(9～8月)､米(8～7月)、大豆(9～8月)]</t>
  </si>
  <si>
    <t>　 　　8) なお、「Grain：World Markets and Trade｣､「PS&amp;D」については、公表された最新
　　　 　のデータを使用している。</t>
  </si>
  <si>
    <t>　 　　8) なお、「Grain：World Markets and Trade｣､「PS&amp;D」については、公表された最新
         のデータを使用している。</t>
  </si>
  <si>
    <t>（参　考）</t>
  </si>
  <si>
    <t xml:space="preserve">  (単位：百万ﾄﾝ)</t>
  </si>
  <si>
    <t>2006/07</t>
  </si>
  <si>
    <t>　　　 7) （参考）は、2008年の価格高騰の原因となった2006/07年度の需給について掲載。</t>
  </si>
  <si>
    <t>前月</t>
  </si>
  <si>
    <t>　　　 9) 数値は、小数第2位を四捨五入している。</t>
  </si>
  <si>
    <t>2012/13</t>
  </si>
  <si>
    <t>2011/12</t>
  </si>
  <si>
    <t>　 　　5) 前月差の欄は、2012/13年度の数値についての前月発表値との対差。</t>
  </si>
  <si>
    <t>2012/13</t>
  </si>
  <si>
    <r>
      <t xml:space="preserve"> 前年度比
</t>
    </r>
    <r>
      <rPr>
        <sz val="9"/>
        <rFont val="ＭＳ 明朝"/>
        <family val="1"/>
      </rPr>
      <t>(期末在庫率は「前年度差」)</t>
    </r>
  </si>
  <si>
    <t xml:space="preserve"> (米国農務省2013年5月10日発表)</t>
  </si>
  <si>
    <t>2013.05</t>
  </si>
  <si>
    <t xml:space="preserve"> 資料：米国農務省「World Agricultural Supply and Demand Estimates｣(May 10, 2013)</t>
  </si>
  <si>
    <t>2012/13</t>
  </si>
  <si>
    <t>2013/14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</si>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</sst>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.0%"/>
    <numFmt numFmtId="180" formatCode="0.000"/>
    <numFmt numFmtId="181" formatCode="#,##0.0;\-#,##0.0"/>
    <numFmt numFmtId="182" formatCode="0.0_);[Red]\(0.0\)"/>
    <numFmt numFmtId="183" formatCode="#,##0.0;[Red]\-#,##0.0"/>
    <numFmt numFmtId="184" formatCode="0.0_ "/>
    <numFmt numFmtId="185" formatCode="#,##0.000;\-#,##0.000"/>
    <numFmt numFmtId="186" formatCode="#,##0.00_);[Red]\(#,##0.00\)"/>
    <numFmt numFmtId="187" formatCode="#,##0.000_);[Red]\(#,##0.000\)"/>
    <numFmt numFmtId="188" formatCode="#,##0.0_);[Red]\(#,##0.0\)"/>
    <numFmt numFmtId="189" formatCode="0.00_);[Red]\(0.00\)"/>
    <numFmt numFmtId="190" formatCode="0.000_);[Red]\(0.000\)"/>
    <numFmt numFmtId="191" formatCode="0_);[Red]\(0\)"/>
    <numFmt numFmtId="192" formatCode="#,##0.0_ ;[Red]\-#,##0.0\ "/>
    <numFmt numFmtId="193" formatCode="#,##0.00_ ;[Red]\-#,##0.00\ "/>
    <numFmt numFmtId="194" formatCode="#,##0.0"/>
    <numFmt numFmtId="195" formatCode="0_ "/>
    <numFmt numFmtId="196" formatCode="#,##0.000_ ;[Red]\-#,##0.000\ "/>
    <numFmt numFmtId="197" formatCode="#,##0_);[Red]\(#,##0\)"/>
    <numFmt numFmtId="198" formatCode="#,##0_ ;[Red]\-#,##0\ "/>
    <numFmt numFmtId="199" formatCode="#,##0.000"/>
    <numFmt numFmtId="200" formatCode="0.0000"/>
    <numFmt numFmtId="201" formatCode="0.00000"/>
    <numFmt numFmtId="202" formatCode="0.000000"/>
    <numFmt numFmtId="203" formatCode="0.0000000"/>
    <numFmt numFmtId="204" formatCode="#,##0.0_ "/>
    <numFmt numFmtId="205" formatCode="0.0;&quot;▲ &quot;0.0"/>
    <numFmt numFmtId="206" formatCode="0;&quot;▲ &quot;0"/>
    <numFmt numFmtId="207" formatCode="0.0;[Red]0.0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6.5"/>
      <color indexed="12"/>
      <name val="ＭＳ 明朝"/>
      <family val="1"/>
    </font>
    <font>
      <u val="single"/>
      <sz val="6.5"/>
      <color indexed="36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i/>
      <sz val="14"/>
      <name val="ＭＳ 明朝"/>
      <family val="1"/>
    </font>
    <font>
      <b/>
      <sz val="14"/>
      <name val="ＭＳ 明朝"/>
      <family val="1"/>
    </font>
    <font>
      <sz val="8"/>
      <name val="Verdana"/>
      <family val="2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name val="Calibri"/>
      <family val="3"/>
    </font>
    <font>
      <b/>
      <sz val="14"/>
      <name val="Calibri"/>
      <family val="3"/>
    </font>
    <font>
      <sz val="14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4" applyNumberFormat="0" applyAlignment="0" applyProtection="0"/>
    <xf numFmtId="37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37" fontId="4" fillId="0" borderId="0" xfId="61">
      <alignment/>
      <protection/>
    </xf>
    <xf numFmtId="37" fontId="4" fillId="0" borderId="0" xfId="61" applyAlignment="1">
      <alignment horizontal="center"/>
      <protection/>
    </xf>
    <xf numFmtId="0" fontId="4" fillId="0" borderId="0" xfId="62">
      <alignment/>
      <protection/>
    </xf>
    <xf numFmtId="0" fontId="4" fillId="0" borderId="0" xfId="62" applyAlignment="1">
      <alignment horizontal="center"/>
      <protection/>
    </xf>
    <xf numFmtId="0" fontId="4" fillId="0" borderId="0" xfId="62" applyAlignment="1">
      <alignment horizontal="right"/>
      <protection/>
    </xf>
    <xf numFmtId="0" fontId="4" fillId="0" borderId="0" xfId="62" applyBorder="1">
      <alignment/>
      <protection/>
    </xf>
    <xf numFmtId="37" fontId="4" fillId="0" borderId="0" xfId="61" applyFont="1" applyAlignment="1">
      <alignment horizontal="left"/>
      <protection/>
    </xf>
    <xf numFmtId="0" fontId="4" fillId="0" borderId="0" xfId="62" applyFont="1">
      <alignment/>
      <protection/>
    </xf>
    <xf numFmtId="37" fontId="4" fillId="0" borderId="0" xfId="61" applyFont="1">
      <alignment/>
      <protection/>
    </xf>
    <xf numFmtId="37" fontId="6" fillId="0" borderId="0" xfId="61" applyFont="1">
      <alignment/>
      <protection/>
    </xf>
    <xf numFmtId="37" fontId="7" fillId="0" borderId="0" xfId="61" applyFont="1" applyBorder="1" applyAlignment="1">
      <alignment horizontal="left"/>
      <protection/>
    </xf>
    <xf numFmtId="37" fontId="8" fillId="0" borderId="0" xfId="61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179" fontId="4" fillId="0" borderId="0" xfId="61" applyNumberFormat="1">
      <alignment/>
      <protection/>
    </xf>
    <xf numFmtId="0" fontId="4" fillId="0" borderId="0" xfId="62" applyFont="1" applyAlignment="1" quotePrefix="1">
      <alignment horizontal="right"/>
      <protection/>
    </xf>
    <xf numFmtId="0" fontId="0" fillId="0" borderId="0" xfId="0" applyAlignment="1">
      <alignment horizontal="right"/>
    </xf>
    <xf numFmtId="37" fontId="4" fillId="0" borderId="0" xfId="61" applyAlignment="1">
      <alignment horizontal="right"/>
      <protection/>
    </xf>
    <xf numFmtId="0" fontId="4" fillId="0" borderId="0" xfId="62" applyBorder="1" applyAlignment="1">
      <alignment horizontal="center"/>
      <protection/>
    </xf>
    <xf numFmtId="0" fontId="4" fillId="0" borderId="0" xfId="62" applyBorder="1" applyAlignment="1">
      <alignment horizontal="right"/>
      <protection/>
    </xf>
    <xf numFmtId="0" fontId="4" fillId="0" borderId="0" xfId="62" applyFont="1" applyBorder="1">
      <alignment/>
      <protection/>
    </xf>
    <xf numFmtId="181" fontId="4" fillId="0" borderId="0" xfId="61" applyNumberFormat="1">
      <alignment/>
      <protection/>
    </xf>
    <xf numFmtId="0" fontId="4" fillId="0" borderId="0" xfId="62" applyFont="1" applyAlignment="1">
      <alignment horizontal="left"/>
      <protection/>
    </xf>
    <xf numFmtId="37" fontId="4" fillId="0" borderId="0" xfId="61" applyBorder="1">
      <alignment/>
      <protection/>
    </xf>
    <xf numFmtId="37" fontId="4" fillId="0" borderId="10" xfId="61" applyBorder="1">
      <alignment/>
      <protection/>
    </xf>
    <xf numFmtId="37" fontId="4" fillId="0" borderId="11" xfId="61" applyBorder="1">
      <alignment/>
      <protection/>
    </xf>
    <xf numFmtId="37" fontId="4" fillId="0" borderId="0" xfId="61" applyBorder="1" applyAlignment="1">
      <alignment horizontal="center"/>
      <protection/>
    </xf>
    <xf numFmtId="0" fontId="4" fillId="0" borderId="10" xfId="62" applyBorder="1">
      <alignment/>
      <protection/>
    </xf>
    <xf numFmtId="37" fontId="4" fillId="0" borderId="12" xfId="61" applyBorder="1">
      <alignment/>
      <protection/>
    </xf>
    <xf numFmtId="37" fontId="4" fillId="0" borderId="13" xfId="61" applyBorder="1" applyAlignment="1">
      <alignment horizontal="right"/>
      <protection/>
    </xf>
    <xf numFmtId="37" fontId="8" fillId="0" borderId="14" xfId="61" applyFont="1" applyBorder="1">
      <alignment/>
      <protection/>
    </xf>
    <xf numFmtId="37" fontId="4" fillId="0" borderId="14" xfId="61" applyBorder="1">
      <alignment/>
      <protection/>
    </xf>
    <xf numFmtId="37" fontId="4" fillId="0" borderId="15" xfId="61" applyBorder="1">
      <alignment/>
      <protection/>
    </xf>
    <xf numFmtId="37" fontId="4" fillId="0" borderId="16" xfId="61" applyBorder="1">
      <alignment/>
      <protection/>
    </xf>
    <xf numFmtId="37" fontId="4" fillId="0" borderId="17" xfId="61" applyBorder="1">
      <alignment/>
      <protection/>
    </xf>
    <xf numFmtId="37" fontId="4" fillId="0" borderId="18" xfId="61" applyFont="1" applyBorder="1" applyAlignment="1" quotePrefix="1">
      <alignment horizontal="center"/>
      <protection/>
    </xf>
    <xf numFmtId="37" fontId="4" fillId="0" borderId="19" xfId="61" applyFont="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4" fillId="0" borderId="16" xfId="62" applyBorder="1">
      <alignment/>
      <protection/>
    </xf>
    <xf numFmtId="0" fontId="8" fillId="0" borderId="0" xfId="62" applyFont="1" applyBorder="1">
      <alignment/>
      <protection/>
    </xf>
    <xf numFmtId="0" fontId="4" fillId="0" borderId="20" xfId="62" applyBorder="1" applyAlignment="1">
      <alignment horizontal="right"/>
      <protection/>
    </xf>
    <xf numFmtId="0" fontId="4" fillId="0" borderId="17" xfId="62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 applyAlignment="1">
      <alignment horizontal="right"/>
      <protection/>
    </xf>
    <xf numFmtId="0" fontId="4" fillId="0" borderId="11" xfId="62" applyBorder="1">
      <alignment/>
      <protection/>
    </xf>
    <xf numFmtId="0" fontId="4" fillId="0" borderId="19" xfId="62" applyBorder="1">
      <alignment/>
      <protection/>
    </xf>
    <xf numFmtId="0" fontId="4" fillId="0" borderId="21" xfId="62" applyBorder="1" applyAlignment="1">
      <alignment horizontal="left"/>
      <protection/>
    </xf>
    <xf numFmtId="0" fontId="4" fillId="0" borderId="20" xfId="62" applyBorder="1" applyAlignment="1">
      <alignment horizontal="center"/>
      <protection/>
    </xf>
    <xf numFmtId="2" fontId="4" fillId="0" borderId="0" xfId="62" applyNumberFormat="1" applyFill="1" applyBorder="1" applyProtection="1">
      <alignment/>
      <protection/>
    </xf>
    <xf numFmtId="0" fontId="4" fillId="33" borderId="18" xfId="62" applyFill="1" applyBorder="1">
      <alignment/>
      <protection/>
    </xf>
    <xf numFmtId="0" fontId="4" fillId="33" borderId="13" xfId="62" applyFill="1" applyBorder="1" applyAlignment="1">
      <alignment horizontal="left"/>
      <protection/>
    </xf>
    <xf numFmtId="0" fontId="4" fillId="33" borderId="22" xfId="62" applyFill="1" applyBorder="1" applyAlignment="1">
      <alignment horizontal="right"/>
      <protection/>
    </xf>
    <xf numFmtId="0" fontId="4" fillId="0" borderId="23" xfId="62" applyFill="1" applyBorder="1">
      <alignment/>
      <protection/>
    </xf>
    <xf numFmtId="0" fontId="4" fillId="0" borderId="24" xfId="62" applyFill="1" applyBorder="1" applyAlignment="1">
      <alignment horizontal="center"/>
      <protection/>
    </xf>
    <xf numFmtId="0" fontId="4" fillId="0" borderId="25" xfId="62" applyFill="1" applyBorder="1" applyAlignment="1">
      <alignment horizontal="right"/>
      <protection/>
    </xf>
    <xf numFmtId="37" fontId="4" fillId="0" borderId="0" xfId="61" applyFill="1">
      <alignment/>
      <protection/>
    </xf>
    <xf numFmtId="37" fontId="4" fillId="0" borderId="0" xfId="61" applyBorder="1" applyAlignment="1">
      <alignment horizontal="right"/>
      <protection/>
    </xf>
    <xf numFmtId="37" fontId="4" fillId="0" borderId="26" xfId="61" applyFont="1" applyBorder="1" applyAlignment="1" quotePrefix="1">
      <alignment horizontal="center"/>
      <protection/>
    </xf>
    <xf numFmtId="179" fontId="4" fillId="0" borderId="27" xfId="61" applyNumberFormat="1" applyFont="1" applyBorder="1" applyProtection="1">
      <alignment/>
      <protection/>
    </xf>
    <xf numFmtId="0" fontId="4" fillId="0" borderId="28" xfId="62" applyBorder="1" applyAlignment="1">
      <alignment horizontal="right"/>
      <protection/>
    </xf>
    <xf numFmtId="178" fontId="4" fillId="0" borderId="28" xfId="61" applyNumberFormat="1" applyFont="1" applyBorder="1" applyAlignment="1" applyProtection="1">
      <alignment horizontal="right"/>
      <protection/>
    </xf>
    <xf numFmtId="0" fontId="4" fillId="0" borderId="13" xfId="62" applyBorder="1">
      <alignment/>
      <protection/>
    </xf>
    <xf numFmtId="178" fontId="4" fillId="0" borderId="28" xfId="62" applyNumberFormat="1" applyFont="1" applyBorder="1" applyAlignment="1" applyProtection="1">
      <alignment horizontal="right"/>
      <protection/>
    </xf>
    <xf numFmtId="37" fontId="4" fillId="0" borderId="11" xfId="61" applyNumberFormat="1" applyFont="1" applyBorder="1" applyProtection="1">
      <alignment/>
      <protection/>
    </xf>
    <xf numFmtId="37" fontId="4" fillId="0" borderId="0" xfId="61" applyNumberFormat="1" applyFont="1" applyBorder="1" applyAlignment="1" applyProtection="1">
      <alignment horizontal="center"/>
      <protection/>
    </xf>
    <xf numFmtId="179" fontId="4" fillId="0" borderId="0" xfId="61" applyNumberFormat="1" applyFont="1" applyBorder="1" applyProtection="1">
      <alignment/>
      <protection/>
    </xf>
    <xf numFmtId="37" fontId="4" fillId="0" borderId="11" xfId="61" applyNumberFormat="1" applyFont="1" applyFill="1" applyBorder="1" applyProtection="1">
      <alignment/>
      <protection/>
    </xf>
    <xf numFmtId="2" fontId="4" fillId="0" borderId="0" xfId="62" applyNumberFormat="1" applyFont="1" applyFill="1" applyBorder="1" applyProtection="1">
      <alignment/>
      <protection/>
    </xf>
    <xf numFmtId="37" fontId="4" fillId="0" borderId="19" xfId="61" applyNumberFormat="1" applyFont="1" applyBorder="1" applyProtection="1">
      <alignment/>
      <protection/>
    </xf>
    <xf numFmtId="37" fontId="4" fillId="0" borderId="10" xfId="61" applyNumberFormat="1" applyFont="1" applyBorder="1" applyAlignment="1" applyProtection="1">
      <alignment horizontal="center"/>
      <protection/>
    </xf>
    <xf numFmtId="37" fontId="4" fillId="0" borderId="19" xfId="61" applyNumberFormat="1" applyFont="1" applyFill="1" applyBorder="1" applyProtection="1">
      <alignment/>
      <protection/>
    </xf>
    <xf numFmtId="2" fontId="4" fillId="0" borderId="10" xfId="62" applyNumberFormat="1" applyFont="1" applyFill="1" applyBorder="1" applyProtection="1">
      <alignment/>
      <protection/>
    </xf>
    <xf numFmtId="37" fontId="4" fillId="0" borderId="0" xfId="61" applyNumberFormat="1" applyFont="1" applyFill="1" applyBorder="1" applyAlignment="1" applyProtection="1">
      <alignment horizontal="center"/>
      <protection/>
    </xf>
    <xf numFmtId="37" fontId="4" fillId="0" borderId="0" xfId="61" applyNumberFormat="1" applyFont="1" applyBorder="1" applyProtection="1">
      <alignment/>
      <protection/>
    </xf>
    <xf numFmtId="37" fontId="4" fillId="0" borderId="28" xfId="61" applyNumberFormat="1" applyFont="1" applyBorder="1" applyProtection="1">
      <alignment/>
      <protection/>
    </xf>
    <xf numFmtId="37" fontId="4" fillId="0" borderId="23" xfId="61" applyNumberFormat="1" applyFont="1" applyFill="1" applyBorder="1" applyProtection="1">
      <alignment/>
      <protection/>
    </xf>
    <xf numFmtId="37" fontId="4" fillId="0" borderId="24" xfId="61" applyNumberFormat="1" applyFont="1" applyFill="1" applyBorder="1" applyAlignment="1" applyProtection="1">
      <alignment horizontal="center"/>
      <protection/>
    </xf>
    <xf numFmtId="37" fontId="4" fillId="0" borderId="29" xfId="61" applyNumberFormat="1" applyFont="1" applyBorder="1" applyProtection="1">
      <alignment/>
      <protection/>
    </xf>
    <xf numFmtId="37" fontId="4" fillId="0" borderId="16" xfId="61" applyNumberFormat="1" applyFont="1" applyBorder="1" applyAlignment="1" applyProtection="1">
      <alignment horizontal="center"/>
      <protection/>
    </xf>
    <xf numFmtId="37" fontId="4" fillId="0" borderId="29" xfId="61" applyNumberFormat="1" applyFont="1" applyFill="1" applyBorder="1" applyProtection="1">
      <alignment/>
      <protection/>
    </xf>
    <xf numFmtId="2" fontId="4" fillId="0" borderId="16" xfId="62" applyNumberFormat="1" applyFont="1" applyFill="1" applyBorder="1" applyProtection="1">
      <alignment/>
      <protection/>
    </xf>
    <xf numFmtId="179" fontId="4" fillId="0" borderId="30" xfId="61" applyNumberFormat="1" applyFont="1" applyBorder="1" applyProtection="1">
      <alignment/>
      <protection/>
    </xf>
    <xf numFmtId="37" fontId="4" fillId="0" borderId="0" xfId="61" applyNumberFormat="1" applyFont="1" applyFill="1" applyBorder="1" applyProtection="1">
      <alignment/>
      <protection/>
    </xf>
    <xf numFmtId="37" fontId="4" fillId="0" borderId="13" xfId="61" applyNumberFormat="1" applyFont="1" applyBorder="1" applyProtection="1">
      <alignment/>
      <protection/>
    </xf>
    <xf numFmtId="37" fontId="4" fillId="0" borderId="13" xfId="61" applyNumberFormat="1" applyFont="1" applyBorder="1" applyAlignment="1" applyProtection="1">
      <alignment horizontal="center"/>
      <protection/>
    </xf>
    <xf numFmtId="37" fontId="4" fillId="0" borderId="18" xfId="61" applyNumberFormat="1" applyFont="1" applyFill="1" applyBorder="1" applyProtection="1">
      <alignment/>
      <protection/>
    </xf>
    <xf numFmtId="2" fontId="4" fillId="0" borderId="13" xfId="62" applyNumberFormat="1" applyFont="1" applyFill="1" applyBorder="1" applyProtection="1">
      <alignment/>
      <protection/>
    </xf>
    <xf numFmtId="37" fontId="4" fillId="0" borderId="16" xfId="61" applyNumberFormat="1" applyFont="1" applyBorder="1" applyProtection="1">
      <alignment/>
      <protection/>
    </xf>
    <xf numFmtId="2" fontId="4" fillId="0" borderId="11" xfId="62" applyNumberFormat="1" applyFont="1" applyBorder="1" applyProtection="1">
      <alignment/>
      <protection/>
    </xf>
    <xf numFmtId="2" fontId="4" fillId="0" borderId="0" xfId="62" applyNumberFormat="1" applyFont="1" applyBorder="1" applyAlignment="1" applyProtection="1">
      <alignment horizontal="center"/>
      <protection/>
    </xf>
    <xf numFmtId="179" fontId="4" fillId="0" borderId="0" xfId="62" applyNumberFormat="1" applyFont="1" applyBorder="1" applyAlignment="1" applyProtection="1">
      <alignment horizontal="right"/>
      <protection/>
    </xf>
    <xf numFmtId="179" fontId="4" fillId="0" borderId="11" xfId="62" applyNumberFormat="1" applyFont="1" applyFill="1" applyBorder="1" applyProtection="1">
      <alignment/>
      <protection/>
    </xf>
    <xf numFmtId="179" fontId="4" fillId="0" borderId="19" xfId="62" applyNumberFormat="1" applyFont="1" applyFill="1" applyBorder="1" applyProtection="1">
      <alignment/>
      <protection/>
    </xf>
    <xf numFmtId="2" fontId="4" fillId="0" borderId="10" xfId="62" applyNumberFormat="1" applyFont="1" applyBorder="1" applyAlignment="1" applyProtection="1">
      <alignment horizontal="center"/>
      <protection/>
    </xf>
    <xf numFmtId="178" fontId="4" fillId="0" borderId="10" xfId="62" applyNumberFormat="1" applyFont="1" applyBorder="1" applyAlignment="1" applyProtection="1">
      <alignment horizontal="right"/>
      <protection/>
    </xf>
    <xf numFmtId="179" fontId="4" fillId="0" borderId="27" xfId="62" applyNumberFormat="1" applyFont="1" applyBorder="1" applyProtection="1">
      <alignment/>
      <protection/>
    </xf>
    <xf numFmtId="0" fontId="4" fillId="0" borderId="11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right"/>
      <protection/>
    </xf>
    <xf numFmtId="0" fontId="4" fillId="0" borderId="23" xfId="62" applyFont="1" applyFill="1" applyBorder="1">
      <alignment/>
      <protection/>
    </xf>
    <xf numFmtId="2" fontId="4" fillId="0" borderId="24" xfId="62" applyNumberFormat="1" applyFont="1" applyFill="1" applyBorder="1" applyProtection="1">
      <alignment/>
      <protection/>
    </xf>
    <xf numFmtId="179" fontId="4" fillId="0" borderId="29" xfId="62" applyNumberFormat="1" applyFont="1" applyBorder="1" applyProtection="1">
      <alignment/>
      <protection/>
    </xf>
    <xf numFmtId="179" fontId="4" fillId="0" borderId="29" xfId="62" applyNumberFormat="1" applyFont="1" applyFill="1" applyBorder="1" applyProtection="1">
      <alignment/>
      <protection/>
    </xf>
    <xf numFmtId="2" fontId="4" fillId="0" borderId="16" xfId="62" applyNumberFormat="1" applyFont="1" applyBorder="1" applyAlignment="1" applyProtection="1">
      <alignment horizontal="center"/>
      <protection/>
    </xf>
    <xf numFmtId="178" fontId="4" fillId="0" borderId="16" xfId="62" applyNumberFormat="1" applyFont="1" applyBorder="1" applyAlignment="1" applyProtection="1">
      <alignment horizontal="right"/>
      <protection/>
    </xf>
    <xf numFmtId="179" fontId="4" fillId="0" borderId="30" xfId="62" applyNumberFormat="1" applyFont="1" applyBorder="1" applyProtection="1">
      <alignment/>
      <protection/>
    </xf>
    <xf numFmtId="178" fontId="4" fillId="0" borderId="0" xfId="62" applyNumberFormat="1" applyFont="1" applyBorder="1" applyAlignment="1" applyProtection="1">
      <alignment horizontal="right"/>
      <protection/>
    </xf>
    <xf numFmtId="0" fontId="4" fillId="0" borderId="18" xfId="62" applyFont="1" applyBorder="1">
      <alignment/>
      <protection/>
    </xf>
    <xf numFmtId="2" fontId="4" fillId="0" borderId="13" xfId="62" applyNumberFormat="1" applyFont="1" applyBorder="1" applyAlignment="1" applyProtection="1">
      <alignment horizontal="center"/>
      <protection/>
    </xf>
    <xf numFmtId="179" fontId="4" fillId="0" borderId="13" xfId="62" applyNumberFormat="1" applyFont="1" applyBorder="1" applyAlignment="1" applyProtection="1">
      <alignment horizontal="right"/>
      <protection/>
    </xf>
    <xf numFmtId="179" fontId="4" fillId="0" borderId="18" xfId="62" applyNumberFormat="1" applyFont="1" applyFill="1" applyBorder="1" applyProtection="1">
      <alignment/>
      <protection/>
    </xf>
    <xf numFmtId="0" fontId="11" fillId="0" borderId="0" xfId="62" applyFont="1">
      <alignment/>
      <protection/>
    </xf>
    <xf numFmtId="37" fontId="13" fillId="0" borderId="0" xfId="61" applyFont="1" applyAlignment="1">
      <alignment horizontal="right"/>
      <protection/>
    </xf>
    <xf numFmtId="37" fontId="4" fillId="0" borderId="31" xfId="61" applyNumberFormat="1" applyFont="1" applyBorder="1" applyProtection="1">
      <alignment/>
      <protection/>
    </xf>
    <xf numFmtId="37" fontId="4" fillId="0" borderId="32" xfId="61" applyBorder="1">
      <alignment/>
      <protection/>
    </xf>
    <xf numFmtId="179" fontId="4" fillId="0" borderId="30" xfId="61" applyNumberFormat="1" applyFont="1" applyBorder="1" applyAlignment="1" applyProtection="1">
      <alignment horizontal="right"/>
      <protection/>
    </xf>
    <xf numFmtId="178" fontId="4" fillId="0" borderId="13" xfId="61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Border="1" applyProtection="1">
      <alignment/>
      <protection/>
    </xf>
    <xf numFmtId="179" fontId="4" fillId="0" borderId="0" xfId="62" applyNumberFormat="1" applyFont="1" applyFill="1" applyBorder="1" applyProtection="1">
      <alignment/>
      <protection/>
    </xf>
    <xf numFmtId="2" fontId="4" fillId="0" borderId="0" xfId="62" applyNumberFormat="1" applyFont="1" applyBorder="1" applyProtection="1">
      <alignment/>
      <protection/>
    </xf>
    <xf numFmtId="178" fontId="4" fillId="0" borderId="0" xfId="61" applyNumberFormat="1" applyFont="1" applyFill="1" applyBorder="1" applyAlignment="1" applyProtection="1">
      <alignment horizontal="right"/>
      <protection/>
    </xf>
    <xf numFmtId="39" fontId="4" fillId="0" borderId="0" xfId="61" applyNumberFormat="1">
      <alignment/>
      <protection/>
    </xf>
    <xf numFmtId="49" fontId="4" fillId="0" borderId="0" xfId="62" applyNumberFormat="1" applyFont="1" applyAlignment="1">
      <alignment horizontal="left"/>
      <protection/>
    </xf>
    <xf numFmtId="179" fontId="4" fillId="0" borderId="0" xfId="62" applyNumberFormat="1" applyFont="1" applyBorder="1" applyAlignment="1" applyProtection="1">
      <alignment horizontal="right" shrinkToFit="1"/>
      <protection/>
    </xf>
    <xf numFmtId="2" fontId="12" fillId="0" borderId="19" xfId="62" applyNumberFormat="1" applyFont="1" applyBorder="1" applyProtection="1">
      <alignment/>
      <protection/>
    </xf>
    <xf numFmtId="2" fontId="12" fillId="0" borderId="29" xfId="62" applyNumberFormat="1" applyFont="1" applyBorder="1" applyProtection="1">
      <alignment/>
      <protection/>
    </xf>
    <xf numFmtId="37" fontId="4" fillId="0" borderId="11" xfId="61" applyFont="1" applyBorder="1">
      <alignment/>
      <protection/>
    </xf>
    <xf numFmtId="37" fontId="4" fillId="0" borderId="0" xfId="61" applyFont="1" applyBorder="1" applyAlignment="1">
      <alignment horizontal="center"/>
      <protection/>
    </xf>
    <xf numFmtId="37" fontId="4" fillId="0" borderId="0" xfId="61" applyFont="1" applyBorder="1">
      <alignment/>
      <protection/>
    </xf>
    <xf numFmtId="37" fontId="4" fillId="0" borderId="23" xfId="61" applyFont="1" applyFill="1" applyBorder="1">
      <alignment/>
      <protection/>
    </xf>
    <xf numFmtId="37" fontId="4" fillId="0" borderId="24" xfId="61" applyFont="1" applyFill="1" applyBorder="1" applyAlignment="1">
      <alignment horizontal="center"/>
      <protection/>
    </xf>
    <xf numFmtId="37" fontId="4" fillId="0" borderId="33" xfId="61" applyFont="1" applyBorder="1">
      <alignment/>
      <protection/>
    </xf>
    <xf numFmtId="37" fontId="4" fillId="0" borderId="20" xfId="61" applyFont="1" applyBorder="1" applyAlignment="1">
      <alignment horizontal="center"/>
      <protection/>
    </xf>
    <xf numFmtId="37" fontId="4" fillId="33" borderId="18" xfId="61" applyFont="1" applyFill="1" applyBorder="1">
      <alignment/>
      <protection/>
    </xf>
    <xf numFmtId="37" fontId="4" fillId="33" borderId="13" xfId="61" applyFont="1" applyFill="1" applyBorder="1" applyAlignment="1">
      <alignment horizontal="left"/>
      <protection/>
    </xf>
    <xf numFmtId="37" fontId="4" fillId="33" borderId="22" xfId="61" applyFont="1" applyFill="1" applyBorder="1" applyAlignment="1">
      <alignment horizontal="right"/>
      <protection/>
    </xf>
    <xf numFmtId="37" fontId="4" fillId="0" borderId="10" xfId="61" applyFont="1" applyBorder="1">
      <alignment/>
      <protection/>
    </xf>
    <xf numFmtId="37" fontId="4" fillId="0" borderId="19" xfId="61" applyFont="1" applyBorder="1">
      <alignment/>
      <protection/>
    </xf>
    <xf numFmtId="37" fontId="4" fillId="0" borderId="16" xfId="61" applyFont="1" applyBorder="1">
      <alignment/>
      <protection/>
    </xf>
    <xf numFmtId="37" fontId="4" fillId="0" borderId="13" xfId="61" applyFont="1" applyBorder="1" applyAlignment="1">
      <alignment horizontal="right"/>
      <protection/>
    </xf>
    <xf numFmtId="37" fontId="4" fillId="0" borderId="13" xfId="61" applyFont="1" applyBorder="1">
      <alignment/>
      <protection/>
    </xf>
    <xf numFmtId="188" fontId="4" fillId="0" borderId="11" xfId="62" applyNumberFormat="1" applyFont="1" applyBorder="1" applyProtection="1">
      <alignment/>
      <protection/>
    </xf>
    <xf numFmtId="189" fontId="4" fillId="0" borderId="11" xfId="61" applyNumberFormat="1" applyFont="1" applyBorder="1">
      <alignment/>
      <protection/>
    </xf>
    <xf numFmtId="189" fontId="4" fillId="0" borderId="11" xfId="62" applyNumberFormat="1" applyBorder="1">
      <alignment/>
      <protection/>
    </xf>
    <xf numFmtId="189" fontId="4" fillId="0" borderId="0" xfId="62" applyNumberFormat="1" applyFont="1" applyBorder="1" applyProtection="1">
      <alignment/>
      <protection/>
    </xf>
    <xf numFmtId="189" fontId="4" fillId="0" borderId="0" xfId="62" applyNumberFormat="1" applyFont="1" applyFill="1" applyBorder="1" applyProtection="1">
      <alignment/>
      <protection/>
    </xf>
    <xf numFmtId="179" fontId="4" fillId="0" borderId="0" xfId="61" applyNumberFormat="1" applyFont="1" applyBorder="1" applyAlignment="1" applyProtection="1">
      <alignment shrinkToFit="1"/>
      <protection/>
    </xf>
    <xf numFmtId="37" fontId="4" fillId="0" borderId="0" xfId="61" applyAlignment="1">
      <alignment horizontal="center" shrinkToFit="1"/>
      <protection/>
    </xf>
    <xf numFmtId="37" fontId="4" fillId="0" borderId="0" xfId="61" applyAlignment="1">
      <alignment shrinkToFit="1"/>
      <protection/>
    </xf>
    <xf numFmtId="37" fontId="4" fillId="0" borderId="0" xfId="61" applyFont="1" applyBorder="1" applyAlignment="1">
      <alignment shrinkToFit="1"/>
      <protection/>
    </xf>
    <xf numFmtId="178" fontId="4" fillId="0" borderId="10" xfId="61" applyNumberFormat="1" applyFont="1" applyBorder="1" applyAlignment="1" applyProtection="1">
      <alignment shrinkToFit="1"/>
      <protection/>
    </xf>
    <xf numFmtId="9" fontId="4" fillId="0" borderId="0" xfId="61" applyNumberFormat="1" applyFont="1" applyBorder="1" applyAlignment="1" applyProtection="1">
      <alignment shrinkToFit="1"/>
      <protection/>
    </xf>
    <xf numFmtId="178" fontId="4" fillId="0" borderId="16" xfId="61" applyNumberFormat="1" applyFont="1" applyBorder="1" applyAlignment="1" applyProtection="1">
      <alignment shrinkToFit="1"/>
      <protection/>
    </xf>
    <xf numFmtId="178" fontId="4" fillId="0" borderId="0" xfId="61" applyNumberFormat="1" applyFont="1" applyBorder="1" applyAlignment="1" applyProtection="1">
      <alignment shrinkToFit="1"/>
      <protection/>
    </xf>
    <xf numFmtId="37" fontId="4" fillId="0" borderId="20" xfId="61" applyFont="1" applyBorder="1" applyAlignment="1">
      <alignment shrinkToFit="1"/>
      <protection/>
    </xf>
    <xf numFmtId="179" fontId="4" fillId="0" borderId="13" xfId="61" applyNumberFormat="1" applyFont="1" applyBorder="1" applyAlignment="1" applyProtection="1">
      <alignment shrinkToFit="1"/>
      <protection/>
    </xf>
    <xf numFmtId="37" fontId="4" fillId="0" borderId="0" xfId="61" applyFill="1" applyAlignment="1">
      <alignment shrinkToFit="1"/>
      <protection/>
    </xf>
    <xf numFmtId="189" fontId="14" fillId="0" borderId="0" xfId="62" applyNumberFormat="1" applyFont="1" applyFill="1" applyBorder="1" applyProtection="1">
      <alignment/>
      <protection/>
    </xf>
    <xf numFmtId="37" fontId="4" fillId="0" borderId="20" xfId="61" applyBorder="1" applyAlignment="1">
      <alignment horizontal="left"/>
      <protection/>
    </xf>
    <xf numFmtId="182" fontId="4" fillId="0" borderId="28" xfId="61" applyNumberFormat="1" applyFont="1" applyBorder="1" applyAlignment="1" applyProtection="1">
      <alignment horizontal="right"/>
      <protection/>
    </xf>
    <xf numFmtId="182" fontId="4" fillId="0" borderId="28" xfId="61" applyNumberFormat="1" applyFont="1" applyBorder="1" applyProtection="1">
      <alignment/>
      <protection/>
    </xf>
    <xf numFmtId="182" fontId="4" fillId="0" borderId="34" xfId="61" applyNumberFormat="1" applyFont="1" applyBorder="1" applyAlignment="1" applyProtection="1">
      <alignment horizontal="right"/>
      <protection/>
    </xf>
    <xf numFmtId="188" fontId="4" fillId="0" borderId="28" xfId="49" applyNumberFormat="1" applyFont="1" applyBorder="1" applyAlignment="1" applyProtection="1">
      <alignment horizontal="right"/>
      <protection/>
    </xf>
    <xf numFmtId="188" fontId="4" fillId="0" borderId="28" xfId="61" applyNumberFormat="1" applyFont="1" applyBorder="1" applyAlignment="1" applyProtection="1">
      <alignment horizontal="right"/>
      <protection/>
    </xf>
    <xf numFmtId="188" fontId="4" fillId="0" borderId="34" xfId="62" applyNumberFormat="1" applyFont="1" applyBorder="1" applyAlignment="1" applyProtection="1">
      <alignment horizontal="right"/>
      <protection/>
    </xf>
    <xf numFmtId="188" fontId="4" fillId="0" borderId="28" xfId="62" applyNumberFormat="1" applyFont="1" applyBorder="1" applyAlignment="1" applyProtection="1">
      <alignment horizontal="right"/>
      <protection/>
    </xf>
    <xf numFmtId="9" fontId="4" fillId="0" borderId="0" xfId="42" applyFont="1" applyAlignment="1">
      <alignment/>
    </xf>
    <xf numFmtId="179" fontId="4" fillId="0" borderId="0" xfId="42" applyNumberFormat="1" applyFont="1" applyAlignment="1">
      <alignment/>
    </xf>
    <xf numFmtId="0" fontId="4" fillId="0" borderId="0" xfId="61" applyNumberForma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195" fontId="4" fillId="0" borderId="0" xfId="61" applyNumberFormat="1">
      <alignment/>
      <protection/>
    </xf>
    <xf numFmtId="38" fontId="4" fillId="0" borderId="0" xfId="49" applyFont="1" applyAlignment="1">
      <alignment/>
    </xf>
    <xf numFmtId="3" fontId="15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0" fontId="4" fillId="0" borderId="0" xfId="62" applyFont="1" quotePrefix="1">
      <alignment/>
      <protection/>
    </xf>
    <xf numFmtId="179" fontId="4" fillId="0" borderId="0" xfId="61" applyNumberFormat="1" applyFont="1">
      <alignment/>
      <protection/>
    </xf>
    <xf numFmtId="193" fontId="4" fillId="0" borderId="11" xfId="61" applyNumberFormat="1" applyFont="1" applyFill="1" applyBorder="1" applyProtection="1">
      <alignment/>
      <protection/>
    </xf>
    <xf numFmtId="193" fontId="4" fillId="0" borderId="0" xfId="61" applyNumberFormat="1" applyFont="1" applyFill="1" applyBorder="1" applyProtection="1">
      <alignment/>
      <protection/>
    </xf>
    <xf numFmtId="193" fontId="4" fillId="33" borderId="0" xfId="61" applyNumberFormat="1" applyFont="1" applyFill="1" applyBorder="1" applyProtection="1">
      <alignment/>
      <protection/>
    </xf>
    <xf numFmtId="193" fontId="4" fillId="0" borderId="13" xfId="61" applyNumberFormat="1" applyFont="1" applyFill="1" applyBorder="1" applyProtection="1">
      <alignment/>
      <protection/>
    </xf>
    <xf numFmtId="193" fontId="4" fillId="0" borderId="16" xfId="61" applyNumberFormat="1" applyFont="1" applyFill="1" applyBorder="1" applyProtection="1">
      <alignment/>
      <protection/>
    </xf>
    <xf numFmtId="186" fontId="4" fillId="0" borderId="11" xfId="62" applyNumberFormat="1" applyFont="1" applyFill="1" applyBorder="1">
      <alignment/>
      <protection/>
    </xf>
    <xf numFmtId="186" fontId="4" fillId="33" borderId="11" xfId="62" applyNumberFormat="1" applyFont="1" applyFill="1" applyBorder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179" fontId="4" fillId="0" borderId="36" xfId="42" applyNumberFormat="1" applyFont="1" applyFill="1" applyBorder="1" applyAlignment="1" applyProtection="1">
      <alignment/>
      <protection/>
    </xf>
    <xf numFmtId="179" fontId="4" fillId="33" borderId="36" xfId="42" applyNumberFormat="1" applyFont="1" applyFill="1" applyBorder="1" applyAlignment="1" applyProtection="1">
      <alignment/>
      <protection/>
    </xf>
    <xf numFmtId="179" fontId="4" fillId="0" borderId="29" xfId="42" applyNumberFormat="1" applyFont="1" applyBorder="1" applyAlignment="1" applyProtection="1">
      <alignment/>
      <protection/>
    </xf>
    <xf numFmtId="179" fontId="4" fillId="0" borderId="29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33" borderId="19" xfId="42" applyNumberFormat="1" applyFont="1" applyFill="1" applyBorder="1" applyAlignment="1" applyProtection="1">
      <alignment/>
      <protection/>
    </xf>
    <xf numFmtId="0" fontId="4" fillId="0" borderId="0" xfId="62" applyFill="1" applyBorder="1">
      <alignment/>
      <protection/>
    </xf>
    <xf numFmtId="0" fontId="8" fillId="0" borderId="23" xfId="62" applyFont="1" applyFill="1" applyBorder="1">
      <alignment/>
      <protection/>
    </xf>
    <xf numFmtId="37" fontId="4" fillId="0" borderId="0" xfId="61" applyFont="1" applyFill="1" applyBorder="1">
      <alignment/>
      <protection/>
    </xf>
    <xf numFmtId="37" fontId="8" fillId="0" borderId="23" xfId="61" applyFont="1" applyFill="1" applyBorder="1">
      <alignment/>
      <protection/>
    </xf>
    <xf numFmtId="0" fontId="4" fillId="0" borderId="0" xfId="62" applyFont="1" applyAlignment="1">
      <alignment horizontal="right"/>
      <protection/>
    </xf>
    <xf numFmtId="37" fontId="4" fillId="34" borderId="34" xfId="61" applyFont="1" applyFill="1" applyBorder="1" applyAlignment="1" quotePrefix="1">
      <alignment horizontal="center"/>
      <protection/>
    </xf>
    <xf numFmtId="37" fontId="4" fillId="34" borderId="19" xfId="61" applyFont="1" applyFill="1" applyBorder="1" applyAlignment="1">
      <alignment horizontal="center"/>
      <protection/>
    </xf>
    <xf numFmtId="189" fontId="4" fillId="34" borderId="11" xfId="61" applyNumberFormat="1" applyFont="1" applyFill="1" applyBorder="1">
      <alignment/>
      <protection/>
    </xf>
    <xf numFmtId="192" fontId="4" fillId="34" borderId="11" xfId="49" applyNumberFormat="1" applyFont="1" applyFill="1" applyBorder="1" applyAlignment="1" applyProtection="1">
      <alignment horizontal="right"/>
      <protection/>
    </xf>
    <xf numFmtId="179" fontId="4" fillId="34" borderId="35" xfId="42" applyNumberFormat="1" applyFont="1" applyFill="1" applyBorder="1" applyAlignment="1" applyProtection="1">
      <alignment/>
      <protection/>
    </xf>
    <xf numFmtId="193" fontId="4" fillId="34" borderId="11" xfId="61" applyNumberFormat="1" applyFont="1" applyFill="1" applyBorder="1" applyProtection="1">
      <alignment/>
      <protection/>
    </xf>
    <xf numFmtId="192" fontId="4" fillId="34" borderId="11" xfId="49" applyNumberFormat="1" applyFont="1" applyFill="1" applyBorder="1" applyAlignment="1" applyProtection="1">
      <alignment/>
      <protection/>
    </xf>
    <xf numFmtId="194" fontId="4" fillId="34" borderId="11" xfId="49" applyNumberFormat="1" applyFont="1" applyFill="1" applyBorder="1" applyAlignment="1" applyProtection="1">
      <alignment horizontal="right"/>
      <protection/>
    </xf>
    <xf numFmtId="179" fontId="4" fillId="34" borderId="36" xfId="42" applyNumberFormat="1" applyFont="1" applyFill="1" applyBorder="1" applyAlignment="1" applyProtection="1">
      <alignment/>
      <protection/>
    </xf>
    <xf numFmtId="192" fontId="4" fillId="34" borderId="37" xfId="49" applyNumberFormat="1" applyFont="1" applyFill="1" applyBorder="1" applyAlignment="1" applyProtection="1">
      <alignment/>
      <protection/>
    </xf>
    <xf numFmtId="192" fontId="4" fillId="34" borderId="38" xfId="49" applyNumberFormat="1" applyFont="1" applyFill="1" applyBorder="1" applyAlignment="1" applyProtection="1">
      <alignment/>
      <protection/>
    </xf>
    <xf numFmtId="189" fontId="4" fillId="34" borderId="11" xfId="62" applyNumberFormat="1" applyFont="1" applyFill="1" applyBorder="1">
      <alignment/>
      <protection/>
    </xf>
    <xf numFmtId="188" fontId="4" fillId="34" borderId="11" xfId="62" applyNumberFormat="1" applyFont="1" applyFill="1" applyBorder="1" applyProtection="1">
      <alignment/>
      <protection/>
    </xf>
    <xf numFmtId="179" fontId="4" fillId="34" borderId="19" xfId="42" applyNumberFormat="1" applyFont="1" applyFill="1" applyBorder="1" applyAlignment="1" applyProtection="1">
      <alignment/>
      <protection/>
    </xf>
    <xf numFmtId="186" fontId="4" fillId="34" borderId="11" xfId="62" applyNumberFormat="1" applyFont="1" applyFill="1" applyBorder="1">
      <alignment/>
      <protection/>
    </xf>
    <xf numFmtId="188" fontId="4" fillId="34" borderId="18" xfId="62" applyNumberFormat="1" applyFont="1" applyFill="1" applyBorder="1" applyProtection="1">
      <alignment/>
      <protection/>
    </xf>
    <xf numFmtId="179" fontId="4" fillId="33" borderId="38" xfId="42" applyNumberFormat="1" applyFont="1" applyFill="1" applyBorder="1" applyAlignment="1" applyProtection="1">
      <alignment/>
      <protection/>
    </xf>
    <xf numFmtId="193" fontId="4" fillId="33" borderId="23" xfId="61" applyNumberFormat="1" applyFont="1" applyFill="1" applyBorder="1" applyProtection="1">
      <alignment/>
      <protection/>
    </xf>
    <xf numFmtId="179" fontId="4" fillId="33" borderId="35" xfId="42" applyNumberFormat="1" applyFont="1" applyFill="1" applyBorder="1" applyAlignment="1" applyProtection="1">
      <alignment/>
      <protection/>
    </xf>
    <xf numFmtId="193" fontId="4" fillId="33" borderId="11" xfId="61" applyNumberFormat="1" applyFont="1" applyFill="1" applyBorder="1" applyProtection="1">
      <alignment/>
      <protection/>
    </xf>
    <xf numFmtId="37" fontId="4" fillId="0" borderId="39" xfId="61" applyBorder="1" applyAlignment="1">
      <alignment horizontal="center"/>
      <protection/>
    </xf>
    <xf numFmtId="37" fontId="4" fillId="0" borderId="16" xfId="61" applyFont="1" applyFill="1" applyBorder="1">
      <alignment/>
      <protection/>
    </xf>
    <xf numFmtId="37" fontId="4" fillId="0" borderId="16" xfId="61" applyBorder="1" applyAlignment="1">
      <alignment horizontal="left"/>
      <protection/>
    </xf>
    <xf numFmtId="37" fontId="4" fillId="0" borderId="16" xfId="61" applyBorder="1" applyAlignment="1">
      <alignment shrinkToFit="1"/>
      <protection/>
    </xf>
    <xf numFmtId="37" fontId="4" fillId="0" borderId="16" xfId="61" applyBorder="1" applyAlignment="1">
      <alignment horizontal="center"/>
      <protection/>
    </xf>
    <xf numFmtId="37" fontId="4" fillId="0" borderId="16" xfId="61" applyBorder="1" applyAlignment="1">
      <alignment horizontal="right"/>
      <protection/>
    </xf>
    <xf numFmtId="37" fontId="4" fillId="0" borderId="16" xfId="61" applyNumberFormat="1" applyFont="1" applyFill="1" applyBorder="1" applyProtection="1">
      <alignment/>
      <protection/>
    </xf>
    <xf numFmtId="178" fontId="4" fillId="0" borderId="16" xfId="61" applyNumberFormat="1" applyFont="1" applyFill="1" applyBorder="1" applyAlignment="1" applyProtection="1">
      <alignment horizontal="right"/>
      <protection/>
    </xf>
    <xf numFmtId="179" fontId="4" fillId="0" borderId="16" xfId="61" applyNumberFormat="1" applyFont="1" applyBorder="1" applyProtection="1">
      <alignment/>
      <protection/>
    </xf>
    <xf numFmtId="189" fontId="14" fillId="0" borderId="16" xfId="62" applyNumberFormat="1" applyFont="1" applyFill="1" applyBorder="1" applyProtection="1">
      <alignment/>
      <protection/>
    </xf>
    <xf numFmtId="2" fontId="4" fillId="0" borderId="16" xfId="62" applyNumberFormat="1" applyFont="1" applyBorder="1" applyProtection="1">
      <alignment/>
      <protection/>
    </xf>
    <xf numFmtId="179" fontId="4" fillId="0" borderId="16" xfId="62" applyNumberFormat="1" applyFont="1" applyFill="1" applyBorder="1" applyProtection="1">
      <alignment/>
      <protection/>
    </xf>
    <xf numFmtId="178" fontId="4" fillId="0" borderId="16" xfId="62" applyNumberFormat="1" applyFont="1" applyFill="1" applyBorder="1" applyAlignment="1" applyProtection="1">
      <alignment horizontal="right"/>
      <protection/>
    </xf>
    <xf numFmtId="179" fontId="4" fillId="0" borderId="16" xfId="62" applyNumberFormat="1" applyFont="1" applyBorder="1" applyProtection="1">
      <alignment/>
      <protection/>
    </xf>
    <xf numFmtId="0" fontId="4" fillId="0" borderId="16" xfId="62" applyFont="1" applyBorder="1">
      <alignment/>
      <protection/>
    </xf>
    <xf numFmtId="0" fontId="4" fillId="0" borderId="16" xfId="62" applyBorder="1" applyAlignment="1">
      <alignment horizontal="left"/>
      <protection/>
    </xf>
    <xf numFmtId="0" fontId="4" fillId="0" borderId="16" xfId="62" applyBorder="1" applyAlignment="1">
      <alignment horizontal="right"/>
      <protection/>
    </xf>
    <xf numFmtId="0" fontId="4" fillId="0" borderId="16" xfId="62" applyBorder="1" applyAlignment="1">
      <alignment horizontal="center"/>
      <protection/>
    </xf>
    <xf numFmtId="179" fontId="4" fillId="33" borderId="29" xfId="42" applyNumberFormat="1" applyFont="1" applyFill="1" applyBorder="1" applyAlignment="1" applyProtection="1">
      <alignment/>
      <protection/>
    </xf>
    <xf numFmtId="203" fontId="4" fillId="0" borderId="0" xfId="62" applyNumberFormat="1" applyFont="1">
      <alignment/>
      <protection/>
    </xf>
    <xf numFmtId="179" fontId="52" fillId="0" borderId="0" xfId="42" applyNumberFormat="1" applyFont="1" applyAlignment="1">
      <alignment/>
    </xf>
    <xf numFmtId="37" fontId="53" fillId="35" borderId="19" xfId="61" applyFont="1" applyFill="1" applyBorder="1" applyAlignment="1">
      <alignment horizontal="center"/>
      <protection/>
    </xf>
    <xf numFmtId="189" fontId="53" fillId="35" borderId="11" xfId="61" applyNumberFormat="1" applyFont="1" applyFill="1" applyBorder="1">
      <alignment/>
      <protection/>
    </xf>
    <xf numFmtId="179" fontId="53" fillId="35" borderId="38" xfId="42" applyNumberFormat="1" applyFont="1" applyFill="1" applyBorder="1" applyAlignment="1" applyProtection="1">
      <alignment/>
      <protection/>
    </xf>
    <xf numFmtId="193" fontId="53" fillId="35" borderId="40" xfId="61" applyNumberFormat="1" applyFont="1" applyFill="1" applyBorder="1" applyProtection="1">
      <alignment/>
      <protection/>
    </xf>
    <xf numFmtId="179" fontId="53" fillId="35" borderId="35" xfId="42" applyNumberFormat="1" applyFont="1" applyFill="1" applyBorder="1" applyAlignment="1" applyProtection="1">
      <alignment/>
      <protection/>
    </xf>
    <xf numFmtId="193" fontId="53" fillId="35" borderId="38" xfId="61" applyNumberFormat="1" applyFont="1" applyFill="1" applyBorder="1" applyProtection="1">
      <alignment/>
      <protection/>
    </xf>
    <xf numFmtId="179" fontId="53" fillId="35" borderId="36" xfId="42" applyNumberFormat="1" applyFont="1" applyFill="1" applyBorder="1" applyAlignment="1" applyProtection="1">
      <alignment/>
      <protection/>
    </xf>
    <xf numFmtId="189" fontId="53" fillId="35" borderId="11" xfId="62" applyNumberFormat="1" applyFont="1" applyFill="1" applyBorder="1">
      <alignment/>
      <protection/>
    </xf>
    <xf numFmtId="179" fontId="53" fillId="35" borderId="19" xfId="42" applyNumberFormat="1" applyFont="1" applyFill="1" applyBorder="1" applyAlignment="1" applyProtection="1">
      <alignment/>
      <protection/>
    </xf>
    <xf numFmtId="186" fontId="53" fillId="35" borderId="11" xfId="62" applyNumberFormat="1" applyFont="1" applyFill="1" applyBorder="1">
      <alignment/>
      <protection/>
    </xf>
    <xf numFmtId="189" fontId="54" fillId="0" borderId="0" xfId="62" applyNumberFormat="1" applyFont="1" applyFill="1" applyBorder="1" applyProtection="1">
      <alignment/>
      <protection/>
    </xf>
    <xf numFmtId="37" fontId="4" fillId="0" borderId="29" xfId="61" applyFont="1" applyBorder="1" applyAlignment="1">
      <alignment horizontal="center"/>
      <protection/>
    </xf>
    <xf numFmtId="37" fontId="53" fillId="35" borderId="29" xfId="61" applyFont="1" applyFill="1" applyBorder="1" applyAlignment="1">
      <alignment horizontal="center"/>
      <protection/>
    </xf>
    <xf numFmtId="179" fontId="4" fillId="0" borderId="41" xfId="62" applyNumberFormat="1" applyFont="1" applyBorder="1" applyProtection="1">
      <alignment/>
      <protection/>
    </xf>
    <xf numFmtId="204" fontId="4" fillId="0" borderId="11" xfId="62" applyNumberFormat="1" applyFont="1" applyFill="1" applyBorder="1" applyProtection="1">
      <alignment/>
      <protection/>
    </xf>
    <xf numFmtId="204" fontId="4" fillId="0" borderId="18" xfId="62" applyNumberFormat="1" applyFont="1" applyBorder="1" applyAlignment="1" applyProtection="1">
      <alignment horizontal="right"/>
      <protection/>
    </xf>
    <xf numFmtId="204" fontId="4" fillId="0" borderId="11" xfId="62" applyNumberFormat="1" applyFont="1" applyBorder="1" applyAlignment="1" applyProtection="1">
      <alignment horizontal="right"/>
      <protection/>
    </xf>
    <xf numFmtId="204" fontId="4" fillId="33" borderId="11" xfId="62" applyNumberFormat="1" applyFont="1" applyFill="1" applyBorder="1" applyProtection="1">
      <alignment/>
      <protection/>
    </xf>
    <xf numFmtId="204" fontId="53" fillId="35" borderId="38" xfId="62" applyNumberFormat="1" applyFont="1" applyFill="1" applyBorder="1" applyProtection="1">
      <alignment/>
      <protection/>
    </xf>
    <xf numFmtId="204" fontId="53" fillId="35" borderId="18" xfId="62" applyNumberFormat="1" applyFont="1" applyFill="1" applyBorder="1" applyProtection="1">
      <alignment/>
      <protection/>
    </xf>
    <xf numFmtId="204" fontId="4" fillId="0" borderId="38" xfId="49" applyNumberFormat="1" applyFont="1" applyFill="1" applyBorder="1" applyAlignment="1" applyProtection="1">
      <alignment horizontal="right"/>
      <protection/>
    </xf>
    <xf numFmtId="204" fontId="53" fillId="35" borderId="38" xfId="49" applyNumberFormat="1" applyFont="1" applyFill="1" applyBorder="1" applyAlignment="1" applyProtection="1">
      <alignment horizontal="right"/>
      <protection/>
    </xf>
    <xf numFmtId="204" fontId="4" fillId="0" borderId="11" xfId="49" applyNumberFormat="1" applyFont="1" applyFill="1" applyBorder="1" applyAlignment="1" applyProtection="1">
      <alignment horizontal="right"/>
      <protection/>
    </xf>
    <xf numFmtId="204" fontId="53" fillId="35" borderId="11" xfId="49" applyNumberFormat="1" applyFont="1" applyFill="1" applyBorder="1" applyAlignment="1" applyProtection="1">
      <alignment horizontal="right"/>
      <protection/>
    </xf>
    <xf numFmtId="205" fontId="4" fillId="0" borderId="31" xfId="61" applyNumberFormat="1" applyFont="1" applyFill="1" applyBorder="1" applyAlignment="1" applyProtection="1">
      <alignment horizontal="center"/>
      <protection/>
    </xf>
    <xf numFmtId="205" fontId="4" fillId="0" borderId="39" xfId="61" applyNumberFormat="1" applyFont="1" applyFill="1" applyBorder="1" applyAlignment="1" applyProtection="1">
      <alignment horizontal="center"/>
      <protection/>
    </xf>
    <xf numFmtId="205" fontId="4" fillId="0" borderId="25" xfId="61" applyNumberFormat="1" applyFont="1" applyFill="1" applyBorder="1" applyAlignment="1" applyProtection="1">
      <alignment horizontal="center"/>
      <protection/>
    </xf>
    <xf numFmtId="205" fontId="4" fillId="0" borderId="25" xfId="62" applyNumberFormat="1" applyFont="1" applyFill="1" applyBorder="1" applyAlignment="1" applyProtection="1">
      <alignment horizontal="center"/>
      <protection/>
    </xf>
    <xf numFmtId="205" fontId="4" fillId="0" borderId="42" xfId="61" applyNumberFormat="1" applyFont="1" applyFill="1" applyBorder="1" applyAlignment="1" applyProtection="1">
      <alignment horizontal="center"/>
      <protection/>
    </xf>
    <xf numFmtId="205" fontId="4" fillId="0" borderId="22" xfId="61" applyNumberFormat="1" applyFont="1" applyFill="1" applyBorder="1" applyAlignment="1" applyProtection="1">
      <alignment horizontal="center"/>
      <protection/>
    </xf>
    <xf numFmtId="188" fontId="4" fillId="36" borderId="28" xfId="61" applyNumberFormat="1" applyFont="1" applyFill="1" applyBorder="1" applyProtection="1">
      <alignment/>
      <protection/>
    </xf>
    <xf numFmtId="182" fontId="4" fillId="36" borderId="28" xfId="61" applyNumberFormat="1" applyFont="1" applyFill="1" applyBorder="1" applyProtection="1">
      <alignment/>
      <protection/>
    </xf>
    <xf numFmtId="37" fontId="4" fillId="0" borderId="25" xfId="61" applyFont="1" applyFill="1" applyBorder="1" applyAlignment="1">
      <alignment horizontal="right"/>
      <protection/>
    </xf>
    <xf numFmtId="178" fontId="4" fillId="0" borderId="39" xfId="61" applyNumberFormat="1" applyFont="1" applyFill="1" applyBorder="1" applyAlignment="1" applyProtection="1">
      <alignment horizontal="center"/>
      <protection/>
    </xf>
    <xf numFmtId="9" fontId="4" fillId="0" borderId="31" xfId="61" applyNumberFormat="1" applyFont="1" applyFill="1" applyBorder="1" applyAlignment="1" applyProtection="1">
      <alignment horizontal="right"/>
      <protection/>
    </xf>
    <xf numFmtId="9" fontId="4" fillId="0" borderId="25" xfId="61" applyNumberFormat="1" applyFont="1" applyFill="1" applyBorder="1" applyAlignment="1" applyProtection="1">
      <alignment horizontal="right"/>
      <protection/>
    </xf>
    <xf numFmtId="178" fontId="4" fillId="0" borderId="42" xfId="61" applyNumberFormat="1" applyFont="1" applyFill="1" applyBorder="1" applyAlignment="1" applyProtection="1">
      <alignment horizontal="center"/>
      <protection/>
    </xf>
    <xf numFmtId="188" fontId="53" fillId="35" borderId="11" xfId="62" applyNumberFormat="1" applyFont="1" applyFill="1" applyBorder="1" applyProtection="1">
      <alignment/>
      <protection/>
    </xf>
    <xf numFmtId="37" fontId="4" fillId="0" borderId="19" xfId="61" applyFont="1" applyBorder="1" applyAlignment="1">
      <alignment horizontal="center" vertical="top"/>
      <protection/>
    </xf>
    <xf numFmtId="37" fontId="53" fillId="35" borderId="19" xfId="61" applyFont="1" applyFill="1" applyBorder="1" applyAlignment="1">
      <alignment horizontal="center" vertical="top"/>
      <protection/>
    </xf>
    <xf numFmtId="37" fontId="4" fillId="33" borderId="18" xfId="61" applyFill="1" applyBorder="1" applyAlignment="1">
      <alignment vertical="top"/>
      <protection/>
    </xf>
    <xf numFmtId="37" fontId="4" fillId="33" borderId="13" xfId="61" applyFill="1" applyBorder="1" applyAlignment="1">
      <alignment horizontal="left" vertical="top"/>
      <protection/>
    </xf>
    <xf numFmtId="37" fontId="4" fillId="33" borderId="22" xfId="61" applyFill="1" applyBorder="1" applyAlignment="1">
      <alignment horizontal="right" vertical="top"/>
      <protection/>
    </xf>
    <xf numFmtId="37" fontId="4" fillId="0" borderId="26" xfId="61" applyFont="1" applyBorder="1" applyAlignment="1" quotePrefix="1">
      <alignment horizontal="center" vertical="top"/>
      <protection/>
    </xf>
    <xf numFmtId="37" fontId="4" fillId="34" borderId="19" xfId="61" applyFont="1" applyFill="1" applyBorder="1" applyAlignment="1">
      <alignment horizontal="center" vertical="top"/>
      <protection/>
    </xf>
    <xf numFmtId="0" fontId="4" fillId="33" borderId="18" xfId="62" applyFill="1" applyBorder="1" applyAlignment="1">
      <alignment vertical="top"/>
      <protection/>
    </xf>
    <xf numFmtId="0" fontId="4" fillId="33" borderId="13" xfId="62" applyFill="1" applyBorder="1" applyAlignment="1">
      <alignment horizontal="left" vertical="top"/>
      <protection/>
    </xf>
    <xf numFmtId="0" fontId="4" fillId="33" borderId="22" xfId="62" applyFill="1" applyBorder="1" applyAlignment="1">
      <alignment horizontal="right" vertical="top"/>
      <protection/>
    </xf>
    <xf numFmtId="37" fontId="4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37" fontId="4" fillId="0" borderId="0" xfId="61" applyFont="1" applyAlignment="1">
      <alignment horizontal="left" wrapText="1"/>
      <protection/>
    </xf>
    <xf numFmtId="37" fontId="55" fillId="35" borderId="11" xfId="61" applyFont="1" applyFill="1" applyBorder="1" applyAlignment="1" quotePrefix="1">
      <alignment horizontal="center"/>
      <protection/>
    </xf>
    <xf numFmtId="37" fontId="55" fillId="35" borderId="0" xfId="61" applyFont="1" applyFill="1" applyBorder="1" applyAlignment="1" quotePrefix="1">
      <alignment horizontal="center"/>
      <protection/>
    </xf>
    <xf numFmtId="37" fontId="4" fillId="0" borderId="21" xfId="61" applyBorder="1" applyAlignment="1">
      <alignment horizontal="center" vertical="top" wrapText="1"/>
      <protection/>
    </xf>
    <xf numFmtId="37" fontId="4" fillId="0" borderId="20" xfId="61" applyBorder="1" applyAlignment="1">
      <alignment horizontal="center" vertical="top" wrapText="1"/>
      <protection/>
    </xf>
    <xf numFmtId="37" fontId="4" fillId="0" borderId="43" xfId="61" applyBorder="1" applyAlignment="1">
      <alignment horizontal="center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標準_A (2)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28575</xdr:rowOff>
    </xdr:from>
    <xdr:to>
      <xdr:col>2</xdr:col>
      <xdr:colOff>1543050</xdr:colOff>
      <xdr:row>34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200025" y="8343900"/>
          <a:ext cx="1847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0</xdr:colOff>
      <xdr:row>5</xdr:row>
      <xdr:rowOff>504825</xdr:rowOff>
    </xdr:to>
    <xdr:sp>
      <xdr:nvSpPr>
        <xdr:cNvPr id="2" name="直線コネクタ 4"/>
        <xdr:cNvSpPr>
          <a:spLocks/>
        </xdr:cNvSpPr>
      </xdr:nvSpPr>
      <xdr:spPr>
        <a:xfrm>
          <a:off x="219075" y="866775"/>
          <a:ext cx="1857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219075</xdr:rowOff>
    </xdr:from>
    <xdr:to>
      <xdr:col>3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19075" y="904875"/>
          <a:ext cx="18669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38100</xdr:rowOff>
    </xdr:from>
    <xdr:to>
      <xdr:col>3</xdr:col>
      <xdr:colOff>9525</xdr:colOff>
      <xdr:row>39</xdr:row>
      <xdr:rowOff>190500</xdr:rowOff>
    </xdr:to>
    <xdr:sp>
      <xdr:nvSpPr>
        <xdr:cNvPr id="2" name="直線コネクタ 3"/>
        <xdr:cNvSpPr>
          <a:spLocks/>
        </xdr:cNvSpPr>
      </xdr:nvSpPr>
      <xdr:spPr>
        <a:xfrm>
          <a:off x="219075" y="9020175"/>
          <a:ext cx="1866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40\kz_common\&#22269;&#38555;&#20225;&#30011;&#35506;\A&#28023;&#22806;&#24773;&#22577;&#23460;\&#35535;&#35370;20000403\&#31296;&#29289;\&#21407;&#31295;\jetro\2000.7.31&#21407;&#31295;Jetro&#31296;&#31958;&#32905;&#20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世動 (2)"/>
      <sheetName val="世動"/>
      <sheetName val="糖肉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39998000860214233"/>
  </sheetPr>
  <dimension ref="B1:R58"/>
  <sheetViews>
    <sheetView tabSelected="1" defaultGridColor="0" zoomScale="76" zoomScaleNormal="76" zoomScalePageLayoutView="0" colorId="22" workbookViewId="0" topLeftCell="A1">
      <selection activeCell="O6" sqref="O6"/>
    </sheetView>
  </sheetViews>
  <sheetFormatPr defaultColWidth="15.25390625" defaultRowHeight="12.75"/>
  <cols>
    <col min="1" max="1" width="2.75390625" style="1" customWidth="1"/>
    <col min="2" max="2" width="3.875" style="1" customWidth="1"/>
    <col min="3" max="3" width="20.625" style="1" customWidth="1"/>
    <col min="4" max="5" width="16.75390625" style="1" customWidth="1"/>
    <col min="6" max="6" width="16.75390625" style="9" customWidth="1"/>
    <col min="7" max="7" width="1.75390625" style="1" customWidth="1"/>
    <col min="8" max="8" width="3.875" style="2" customWidth="1"/>
    <col min="9" max="9" width="9.375" style="150" customWidth="1"/>
    <col min="10" max="10" width="1.75390625" style="1" customWidth="1"/>
    <col min="11" max="11" width="3.875" style="2" customWidth="1"/>
    <col min="12" max="12" width="9.875" style="17" customWidth="1"/>
    <col min="13" max="13" width="16.75390625" style="17" customWidth="1"/>
    <col min="14" max="14" width="13.375" style="9" hidden="1" customWidth="1"/>
    <col min="15" max="15" width="20.00390625" style="1" customWidth="1"/>
    <col min="16" max="17" width="15.25390625" style="1" customWidth="1"/>
    <col min="18" max="16384" width="15.25390625" style="1" customWidth="1"/>
  </cols>
  <sheetData>
    <row r="1" spans="5:13" ht="19.5" customHeight="1">
      <c r="E1" s="11" t="s">
        <v>0</v>
      </c>
      <c r="I1" s="149"/>
      <c r="L1" s="16"/>
      <c r="M1" s="124" t="s">
        <v>50</v>
      </c>
    </row>
    <row r="2" ht="19.5" customHeight="1">
      <c r="E2" s="7" t="s">
        <v>49</v>
      </c>
    </row>
    <row r="3" ht="9.75" customHeight="1"/>
    <row r="4" spans="2:14" ht="19.5" customHeight="1" thickBot="1">
      <c r="B4" s="12" t="s">
        <v>1</v>
      </c>
      <c r="E4" s="33"/>
      <c r="F4" s="219"/>
      <c r="G4" s="33"/>
      <c r="H4" s="220"/>
      <c r="I4" s="221"/>
      <c r="J4" s="33"/>
      <c r="K4" s="222"/>
      <c r="L4" s="220" t="s">
        <v>39</v>
      </c>
      <c r="M4" s="223"/>
      <c r="N4" s="9" t="s">
        <v>42</v>
      </c>
    </row>
    <row r="5" spans="2:15" ht="19.5" customHeight="1" thickBot="1">
      <c r="B5" s="28"/>
      <c r="C5" s="29" t="s">
        <v>2</v>
      </c>
      <c r="D5" s="35" t="s">
        <v>45</v>
      </c>
      <c r="E5" s="35" t="s">
        <v>52</v>
      </c>
      <c r="F5" s="290" t="s">
        <v>53</v>
      </c>
      <c r="G5" s="291"/>
      <c r="H5" s="291"/>
      <c r="I5" s="291"/>
      <c r="J5" s="291"/>
      <c r="K5" s="291"/>
      <c r="L5" s="291"/>
      <c r="M5" s="218" t="s">
        <v>38</v>
      </c>
      <c r="N5" s="198" t="s">
        <v>47</v>
      </c>
      <c r="O5" s="116"/>
    </row>
    <row r="6" spans="2:15" ht="40.5" customHeight="1">
      <c r="B6" s="34" t="s">
        <v>3</v>
      </c>
      <c r="C6" s="24"/>
      <c r="D6" s="36"/>
      <c r="E6" s="277" t="s">
        <v>4</v>
      </c>
      <c r="F6" s="278" t="s">
        <v>5</v>
      </c>
      <c r="G6" s="292" t="s">
        <v>48</v>
      </c>
      <c r="H6" s="293"/>
      <c r="I6" s="294"/>
      <c r="J6" s="279"/>
      <c r="K6" s="280" t="s">
        <v>7</v>
      </c>
      <c r="L6" s="281"/>
      <c r="M6" s="282" t="s">
        <v>40</v>
      </c>
      <c r="N6" s="283" t="s">
        <v>5</v>
      </c>
      <c r="O6" s="9"/>
    </row>
    <row r="7" spans="2:14" ht="19.5" customHeight="1">
      <c r="B7" s="30" t="s">
        <v>8</v>
      </c>
      <c r="C7" s="23"/>
      <c r="D7" s="144"/>
      <c r="E7" s="144"/>
      <c r="F7" s="240"/>
      <c r="G7" s="25"/>
      <c r="H7" s="129"/>
      <c r="I7" s="151"/>
      <c r="J7" s="131"/>
      <c r="K7" s="132">
        <f>IF(F7="NA","",IF(N7=0,"",IF((F7-N7)&lt;0,"▲","")))</f>
      </c>
      <c r="L7" s="271"/>
      <c r="M7" s="133"/>
      <c r="N7" s="200"/>
    </row>
    <row r="8" spans="2:16" ht="19.5" customHeight="1">
      <c r="B8" s="31"/>
      <c r="C8" s="130" t="s">
        <v>9</v>
      </c>
      <c r="D8" s="259">
        <v>2317.32</v>
      </c>
      <c r="E8" s="259">
        <v>2254.14</v>
      </c>
      <c r="F8" s="260">
        <v>2433.66</v>
      </c>
      <c r="G8" s="65"/>
      <c r="H8" s="66">
        <f>IF((F8/E8)-1&lt;0,"▲","")</f>
      </c>
      <c r="I8" s="148">
        <f>ABS((+F8/E8)-1)</f>
        <v>0.07964012882962024</v>
      </c>
      <c r="J8" s="68"/>
      <c r="K8" s="69">
        <f>IF(F8="NA","",IF(N8=0,"",IF((F8-N8)&lt;0,"▲","")))</f>
      </c>
      <c r="L8" s="263" t="s">
        <v>55</v>
      </c>
      <c r="M8" s="164">
        <v>2006</v>
      </c>
      <c r="N8" s="201"/>
      <c r="O8" s="168"/>
      <c r="P8" s="170"/>
    </row>
    <row r="9" spans="2:17" ht="19.5" customHeight="1">
      <c r="B9" s="31"/>
      <c r="C9" s="130" t="s">
        <v>10</v>
      </c>
      <c r="D9" s="259">
        <v>2310.91</v>
      </c>
      <c r="E9" s="259">
        <v>2284.32</v>
      </c>
      <c r="F9" s="260">
        <v>2393.22</v>
      </c>
      <c r="G9" s="65"/>
      <c r="H9" s="66">
        <f>IF((F9/E9)-1&lt;0,"▲","")</f>
      </c>
      <c r="I9" s="148">
        <f>ABS((+F9/E9)-1)</f>
        <v>0.04767283042656012</v>
      </c>
      <c r="J9" s="68"/>
      <c r="K9" s="69">
        <f>IF(F9="NA","",IF(N9=0,"",IF((F9-N9)&lt;0,"▲","")))</f>
      </c>
      <c r="L9" s="263" t="s">
        <v>55</v>
      </c>
      <c r="M9" s="164">
        <v>2050.8</v>
      </c>
      <c r="N9" s="201"/>
      <c r="O9" s="168"/>
      <c r="P9" s="170"/>
      <c r="Q9" s="14"/>
    </row>
    <row r="10" spans="2:16" ht="19.5" customHeight="1">
      <c r="B10" s="31"/>
      <c r="C10" s="130" t="s">
        <v>11</v>
      </c>
      <c r="D10" s="259">
        <v>470.1</v>
      </c>
      <c r="E10" s="259">
        <v>439.92</v>
      </c>
      <c r="F10" s="260">
        <v>480.36</v>
      </c>
      <c r="G10" s="65"/>
      <c r="H10" s="66">
        <f>IF((F10/E10)-1&lt;0,"▲","")</f>
      </c>
      <c r="I10" s="148">
        <f>ABS((+F10/E10)-1)</f>
        <v>0.09192580469176215</v>
      </c>
      <c r="J10" s="68"/>
      <c r="K10" s="69">
        <f>IF(F10="NA","",IF(N10=0,"",IF((F10-N10)&lt;0,"▲","")))</f>
      </c>
      <c r="L10" s="263" t="s">
        <v>55</v>
      </c>
      <c r="M10" s="165">
        <v>351.5</v>
      </c>
      <c r="N10" s="201"/>
      <c r="O10" s="168"/>
      <c r="P10" s="170"/>
    </row>
    <row r="11" spans="2:16" ht="19.5" customHeight="1">
      <c r="B11" s="34"/>
      <c r="C11" s="138" t="s">
        <v>12</v>
      </c>
      <c r="D11" s="186">
        <f>ROUND(D10/D9,3)</f>
        <v>0.203</v>
      </c>
      <c r="E11" s="214">
        <f>ROUND(E10/E9,3)</f>
        <v>0.193</v>
      </c>
      <c r="F11" s="241">
        <f>ROUND(F10/F9,3)</f>
        <v>0.201</v>
      </c>
      <c r="G11" s="70"/>
      <c r="H11" s="71">
        <f>IF(F11-E11&lt;0,"▲","")</f>
      </c>
      <c r="I11" s="152">
        <f>ABS(+F11-E11)*100</f>
        <v>0.8000000000000007</v>
      </c>
      <c r="J11" s="72"/>
      <c r="K11" s="73">
        <f>IF(F11="NA","",IF(N11=0,"",IF((F11-N11)&lt;0,"▲","")))</f>
      </c>
      <c r="L11" s="272" t="str">
        <f>IF(F11="NA","-",IF(N11=0,"-",ABS(F11-N11)*100))</f>
        <v>-</v>
      </c>
      <c r="M11" s="60">
        <f>M10/M9</f>
        <v>0.17139652818412326</v>
      </c>
      <c r="N11" s="202"/>
      <c r="O11" s="168"/>
      <c r="P11" s="170"/>
    </row>
    <row r="12" spans="2:15" ht="19.5" customHeight="1">
      <c r="B12" s="30" t="s">
        <v>13</v>
      </c>
      <c r="C12" s="130"/>
      <c r="D12" s="179"/>
      <c r="E12" s="215"/>
      <c r="F12" s="242"/>
      <c r="G12" s="65"/>
      <c r="H12" s="66"/>
      <c r="I12" s="153"/>
      <c r="J12" s="68"/>
      <c r="K12" s="74"/>
      <c r="L12" s="273"/>
      <c r="M12" s="115"/>
      <c r="N12" s="203"/>
      <c r="O12" s="168"/>
    </row>
    <row r="13" spans="2:15" ht="19.5" customHeight="1">
      <c r="B13" s="31"/>
      <c r="C13" s="130" t="s">
        <v>9</v>
      </c>
      <c r="D13" s="261">
        <v>697.17</v>
      </c>
      <c r="E13" s="261">
        <v>655.64</v>
      </c>
      <c r="F13" s="260">
        <v>701.1</v>
      </c>
      <c r="G13" s="65"/>
      <c r="H13" s="66">
        <f>IF((F13/E13)-1&lt;0,"▲","")</f>
      </c>
      <c r="I13" s="148">
        <f>ABS((+F13/E13)-1)</f>
        <v>0.06933683118784706</v>
      </c>
      <c r="J13" s="68"/>
      <c r="K13" s="69">
        <f>IF(F13="NA","",IF(N13=0,"",IF((F13-N13)&lt;0,"▲","")))</f>
      </c>
      <c r="L13" s="263" t="s">
        <v>55</v>
      </c>
      <c r="M13" s="162">
        <v>596.3</v>
      </c>
      <c r="N13" s="204"/>
      <c r="O13" s="168"/>
    </row>
    <row r="14" spans="2:17" ht="19.5" customHeight="1">
      <c r="B14" s="31"/>
      <c r="C14" s="130" t="s">
        <v>10</v>
      </c>
      <c r="D14" s="261">
        <v>696.91</v>
      </c>
      <c r="E14" s="261">
        <v>674.94</v>
      </c>
      <c r="F14" s="260">
        <v>694.89</v>
      </c>
      <c r="G14" s="65"/>
      <c r="H14" s="66">
        <f>IF((F14/E14)-1&lt;0,"▲","")</f>
      </c>
      <c r="I14" s="148">
        <f>ABS((+F14/E14)-1)</f>
        <v>0.029558182949595446</v>
      </c>
      <c r="J14" s="68"/>
      <c r="K14" s="69">
        <f>IF(F14="NA","",IF(N14=0,"",IF((F14-N14)&lt;0,"▲","")))</f>
      </c>
      <c r="L14" s="263" t="s">
        <v>55</v>
      </c>
      <c r="M14" s="162">
        <v>615.6</v>
      </c>
      <c r="N14" s="204"/>
      <c r="O14" s="168"/>
      <c r="P14" s="173"/>
      <c r="Q14" s="14"/>
    </row>
    <row r="15" spans="2:15" ht="19.5" customHeight="1">
      <c r="B15" s="31"/>
      <c r="C15" s="130" t="s">
        <v>11</v>
      </c>
      <c r="D15" s="261">
        <v>199.47</v>
      </c>
      <c r="E15" s="261">
        <v>180.17</v>
      </c>
      <c r="F15" s="260">
        <v>186.38</v>
      </c>
      <c r="G15" s="65"/>
      <c r="H15" s="66">
        <f>IF((F15/E15)-1&lt;0,"▲","")</f>
      </c>
      <c r="I15" s="148">
        <f>ABS((+F15/E15)-1)</f>
        <v>0.03446744741077867</v>
      </c>
      <c r="J15" s="68"/>
      <c r="K15" s="69">
        <f>IF(F15="NA","",IF(N15=0,"",IF((F15-N15)&lt;0,"▲","")))</f>
      </c>
      <c r="L15" s="263" t="s">
        <v>55</v>
      </c>
      <c r="M15" s="162">
        <v>134.3</v>
      </c>
      <c r="N15" s="204"/>
      <c r="O15" s="168"/>
    </row>
    <row r="16" spans="2:16" ht="19.5" customHeight="1">
      <c r="B16" s="34"/>
      <c r="C16" s="138" t="s">
        <v>12</v>
      </c>
      <c r="D16" s="186">
        <f>ROUND(D15/D14,3)</f>
        <v>0.286</v>
      </c>
      <c r="E16" s="216">
        <f>ROUND(E15/E14,3)</f>
        <v>0.267</v>
      </c>
      <c r="F16" s="243">
        <f>ROUND(F15/F14,3)</f>
        <v>0.268</v>
      </c>
      <c r="G16" s="70"/>
      <c r="H16" s="71">
        <f>IF(F16-E16&lt;0,"▲","")</f>
      </c>
      <c r="I16" s="152">
        <f>ABS(+F16-E16)*100</f>
        <v>0.10000000000000009</v>
      </c>
      <c r="J16" s="68"/>
      <c r="K16" s="69">
        <f>IF(F16="NA","",IF(N16=0,"",IF((F16-N16)&lt;0,"▲","")))</f>
      </c>
      <c r="L16" s="272" t="str">
        <f>IF(F16="NA","-",IF(N16=0,"-",ABS(F16-N16)*100))</f>
        <v>-</v>
      </c>
      <c r="M16" s="60">
        <f>M15/M14</f>
        <v>0.2181611435997401</v>
      </c>
      <c r="N16" s="202"/>
      <c r="O16" s="168"/>
      <c r="P16" s="21"/>
    </row>
    <row r="17" spans="2:15" ht="19.5" customHeight="1">
      <c r="B17" s="30" t="s">
        <v>19</v>
      </c>
      <c r="C17" s="130"/>
      <c r="D17" s="179"/>
      <c r="E17" s="217"/>
      <c r="F17" s="244"/>
      <c r="G17" s="65"/>
      <c r="H17" s="66"/>
      <c r="I17" s="153"/>
      <c r="J17" s="77"/>
      <c r="K17" s="78"/>
      <c r="L17" s="274"/>
      <c r="M17" s="76"/>
      <c r="N17" s="203"/>
      <c r="O17" s="168"/>
    </row>
    <row r="18" spans="2:16" ht="19.5" customHeight="1">
      <c r="B18" s="31"/>
      <c r="C18" s="130" t="s">
        <v>9</v>
      </c>
      <c r="D18" s="261">
        <v>1154.34</v>
      </c>
      <c r="E18" s="261">
        <v>1128.28</v>
      </c>
      <c r="F18" s="260">
        <v>1253.3</v>
      </c>
      <c r="G18" s="65"/>
      <c r="H18" s="66">
        <f>IF((F18/E18)-1&lt;0,"▲","")</f>
      </c>
      <c r="I18" s="148">
        <f>ABS((+F18/E18)-1)</f>
        <v>0.11080582834048291</v>
      </c>
      <c r="J18" s="68"/>
      <c r="K18" s="69">
        <f>IF(F18="NA","",IF(N18=0,"",IF((F18-N18)&lt;0,"▲","")))</f>
      </c>
      <c r="L18" s="263" t="s">
        <v>55</v>
      </c>
      <c r="M18" s="162">
        <v>989.8</v>
      </c>
      <c r="N18" s="204"/>
      <c r="O18" s="168"/>
      <c r="P18" s="3"/>
    </row>
    <row r="19" spans="2:17" ht="19.5" customHeight="1">
      <c r="B19" s="31"/>
      <c r="C19" s="130" t="s">
        <v>10</v>
      </c>
      <c r="D19" s="261">
        <v>1154.51</v>
      </c>
      <c r="E19" s="261">
        <v>1139.53</v>
      </c>
      <c r="F19" s="260">
        <v>1221.49</v>
      </c>
      <c r="G19" s="65"/>
      <c r="H19" s="66">
        <f>IF((F19/E19)-1&lt;0,"▲","")</f>
      </c>
      <c r="I19" s="148">
        <f>ABS((+F19/E19)-1)</f>
        <v>0.07192438988003835</v>
      </c>
      <c r="J19" s="68"/>
      <c r="K19" s="69">
        <f>IF(F19="NA","",IF(N19=0,"",IF((F19-N19)&lt;0,"▲","")))</f>
      </c>
      <c r="L19" s="263" t="s">
        <v>55</v>
      </c>
      <c r="M19" s="269">
        <v>1014</v>
      </c>
      <c r="N19" s="204"/>
      <c r="O19" s="168"/>
      <c r="P19" s="170"/>
      <c r="Q19" s="14"/>
    </row>
    <row r="20" spans="2:16" ht="19.5" customHeight="1">
      <c r="B20" s="31"/>
      <c r="C20" s="130" t="s">
        <v>11</v>
      </c>
      <c r="D20" s="261">
        <v>165.57</v>
      </c>
      <c r="E20" s="261">
        <v>154.32</v>
      </c>
      <c r="F20" s="260">
        <v>186.13</v>
      </c>
      <c r="G20" s="65"/>
      <c r="H20" s="66">
        <f>IF((F20/E20)-1&lt;0,"▲","")</f>
      </c>
      <c r="I20" s="148">
        <f>ABS((+F20/E20)-1)</f>
        <v>0.20613011923276314</v>
      </c>
      <c r="J20" s="68"/>
      <c r="K20" s="69">
        <f>IF(F20="NA","",IF(N20=0,"",IF((F20-N20)&lt;0,"▲","")))</f>
      </c>
      <c r="L20" s="263" t="s">
        <v>57</v>
      </c>
      <c r="M20" s="162">
        <v>141.7</v>
      </c>
      <c r="N20" s="204"/>
      <c r="O20" s="168"/>
      <c r="P20" s="3"/>
    </row>
    <row r="21" spans="2:16" ht="19.5" customHeight="1">
      <c r="B21" s="31"/>
      <c r="C21" s="138" t="s">
        <v>12</v>
      </c>
      <c r="D21" s="186">
        <f>ROUND(D20/D19,3)</f>
        <v>0.143</v>
      </c>
      <c r="E21" s="214">
        <f>ROUND(E20/E19,3)</f>
        <v>0.135</v>
      </c>
      <c r="F21" s="241">
        <f>ROUND(F20/F19,3)</f>
        <v>0.152</v>
      </c>
      <c r="G21" s="70"/>
      <c r="H21" s="71">
        <f>IF(F21-E21&lt;0,"▲","")</f>
      </c>
      <c r="I21" s="152">
        <f>ABS(+F21-E21)*100</f>
        <v>1.6999999999999988</v>
      </c>
      <c r="J21" s="72"/>
      <c r="K21" s="73">
        <f>IF(F21="NA","",IF(N21=0,"",IF((F21-N21)&lt;0,"▲","")))</f>
      </c>
      <c r="L21" s="272" t="str">
        <f>IF(F21="NA","-",IF(N21=0,"-",ABS(F21-N21)*100))</f>
        <v>-</v>
      </c>
      <c r="M21" s="60">
        <f>M20/M19</f>
        <v>0.13974358974358972</v>
      </c>
      <c r="N21" s="202"/>
      <c r="O21" s="168"/>
      <c r="P21" s="3"/>
    </row>
    <row r="22" spans="2:15" ht="19.5" customHeight="1">
      <c r="B22" s="31"/>
      <c r="C22" s="196" t="s">
        <v>14</v>
      </c>
      <c r="D22" s="179"/>
      <c r="E22" s="215"/>
      <c r="F22" s="242"/>
      <c r="G22" s="65"/>
      <c r="H22" s="66"/>
      <c r="I22" s="153"/>
      <c r="J22" s="68"/>
      <c r="K22" s="74"/>
      <c r="L22" s="273"/>
      <c r="M22" s="76"/>
      <c r="N22" s="203"/>
      <c r="O22" s="168"/>
    </row>
    <row r="23" spans="2:16" ht="19.5" customHeight="1">
      <c r="B23" s="31"/>
      <c r="C23" s="128" t="s">
        <v>9</v>
      </c>
      <c r="D23" s="261">
        <v>882.96</v>
      </c>
      <c r="E23" s="261">
        <v>857.12</v>
      </c>
      <c r="F23" s="260">
        <v>965.94</v>
      </c>
      <c r="G23" s="65"/>
      <c r="H23" s="66">
        <f>IF((F23/E23)-1&lt;0,"▲","")</f>
      </c>
      <c r="I23" s="148">
        <f>ABS((+F23/E23)-1)</f>
        <v>0.1269600522680605</v>
      </c>
      <c r="J23" s="68"/>
      <c r="K23" s="69">
        <f>IF(F23="NA","",IF(N23=0,"",IF((F23-N23)&lt;0,"▲","")))</f>
      </c>
      <c r="L23" s="263" t="s">
        <v>55</v>
      </c>
      <c r="M23" s="162">
        <v>715.3</v>
      </c>
      <c r="N23" s="204"/>
      <c r="O23" s="168"/>
      <c r="P23" s="174"/>
    </row>
    <row r="24" spans="2:17" ht="19.5" customHeight="1">
      <c r="B24" s="31"/>
      <c r="C24" s="128" t="s">
        <v>10</v>
      </c>
      <c r="D24" s="261">
        <v>878.85</v>
      </c>
      <c r="E24" s="261">
        <v>863.92</v>
      </c>
      <c r="F24" s="260">
        <v>936.74</v>
      </c>
      <c r="G24" s="65"/>
      <c r="H24" s="66">
        <f>IF((F24/E24)-1&lt;0,"▲","")</f>
      </c>
      <c r="I24" s="148">
        <f>ABS((+F24/E24)-1)</f>
        <v>0.08429021205667198</v>
      </c>
      <c r="J24" s="68"/>
      <c r="K24" s="69">
        <f>IF(F24="NA","",IF(N24=0,"",IF((F24-N24)&lt;0,"▲","")))</f>
      </c>
      <c r="L24" s="263" t="s">
        <v>55</v>
      </c>
      <c r="M24" s="162">
        <v>729</v>
      </c>
      <c r="N24" s="204"/>
      <c r="O24" s="168"/>
      <c r="P24" s="174"/>
      <c r="Q24" s="14"/>
    </row>
    <row r="25" spans="2:16" ht="19.5" customHeight="1">
      <c r="B25" s="31"/>
      <c r="C25" s="128" t="s">
        <v>11</v>
      </c>
      <c r="D25" s="261">
        <v>132.22</v>
      </c>
      <c r="E25" s="261">
        <v>125.43</v>
      </c>
      <c r="F25" s="260">
        <v>154.63</v>
      </c>
      <c r="G25" s="65"/>
      <c r="H25" s="66">
        <f>IF((F25/E25)-1&lt;0,"▲","")</f>
      </c>
      <c r="I25" s="148">
        <f>ABS((+F25/E25)-1)</f>
        <v>0.2327991708522681</v>
      </c>
      <c r="J25" s="68"/>
      <c r="K25" s="69">
        <f>IF(F25="NA","",IF(N25=0,"",IF((F25-N25)&lt;0,"▲","")))</f>
      </c>
      <c r="L25" s="263" t="s">
        <v>55</v>
      </c>
      <c r="M25" s="270">
        <v>110.6</v>
      </c>
      <c r="N25" s="204"/>
      <c r="O25" s="168"/>
      <c r="P25" s="174"/>
    </row>
    <row r="26" spans="2:15" ht="19.5" customHeight="1">
      <c r="B26" s="34"/>
      <c r="C26" s="139" t="s">
        <v>12</v>
      </c>
      <c r="D26" s="186">
        <f>ROUND(D25/D24,3)</f>
        <v>0.15</v>
      </c>
      <c r="E26" s="186">
        <f>ROUND(E25/E24,3)</f>
        <v>0.145</v>
      </c>
      <c r="F26" s="243">
        <f>ROUND(F25/F24,3)</f>
        <v>0.165</v>
      </c>
      <c r="G26" s="70"/>
      <c r="H26" s="71">
        <f>IF(F26-E26&lt;0,"▲","")</f>
      </c>
      <c r="I26" s="152">
        <f>ABS(+F26-E26)*100</f>
        <v>2.0000000000000018</v>
      </c>
      <c r="J26" s="68"/>
      <c r="K26" s="69">
        <f>IF(F26="NA","",IF(N26=0,"",IF((F26-N26)&lt;0,"▲","")))</f>
      </c>
      <c r="L26" s="272" t="str">
        <f>IF(F26="NA","-",IF(N26=0,"-",ABS(F26-N26)*100))</f>
        <v>-</v>
      </c>
      <c r="M26" s="60">
        <f>M25/M24</f>
        <v>0.15171467764060356</v>
      </c>
      <c r="N26" s="202"/>
      <c r="O26" s="168"/>
    </row>
    <row r="27" spans="2:16" ht="19.5" customHeight="1">
      <c r="B27" s="30" t="s">
        <v>15</v>
      </c>
      <c r="C27" s="130"/>
      <c r="D27" s="179"/>
      <c r="E27" s="217"/>
      <c r="F27" s="244"/>
      <c r="G27" s="65"/>
      <c r="H27" s="66"/>
      <c r="I27" s="153"/>
      <c r="J27" s="77"/>
      <c r="K27" s="78"/>
      <c r="L27" s="274"/>
      <c r="M27" s="76"/>
      <c r="N27" s="203"/>
      <c r="O27" s="168"/>
      <c r="P27" s="57"/>
    </row>
    <row r="28" spans="2:16" ht="19.5" customHeight="1">
      <c r="B28" s="31"/>
      <c r="C28" s="130" t="s">
        <v>9</v>
      </c>
      <c r="D28" s="261">
        <v>465.81</v>
      </c>
      <c r="E28" s="261">
        <v>470.22</v>
      </c>
      <c r="F28" s="260">
        <v>479.26</v>
      </c>
      <c r="G28" s="65"/>
      <c r="H28" s="66">
        <f>IF((F28/E28)-1&lt;0,"▲","")</f>
      </c>
      <c r="I28" s="148">
        <f>ABS((+F28/E28)-1)</f>
        <v>0.019225043596614366</v>
      </c>
      <c r="J28" s="68"/>
      <c r="K28" s="69">
        <f>IF(F28="NA","",IF(N28=0,"",IF((F28-N28)&lt;0,"▲","")))</f>
      </c>
      <c r="L28" s="263" t="s">
        <v>55</v>
      </c>
      <c r="M28" s="162">
        <v>419.9</v>
      </c>
      <c r="N28" s="205"/>
      <c r="O28" s="168"/>
      <c r="P28" s="175"/>
    </row>
    <row r="29" spans="2:17" ht="19.5" customHeight="1">
      <c r="B29" s="31"/>
      <c r="C29" s="130" t="s">
        <v>10</v>
      </c>
      <c r="D29" s="261">
        <v>459.48</v>
      </c>
      <c r="E29" s="261">
        <v>469.85</v>
      </c>
      <c r="F29" s="260">
        <v>476.84</v>
      </c>
      <c r="G29" s="65"/>
      <c r="H29" s="66">
        <f>IF((F29/E29)-1&lt;0,"▲","")</f>
      </c>
      <c r="I29" s="148">
        <f>ABS((+F29/E29)-1)</f>
        <v>0.014877088432478258</v>
      </c>
      <c r="J29" s="68"/>
      <c r="K29" s="69">
        <f>IF(F29="NA","",IF(N29=0,"",IF((F29-N29)&lt;0,"▲","")))</f>
      </c>
      <c r="L29" s="263" t="s">
        <v>55</v>
      </c>
      <c r="M29" s="162">
        <v>421.2</v>
      </c>
      <c r="N29" s="205"/>
      <c r="O29" s="168"/>
      <c r="P29" s="175"/>
      <c r="Q29" s="14"/>
    </row>
    <row r="30" spans="2:16" ht="19.5" customHeight="1">
      <c r="B30" s="31"/>
      <c r="C30" s="130" t="s">
        <v>11</v>
      </c>
      <c r="D30" s="261">
        <v>105.06</v>
      </c>
      <c r="E30" s="261">
        <v>105.43</v>
      </c>
      <c r="F30" s="260">
        <v>107.84</v>
      </c>
      <c r="G30" s="65"/>
      <c r="H30" s="66">
        <f>IF((F30/E30)-1&lt;0,"▲","")</f>
      </c>
      <c r="I30" s="148">
        <f>ABS((+F30/E30)-1)</f>
        <v>0.022858768851370614</v>
      </c>
      <c r="J30" s="68"/>
      <c r="K30" s="69">
        <f>IF(F30="NA","",IF(N30=0,"",IF((F30-N30)&lt;0,"▲","")))</f>
      </c>
      <c r="L30" s="263" t="s">
        <v>55</v>
      </c>
      <c r="M30" s="162">
        <v>75.5</v>
      </c>
      <c r="N30" s="205"/>
      <c r="O30" s="168"/>
      <c r="P30" s="176"/>
    </row>
    <row r="31" spans="2:16" ht="19.5" customHeight="1" thickBot="1">
      <c r="B31" s="32"/>
      <c r="C31" s="140" t="s">
        <v>12</v>
      </c>
      <c r="D31" s="187">
        <f>ROUND(D30/D29,3)</f>
        <v>0.229</v>
      </c>
      <c r="E31" s="188">
        <f>ROUND(E30/E29,3)</f>
        <v>0.224</v>
      </c>
      <c r="F31" s="245">
        <f>ROUND(F30/F29,3)</f>
        <v>0.226</v>
      </c>
      <c r="G31" s="79"/>
      <c r="H31" s="80">
        <f>IF(F31-E31&lt;0,"▲","")</f>
      </c>
      <c r="I31" s="154">
        <f>ABS(+F31-E31)*100</f>
        <v>0.20000000000000018</v>
      </c>
      <c r="J31" s="81"/>
      <c r="K31" s="82">
        <f>IF(F31="NA","",IF(N31=0,"",IF((F31-N31)&lt;0,"▲","")))</f>
      </c>
      <c r="L31" s="275" t="str">
        <f>IF(F31="NA","-",IF(N31=0,"-",ABS(F31-N31)*100))</f>
        <v>-</v>
      </c>
      <c r="M31" s="83">
        <f>M30/M29</f>
        <v>0.1792497625830959</v>
      </c>
      <c r="N31" s="206"/>
      <c r="O31" s="168"/>
      <c r="P31" s="57"/>
    </row>
    <row r="32" spans="2:16" ht="19.5" customHeight="1">
      <c r="B32" s="23"/>
      <c r="C32" s="130"/>
      <c r="D32" s="180"/>
      <c r="E32" s="181"/>
      <c r="F32" s="182"/>
      <c r="G32" s="75"/>
      <c r="H32" s="66"/>
      <c r="I32" s="155"/>
      <c r="J32" s="84"/>
      <c r="K32" s="69"/>
      <c r="L32" s="122"/>
      <c r="M32" s="67"/>
      <c r="N32" s="182"/>
      <c r="O32" s="168"/>
      <c r="P32" s="57"/>
    </row>
    <row r="33" spans="2:16" ht="19.5" customHeight="1" thickBot="1">
      <c r="B33" s="12" t="s">
        <v>16</v>
      </c>
      <c r="C33" s="195"/>
      <c r="D33" s="180"/>
      <c r="E33" s="181"/>
      <c r="F33" s="183"/>
      <c r="G33" s="89"/>
      <c r="H33" s="80"/>
      <c r="I33" s="154"/>
      <c r="J33" s="224"/>
      <c r="K33" s="82" t="s">
        <v>30</v>
      </c>
      <c r="L33" s="225"/>
      <c r="M33" s="226"/>
      <c r="N33" s="183"/>
      <c r="O33" s="168"/>
      <c r="P33" s="57"/>
    </row>
    <row r="34" spans="2:18" ht="19.5" customHeight="1" thickBot="1">
      <c r="B34" s="28"/>
      <c r="C34" s="141" t="s">
        <v>2</v>
      </c>
      <c r="D34" s="35" t="s">
        <v>45</v>
      </c>
      <c r="E34" s="35" t="s">
        <v>44</v>
      </c>
      <c r="F34" s="290" t="s">
        <v>53</v>
      </c>
      <c r="G34" s="291"/>
      <c r="H34" s="291"/>
      <c r="I34" s="291"/>
      <c r="J34" s="291"/>
      <c r="K34" s="291"/>
      <c r="L34" s="291"/>
      <c r="M34" s="218" t="s">
        <v>38</v>
      </c>
      <c r="N34" s="198" t="s">
        <v>44</v>
      </c>
      <c r="O34" s="168"/>
      <c r="R34" s="123"/>
    </row>
    <row r="35" spans="2:15" ht="19.5" customHeight="1" thickBot="1">
      <c r="B35" s="34" t="s">
        <v>3</v>
      </c>
      <c r="C35" s="138"/>
      <c r="D35" s="250"/>
      <c r="E35" s="250" t="s">
        <v>4</v>
      </c>
      <c r="F35" s="251" t="s">
        <v>5</v>
      </c>
      <c r="G35" s="160" t="s">
        <v>6</v>
      </c>
      <c r="H35" s="134"/>
      <c r="I35" s="156"/>
      <c r="J35" s="135"/>
      <c r="K35" s="136" t="s">
        <v>7</v>
      </c>
      <c r="L35" s="137"/>
      <c r="M35" s="59" t="s">
        <v>40</v>
      </c>
      <c r="N35" s="199" t="s">
        <v>5</v>
      </c>
      <c r="O35" s="168"/>
    </row>
    <row r="36" spans="2:15" ht="19.5" customHeight="1">
      <c r="B36" s="28"/>
      <c r="C36" s="142" t="s">
        <v>9</v>
      </c>
      <c r="D36" s="261">
        <v>239.46</v>
      </c>
      <c r="E36" s="261">
        <v>269.11</v>
      </c>
      <c r="F36" s="262">
        <v>285.5</v>
      </c>
      <c r="G36" s="85"/>
      <c r="H36" s="86">
        <f>IF((F36/E36)-1&lt;0,"▲","")</f>
      </c>
      <c r="I36" s="157">
        <f>ABS((+F36/E36)-1)</f>
        <v>0.06090446285905382</v>
      </c>
      <c r="J36" s="87"/>
      <c r="K36" s="88">
        <f>IF(F36="NA","",IF(N36=0,"",IF((F36-N36)&lt;0,"▲","")))</f>
      </c>
      <c r="L36" s="268" t="s">
        <v>55</v>
      </c>
      <c r="M36" s="163">
        <v>236.07</v>
      </c>
      <c r="N36" s="207"/>
      <c r="O36" s="169"/>
    </row>
    <row r="37" spans="2:17" ht="19.5" customHeight="1">
      <c r="B37" s="31"/>
      <c r="C37" s="130" t="s">
        <v>10</v>
      </c>
      <c r="D37" s="261">
        <v>256.16</v>
      </c>
      <c r="E37" s="259">
        <v>258.74</v>
      </c>
      <c r="F37" s="262">
        <v>270.18</v>
      </c>
      <c r="G37" s="75"/>
      <c r="H37" s="66">
        <f>IF((F37/E37)-1&lt;0,"▲","")</f>
      </c>
      <c r="I37" s="148">
        <f>ABS((+F37/E37)-1)</f>
        <v>0.04421426915049853</v>
      </c>
      <c r="J37" s="68"/>
      <c r="K37" s="69">
        <f>IF(F37="NA","",IF(N37=0,"",IF((F37-N37)&lt;0,"▲","")))</f>
      </c>
      <c r="L37" s="263" t="s">
        <v>55</v>
      </c>
      <c r="M37" s="161">
        <v>224.91</v>
      </c>
      <c r="N37" s="208"/>
      <c r="O37" s="168"/>
      <c r="P37" s="14"/>
      <c r="Q37" s="14"/>
    </row>
    <row r="38" spans="2:15" ht="19.5" customHeight="1">
      <c r="B38" s="31"/>
      <c r="C38" s="130" t="s">
        <v>11</v>
      </c>
      <c r="D38" s="261">
        <v>54.71</v>
      </c>
      <c r="E38" s="261">
        <v>62.46</v>
      </c>
      <c r="F38" s="262">
        <v>74.96</v>
      </c>
      <c r="G38" s="75"/>
      <c r="H38" s="66">
        <f>IF((F38/E38)-1&lt;0,"▲","")</f>
      </c>
      <c r="I38" s="148">
        <f>ABS((+F38/E38)-1)</f>
        <v>0.20012808197246224</v>
      </c>
      <c r="J38" s="68"/>
      <c r="K38" s="69">
        <f>IF(F38="NA","",IF(N38=0,"",IF((F38-N38)&lt;0,"▲","")))</f>
      </c>
      <c r="L38" s="263" t="s">
        <v>57</v>
      </c>
      <c r="M38" s="161">
        <v>62.64</v>
      </c>
      <c r="N38" s="208"/>
      <c r="O38" s="168"/>
    </row>
    <row r="39" spans="2:15" ht="19.5" customHeight="1" thickBot="1">
      <c r="B39" s="32"/>
      <c r="C39" s="140" t="s">
        <v>12</v>
      </c>
      <c r="D39" s="187">
        <f>ROUND(D38/D37,3)</f>
        <v>0.214</v>
      </c>
      <c r="E39" s="187">
        <f>ROUND(E38/E37,3)</f>
        <v>0.241</v>
      </c>
      <c r="F39" s="245">
        <f>ROUND(F38/F37,3)</f>
        <v>0.277</v>
      </c>
      <c r="G39" s="89"/>
      <c r="H39" s="80">
        <f>IF(F39-E39&lt;0,"▲","")</f>
      </c>
      <c r="I39" s="154">
        <f>ABS(+F39-E39)*100</f>
        <v>3.600000000000003</v>
      </c>
      <c r="J39" s="81"/>
      <c r="K39" s="82">
        <f>IF(F39="NA","",IF(N39=0,"",IF((F39-N39)&lt;0,"▲","")))</f>
      </c>
      <c r="L39" s="267" t="str">
        <f>IF(F39="NA","-",IF(N39=0,"-",ABS(F39-N39)*100))</f>
        <v>-</v>
      </c>
      <c r="M39" s="117">
        <f>M38/M37</f>
        <v>0.2785114045618247</v>
      </c>
      <c r="N39" s="206"/>
      <c r="O39" s="168"/>
    </row>
    <row r="40" spans="2:17" ht="19.5" customHeight="1">
      <c r="B40" s="9" t="s">
        <v>51</v>
      </c>
      <c r="D40" s="9"/>
      <c r="E40" s="9"/>
      <c r="I40" s="158"/>
      <c r="J40" s="57"/>
      <c r="K40" s="50"/>
      <c r="L40" s="118"/>
      <c r="Q40" s="123"/>
    </row>
    <row r="41" spans="2:12" ht="19.5" customHeight="1">
      <c r="B41" s="9" t="s">
        <v>31</v>
      </c>
      <c r="D41" s="9"/>
      <c r="E41" s="9"/>
      <c r="J41" s="23"/>
      <c r="K41" s="26"/>
      <c r="L41" s="58"/>
    </row>
    <row r="42" spans="2:5" ht="19.5" customHeight="1">
      <c r="B42" s="9" t="s">
        <v>21</v>
      </c>
      <c r="D42" s="9"/>
      <c r="E42" s="9"/>
    </row>
    <row r="43" spans="2:13" ht="19.5" customHeight="1">
      <c r="B43" s="9" t="s">
        <v>20</v>
      </c>
      <c r="D43" s="9"/>
      <c r="E43" s="9"/>
      <c r="M43" s="114"/>
    </row>
    <row r="44" spans="2:13" ht="19.5" customHeight="1">
      <c r="B44" s="9" t="s">
        <v>17</v>
      </c>
      <c r="D44" s="9"/>
      <c r="E44" s="9"/>
      <c r="M44" s="114"/>
    </row>
    <row r="45" spans="2:5" ht="19.5" customHeight="1">
      <c r="B45" s="9" t="s">
        <v>18</v>
      </c>
      <c r="D45" s="9"/>
      <c r="E45" s="9"/>
    </row>
    <row r="46" spans="2:5" ht="19.5" customHeight="1">
      <c r="B46" s="9" t="s">
        <v>35</v>
      </c>
      <c r="D46" s="9"/>
      <c r="E46" s="9"/>
    </row>
    <row r="47" spans="2:5" ht="19.5" customHeight="1">
      <c r="B47" s="9" t="s">
        <v>46</v>
      </c>
      <c r="D47" s="9"/>
      <c r="E47" s="9"/>
    </row>
    <row r="48" spans="2:5" ht="19.5" customHeight="1">
      <c r="B48" s="9" t="s">
        <v>34</v>
      </c>
      <c r="D48" s="9"/>
      <c r="E48" s="9"/>
    </row>
    <row r="49" spans="2:13" ht="20.25" customHeight="1">
      <c r="B49" s="287" t="s">
        <v>41</v>
      </c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</row>
    <row r="50" spans="2:13" ht="33" customHeight="1">
      <c r="B50" s="289" t="s">
        <v>36</v>
      </c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</row>
    <row r="51" spans="2:13" ht="19.5" customHeight="1">
      <c r="B51" s="287" t="s">
        <v>43</v>
      </c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</row>
    <row r="52" spans="2:5" ht="19.5" customHeight="1">
      <c r="B52" s="1" t="s">
        <v>28</v>
      </c>
      <c r="C52" s="9" t="s">
        <v>29</v>
      </c>
      <c r="D52" s="9"/>
      <c r="E52" s="9"/>
    </row>
    <row r="53" spans="4:5" ht="17.25">
      <c r="D53" s="9"/>
      <c r="E53" s="9"/>
    </row>
    <row r="54" spans="4:5" ht="17.25">
      <c r="D54" s="9"/>
      <c r="E54" s="9"/>
    </row>
    <row r="55" spans="3:5" ht="24">
      <c r="C55" s="10"/>
      <c r="D55" s="9"/>
      <c r="E55" s="9"/>
    </row>
    <row r="56" spans="3:5" ht="24">
      <c r="C56" s="10"/>
      <c r="D56" s="9"/>
      <c r="E56" s="9"/>
    </row>
    <row r="57" spans="4:5" ht="17.25">
      <c r="D57" s="9"/>
      <c r="E57" s="9"/>
    </row>
    <row r="58" spans="4:5" ht="17.25">
      <c r="D58" s="9"/>
      <c r="E58" s="9"/>
    </row>
  </sheetData>
  <sheetProtection/>
  <mergeCells count="6">
    <mergeCell ref="B49:M49"/>
    <mergeCell ref="B50:M50"/>
    <mergeCell ref="F5:L5"/>
    <mergeCell ref="F34:L34"/>
    <mergeCell ref="B51:M51"/>
    <mergeCell ref="G6:I6"/>
  </mergeCells>
  <printOptions/>
  <pageMargins left="0.7874015748031497" right="0.07874015748031496" top="0.76" bottom="0.5118110236220472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  <pageSetUpPr fitToPage="1"/>
  </sheetPr>
  <dimension ref="A1:Q103"/>
  <sheetViews>
    <sheetView defaultGridColor="0" zoomScalePageLayoutView="0" colorId="22" workbookViewId="0" topLeftCell="A1">
      <selection activeCell="L8" sqref="L8"/>
    </sheetView>
  </sheetViews>
  <sheetFormatPr defaultColWidth="15.25390625" defaultRowHeight="12.75"/>
  <cols>
    <col min="1" max="1" width="2.75390625" style="3" customWidth="1"/>
    <col min="2" max="2" width="3.875" style="3" customWidth="1"/>
    <col min="3" max="3" width="20.625" style="3" customWidth="1"/>
    <col min="4" max="5" width="16.75390625" style="3" customWidth="1"/>
    <col min="6" max="6" width="16.75390625" style="8" customWidth="1"/>
    <col min="7" max="7" width="1.75390625" style="3" customWidth="1"/>
    <col min="8" max="8" width="3.875" style="4" customWidth="1"/>
    <col min="9" max="9" width="9.625" style="5" customWidth="1"/>
    <col min="10" max="10" width="1.75390625" style="3" customWidth="1"/>
    <col min="11" max="11" width="3.875" style="4" customWidth="1"/>
    <col min="12" max="12" width="9.875" style="5" customWidth="1"/>
    <col min="13" max="13" width="16.75390625" style="5" customWidth="1"/>
    <col min="14" max="14" width="13.375" style="8" hidden="1" customWidth="1"/>
    <col min="15" max="18" width="15.25390625" style="3" customWidth="1"/>
    <col min="19" max="16384" width="15.25390625" style="3" customWidth="1"/>
  </cols>
  <sheetData>
    <row r="1" spans="1:13" ht="18" customHeight="1">
      <c r="A1" s="168"/>
      <c r="E1" s="13" t="s">
        <v>33</v>
      </c>
      <c r="L1" s="15"/>
      <c r="M1" s="124" t="s">
        <v>50</v>
      </c>
    </row>
    <row r="2" spans="5:13" ht="18" customHeight="1">
      <c r="E2" s="7" t="str">
        <f>'①世界の動向'!E2</f>
        <v> (米国農務省2013年5月10日発表)</v>
      </c>
      <c r="M2" s="197"/>
    </row>
    <row r="3" ht="18" customHeight="1"/>
    <row r="4" spans="2:14" ht="18" customHeight="1" thickBot="1">
      <c r="B4" s="41" t="s">
        <v>1</v>
      </c>
      <c r="C4" s="6"/>
      <c r="D4" s="6"/>
      <c r="E4" s="40"/>
      <c r="F4" s="232"/>
      <c r="G4" s="40"/>
      <c r="H4" s="233"/>
      <c r="I4" s="234"/>
      <c r="J4" s="40"/>
      <c r="K4" s="235"/>
      <c r="L4" s="233" t="s">
        <v>39</v>
      </c>
      <c r="M4" s="234"/>
      <c r="N4" s="20" t="s">
        <v>42</v>
      </c>
    </row>
    <row r="5" spans="2:16" ht="18" customHeight="1" thickBot="1">
      <c r="B5" s="44"/>
      <c r="C5" s="45" t="s">
        <v>2</v>
      </c>
      <c r="D5" s="35" t="s">
        <v>45</v>
      </c>
      <c r="E5" s="35" t="s">
        <v>44</v>
      </c>
      <c r="F5" s="290" t="s">
        <v>53</v>
      </c>
      <c r="G5" s="291"/>
      <c r="H5" s="291"/>
      <c r="I5" s="291"/>
      <c r="J5" s="291"/>
      <c r="K5" s="291"/>
      <c r="L5" s="291"/>
      <c r="M5" s="218" t="s">
        <v>38</v>
      </c>
      <c r="N5" s="198" t="s">
        <v>44</v>
      </c>
      <c r="P5" s="177"/>
    </row>
    <row r="6" spans="2:15" ht="40.5" customHeight="1">
      <c r="B6" s="43" t="s">
        <v>3</v>
      </c>
      <c r="C6" s="27"/>
      <c r="D6" s="277"/>
      <c r="E6" s="277" t="s">
        <v>4</v>
      </c>
      <c r="F6" s="278" t="s">
        <v>5</v>
      </c>
      <c r="G6" s="292" t="s">
        <v>48</v>
      </c>
      <c r="H6" s="293"/>
      <c r="I6" s="294"/>
      <c r="J6" s="284"/>
      <c r="K6" s="285" t="s">
        <v>7</v>
      </c>
      <c r="L6" s="286"/>
      <c r="M6" s="282" t="s">
        <v>40</v>
      </c>
      <c r="N6" s="283" t="s">
        <v>5</v>
      </c>
      <c r="O6" s="9"/>
    </row>
    <row r="7" spans="2:14" ht="18" customHeight="1">
      <c r="B7" s="37" t="s">
        <v>8</v>
      </c>
      <c r="C7" s="6"/>
      <c r="D7" s="145"/>
      <c r="E7" s="145"/>
      <c r="F7" s="246"/>
      <c r="G7" s="46"/>
      <c r="H7" s="18"/>
      <c r="I7" s="19"/>
      <c r="J7" s="54"/>
      <c r="K7" s="55"/>
      <c r="L7" s="56"/>
      <c r="M7" s="61"/>
      <c r="N7" s="209"/>
    </row>
    <row r="8" spans="2:17" ht="18" customHeight="1">
      <c r="B8" s="38"/>
      <c r="C8" s="6" t="s">
        <v>9</v>
      </c>
      <c r="D8" s="253">
        <v>384.01</v>
      </c>
      <c r="E8" s="256">
        <v>354.1</v>
      </c>
      <c r="F8" s="257">
        <v>438.01</v>
      </c>
      <c r="G8" s="90"/>
      <c r="H8" s="91">
        <f>IF((F8/E8)-1&lt;0,"▲","")</f>
      </c>
      <c r="I8" s="92">
        <f>ABS((+F8/E8)-1)</f>
        <v>0.23696695848630323</v>
      </c>
      <c r="J8" s="93"/>
      <c r="K8" s="69">
        <f>IF(F8="NA","",IF(N8=0,"",IF((F8-N8)&lt;0,"▲","")))</f>
      </c>
      <c r="L8" s="263" t="s">
        <v>54</v>
      </c>
      <c r="M8" s="165">
        <v>335.482</v>
      </c>
      <c r="N8" s="210"/>
      <c r="P8" s="113"/>
      <c r="Q8" s="8"/>
    </row>
    <row r="9" spans="2:17" ht="18" customHeight="1">
      <c r="B9" s="38"/>
      <c r="C9" s="6" t="s">
        <v>10</v>
      </c>
      <c r="D9" s="253">
        <v>325.66</v>
      </c>
      <c r="E9" s="256">
        <v>317.71</v>
      </c>
      <c r="F9" s="257">
        <v>348.8</v>
      </c>
      <c r="G9" s="90"/>
      <c r="H9" s="91">
        <f>IF((F9/E9)-1&lt;0,"▲","")</f>
      </c>
      <c r="I9" s="92">
        <f>ABS((+F9/E9)-1)</f>
        <v>0.09785653583456622</v>
      </c>
      <c r="J9" s="93"/>
      <c r="K9" s="69">
        <f>IF(F9="NA","",IF(N9=0,"",IF((F9-N9)&lt;0,"▲","")))</f>
      </c>
      <c r="L9" s="263" t="s">
        <v>55</v>
      </c>
      <c r="M9" s="165">
        <v>277.839</v>
      </c>
      <c r="N9" s="210"/>
      <c r="O9" s="14"/>
      <c r="P9" s="170"/>
      <c r="Q9" s="178"/>
    </row>
    <row r="10" spans="2:17" ht="18" customHeight="1">
      <c r="B10" s="38"/>
      <c r="C10" s="6" t="s">
        <v>22</v>
      </c>
      <c r="D10" s="253">
        <v>72.81</v>
      </c>
      <c r="E10" s="256">
        <v>52.63</v>
      </c>
      <c r="F10" s="257">
        <v>65.4</v>
      </c>
      <c r="G10" s="90"/>
      <c r="H10" s="91">
        <f>IF((F10/E10)-1&lt;0,"▲","")</f>
      </c>
      <c r="I10" s="92">
        <f>ABS((+F10/E10)-1)</f>
        <v>0.24263727911837352</v>
      </c>
      <c r="J10" s="93"/>
      <c r="K10" s="69">
        <f>IF(F10="NA","",IF(N10=0,"",IF((F10-N10)&lt;0,"▲","")))</f>
      </c>
      <c r="L10" s="263" t="s">
        <v>55</v>
      </c>
      <c r="M10" s="165">
        <v>85.9</v>
      </c>
      <c r="N10" s="210"/>
      <c r="Q10" s="8"/>
    </row>
    <row r="11" spans="2:17" ht="18" customHeight="1">
      <c r="B11" s="38"/>
      <c r="C11" s="6" t="s">
        <v>11</v>
      </c>
      <c r="D11" s="253">
        <v>49.34</v>
      </c>
      <c r="E11" s="256">
        <v>42.91</v>
      </c>
      <c r="F11" s="257">
        <v>73.87</v>
      </c>
      <c r="G11" s="90"/>
      <c r="H11" s="91">
        <f>IF((F11/E11)-1&lt;0,"▲","")</f>
      </c>
      <c r="I11" s="92">
        <f>ABS((+F11/E11)-1)</f>
        <v>0.7215101374970871</v>
      </c>
      <c r="J11" s="93"/>
      <c r="K11" s="69">
        <f>IF(F11="NA","",IF(N11=0,"",IF((F11-N11)&lt;0,"▲","")))</f>
      </c>
      <c r="L11" s="263" t="s">
        <v>55</v>
      </c>
      <c r="M11" s="165">
        <v>49.854</v>
      </c>
      <c r="N11" s="210"/>
      <c r="Q11" s="8"/>
    </row>
    <row r="12" spans="2:16" ht="18" customHeight="1">
      <c r="B12" s="43"/>
      <c r="C12" s="27" t="s">
        <v>12</v>
      </c>
      <c r="D12" s="191">
        <f>ROUND(D11/(D9+D10),3)</f>
        <v>0.124</v>
      </c>
      <c r="E12" s="192">
        <f>ROUND(E11/(E9+E10),3)</f>
        <v>0.116</v>
      </c>
      <c r="F12" s="247">
        <f>ROUND(F11/(F9+F10),3)</f>
        <v>0.178</v>
      </c>
      <c r="G12" s="126"/>
      <c r="H12" s="95">
        <f>IF((F12-E12)&lt;0,"▲","")</f>
      </c>
      <c r="I12" s="96">
        <f>ABS(+F12-E12)*100</f>
        <v>6.199999999999998</v>
      </c>
      <c r="J12" s="94"/>
      <c r="K12" s="73">
        <f>IF(F12="NA","",IF(N12=0,"",IF((F12-N12)&lt;0,"▲","")))</f>
      </c>
      <c r="L12" s="264" t="str">
        <f>IF(F12="NA","-",IF(N12=0,"-",ABS(F12-N12)*100))</f>
        <v>-</v>
      </c>
      <c r="M12" s="97">
        <f>M11/(M10+M9)</f>
        <v>0.13705981486725372</v>
      </c>
      <c r="N12" s="211"/>
      <c r="P12" s="169"/>
    </row>
    <row r="13" spans="2:14" ht="18" customHeight="1">
      <c r="B13" s="37" t="s">
        <v>13</v>
      </c>
      <c r="C13" s="6"/>
      <c r="D13" s="184"/>
      <c r="E13" s="185"/>
      <c r="F13" s="248"/>
      <c r="G13" s="98"/>
      <c r="H13" s="99"/>
      <c r="I13" s="100"/>
      <c r="J13" s="101"/>
      <c r="K13" s="102"/>
      <c r="L13" s="265"/>
      <c r="M13" s="62"/>
      <c r="N13" s="212"/>
    </row>
    <row r="14" spans="2:17" ht="18.75" customHeight="1">
      <c r="B14" s="38"/>
      <c r="C14" s="6" t="s">
        <v>9</v>
      </c>
      <c r="D14" s="253">
        <v>54.41</v>
      </c>
      <c r="E14" s="256">
        <v>61.76</v>
      </c>
      <c r="F14" s="257">
        <v>55.98</v>
      </c>
      <c r="G14" s="90"/>
      <c r="H14" s="91" t="str">
        <f>IF((F14/E14)-1&lt;0,"▲","")</f>
        <v>▲</v>
      </c>
      <c r="I14" s="92">
        <f>ABS((+F14/E14)-1)</f>
        <v>0.0935880829015544</v>
      </c>
      <c r="J14" s="93"/>
      <c r="K14" s="69">
        <f>IF(F14="NA","",IF(N14=0,"",IF((F14-N14)&lt;0,"▲","")))</f>
      </c>
      <c r="L14" s="263" t="s">
        <v>55</v>
      </c>
      <c r="M14" s="165">
        <v>49.217</v>
      </c>
      <c r="N14" s="210"/>
      <c r="Q14" s="8"/>
    </row>
    <row r="15" spans="2:17" ht="18" customHeight="1">
      <c r="B15" s="38"/>
      <c r="C15" s="6" t="s">
        <v>10</v>
      </c>
      <c r="D15" s="253">
        <v>32.16</v>
      </c>
      <c r="E15" s="256">
        <v>37.59</v>
      </c>
      <c r="F15" s="257">
        <v>35.98</v>
      </c>
      <c r="G15" s="90"/>
      <c r="H15" s="91" t="str">
        <f>IF((F15/E15)-1&lt;0,"▲","")</f>
        <v>▲</v>
      </c>
      <c r="I15" s="92">
        <f>ABS((+F15/E15)-1)</f>
        <v>0.04283054003724407</v>
      </c>
      <c r="J15" s="93"/>
      <c r="K15" s="69">
        <f>IF(F15="NA","",IF(N15=0,"",IF((F15-N15)&lt;0,"▲","")))</f>
      </c>
      <c r="L15" s="263" t="s">
        <v>55</v>
      </c>
      <c r="M15" s="165">
        <v>30.94</v>
      </c>
      <c r="N15" s="210"/>
      <c r="O15" s="14"/>
      <c r="P15" s="170"/>
      <c r="Q15" s="178"/>
    </row>
    <row r="16" spans="2:17" ht="18" customHeight="1">
      <c r="B16" s="38"/>
      <c r="C16" s="6" t="s">
        <v>22</v>
      </c>
      <c r="D16" s="253">
        <v>28.56</v>
      </c>
      <c r="E16" s="256">
        <v>27.9</v>
      </c>
      <c r="F16" s="257">
        <v>25.17</v>
      </c>
      <c r="G16" s="90"/>
      <c r="H16" s="91" t="str">
        <f>IF((F16/E16)-1&lt;0,"▲","")</f>
        <v>▲</v>
      </c>
      <c r="I16" s="92">
        <f>ABS((+F16/E16)-1)</f>
        <v>0.09784946236559133</v>
      </c>
      <c r="J16" s="93"/>
      <c r="K16" s="69">
        <f>IF(F16="NA","",IF(N16=0,"",IF((F16-N16)&lt;0,"▲","")))</f>
      </c>
      <c r="L16" s="263" t="s">
        <v>55</v>
      </c>
      <c r="M16" s="165">
        <v>24.725</v>
      </c>
      <c r="N16" s="210"/>
      <c r="Q16" s="8"/>
    </row>
    <row r="17" spans="2:17" ht="18" customHeight="1">
      <c r="B17" s="38"/>
      <c r="C17" s="6" t="s">
        <v>11</v>
      </c>
      <c r="D17" s="253">
        <v>20.21</v>
      </c>
      <c r="E17" s="256">
        <v>19.89</v>
      </c>
      <c r="F17" s="257">
        <v>18.25</v>
      </c>
      <c r="G17" s="90"/>
      <c r="H17" s="91" t="str">
        <f>IF((F17/E17)-1&lt;0,"▲","")</f>
        <v>▲</v>
      </c>
      <c r="I17" s="92">
        <f>ABS((+F17/E17)-1)</f>
        <v>0.08245349421820014</v>
      </c>
      <c r="J17" s="93"/>
      <c r="K17" s="69">
        <f>IF(F17="NA","",IF(N17=0,"",IF((F17-N17)&lt;0,"▲","")))</f>
      </c>
      <c r="L17" s="263" t="s">
        <v>55</v>
      </c>
      <c r="M17" s="165">
        <v>12.414</v>
      </c>
      <c r="N17" s="210"/>
      <c r="Q17" s="237"/>
    </row>
    <row r="18" spans="2:16" ht="18" customHeight="1">
      <c r="B18" s="43"/>
      <c r="C18" s="27" t="s">
        <v>12</v>
      </c>
      <c r="D18" s="191">
        <f>ROUND(D17/(D15+D16),3)</f>
        <v>0.333</v>
      </c>
      <c r="E18" s="192">
        <f>ROUND(E17/(E15+E16),3)</f>
        <v>0.304</v>
      </c>
      <c r="F18" s="247">
        <f>ROUND(F17/(F15+F16),3)</f>
        <v>0.298</v>
      </c>
      <c r="G18" s="126"/>
      <c r="H18" s="95" t="str">
        <f>IF((F18-E18)&lt;0,"▲","")</f>
        <v>▲</v>
      </c>
      <c r="I18" s="96">
        <f>ABS(+F18-E18)*100</f>
        <v>0.6000000000000005</v>
      </c>
      <c r="J18" s="94"/>
      <c r="K18" s="73">
        <f>IF(F18="NA","",IF(N18=0,"",IF((F18-N18)&lt;0,"▲","")))</f>
      </c>
      <c r="L18" s="264" t="str">
        <f>IF(F18="NA","-",IF(N18=0,"-",ABS(F18-N18)*100))</f>
        <v>-</v>
      </c>
      <c r="M18" s="97">
        <f>M17/(M16+M15)</f>
        <v>0.22301266504985176</v>
      </c>
      <c r="N18" s="211"/>
      <c r="P18" s="169"/>
    </row>
    <row r="19" spans="2:14" ht="18" customHeight="1">
      <c r="B19" s="37" t="s">
        <v>23</v>
      </c>
      <c r="C19" s="6"/>
      <c r="D19" s="184"/>
      <c r="E19" s="185"/>
      <c r="F19" s="248"/>
      <c r="G19" s="98"/>
      <c r="H19" s="99"/>
      <c r="I19" s="100"/>
      <c r="J19" s="101"/>
      <c r="K19" s="102"/>
      <c r="L19" s="265"/>
      <c r="M19" s="62"/>
      <c r="N19" s="212"/>
    </row>
    <row r="20" spans="2:17" ht="18" customHeight="1">
      <c r="B20" s="38"/>
      <c r="C20" s="6" t="s">
        <v>9</v>
      </c>
      <c r="D20" s="253">
        <v>323.73</v>
      </c>
      <c r="E20" s="256">
        <v>286.01</v>
      </c>
      <c r="F20" s="257">
        <v>376</v>
      </c>
      <c r="G20" s="90"/>
      <c r="H20" s="91">
        <f>IF((F20/E20)-1&lt;0,"▲","")</f>
      </c>
      <c r="I20" s="92">
        <f>ABS((+F20/E20)-1)</f>
        <v>0.314639348274536</v>
      </c>
      <c r="J20" s="93"/>
      <c r="K20" s="69">
        <f>IF(F20="NA","",IF(N20=0,"",IF((F20-N20)&lt;0,"▲","")))</f>
      </c>
      <c r="L20" s="263" t="s">
        <v>55</v>
      </c>
      <c r="M20" s="165">
        <v>279.998</v>
      </c>
      <c r="N20" s="210"/>
      <c r="P20" s="171"/>
      <c r="Q20" s="8"/>
    </row>
    <row r="21" spans="2:17" ht="18" customHeight="1">
      <c r="B21" s="38"/>
      <c r="C21" s="6" t="s">
        <v>10</v>
      </c>
      <c r="D21" s="253">
        <v>290.03</v>
      </c>
      <c r="E21" s="256">
        <v>276.31</v>
      </c>
      <c r="F21" s="257">
        <v>309.16</v>
      </c>
      <c r="G21" s="90"/>
      <c r="H21" s="91">
        <f>IF((F21/E21)-1&lt;0,"▲","")</f>
      </c>
      <c r="I21" s="92">
        <f>ABS((+F21/E21)-1)</f>
        <v>0.11888820527668198</v>
      </c>
      <c r="J21" s="93"/>
      <c r="K21" s="69">
        <f>IF(F21="NA","",IF(N21=0,"",IF((F21-N21)&lt;0,"▲","")))</f>
      </c>
      <c r="L21" s="263" t="s">
        <v>55</v>
      </c>
      <c r="M21" s="165">
        <v>242.798</v>
      </c>
      <c r="N21" s="210"/>
      <c r="O21" s="14"/>
      <c r="P21" s="171"/>
      <c r="Q21" s="178"/>
    </row>
    <row r="22" spans="2:17" ht="18" customHeight="1">
      <c r="B22" s="38"/>
      <c r="C22" s="6" t="s">
        <v>22</v>
      </c>
      <c r="D22" s="253">
        <v>41.03</v>
      </c>
      <c r="E22" s="256">
        <v>21.3</v>
      </c>
      <c r="F22" s="257">
        <v>37.1</v>
      </c>
      <c r="G22" s="90"/>
      <c r="H22" s="91">
        <f>IF((F22/E22)-1&lt;0,"▲","")</f>
      </c>
      <c r="I22" s="92">
        <f>ABS((+F22/E22)-1)</f>
        <v>0.7417840375586855</v>
      </c>
      <c r="J22" s="93"/>
      <c r="K22" s="69">
        <f>IF(F22="NA","",IF(N22=0,"",IF((F22-N22)&lt;0,"▲","")))</f>
      </c>
      <c r="L22" s="263" t="s">
        <v>55</v>
      </c>
      <c r="M22" s="165">
        <v>58.344</v>
      </c>
      <c r="N22" s="210"/>
      <c r="P22" s="171"/>
      <c r="Q22" s="8"/>
    </row>
    <row r="23" spans="2:17" ht="18" customHeight="1">
      <c r="B23" s="38"/>
      <c r="C23" s="6" t="s">
        <v>11</v>
      </c>
      <c r="D23" s="253">
        <v>27.82</v>
      </c>
      <c r="E23" s="256">
        <v>21.95</v>
      </c>
      <c r="F23" s="257">
        <v>54.57</v>
      </c>
      <c r="G23" s="90"/>
      <c r="H23" s="91">
        <f>IF((F23/E23)-1&lt;0,"▲","")</f>
      </c>
      <c r="I23" s="92">
        <f>ABS((+F23/E23)-1)</f>
        <v>1.4861047835990888</v>
      </c>
      <c r="J23" s="93"/>
      <c r="K23" s="69">
        <f>IF(F23="NA","",IF(N23=0,"",IF((F23-N23)&lt;0,"▲","")))</f>
      </c>
      <c r="L23" s="263" t="s">
        <v>55</v>
      </c>
      <c r="M23" s="165">
        <v>36.174</v>
      </c>
      <c r="N23" s="210"/>
      <c r="P23" s="172"/>
      <c r="Q23" s="8"/>
    </row>
    <row r="24" spans="2:16" ht="18" customHeight="1">
      <c r="B24" s="38"/>
      <c r="C24" s="27" t="s">
        <v>12</v>
      </c>
      <c r="D24" s="191">
        <f>ROUND(D23/(D21+D22),3)</f>
        <v>0.084</v>
      </c>
      <c r="E24" s="192">
        <f>ROUND(E23/(E21+E22),3)</f>
        <v>0.074</v>
      </c>
      <c r="F24" s="247">
        <f>ROUND(F23/(F21+F22),3)</f>
        <v>0.158</v>
      </c>
      <c r="G24" s="126"/>
      <c r="H24" s="95">
        <f>IF((F24-E24)&lt;0,"▲","")</f>
      </c>
      <c r="I24" s="96">
        <f>ABS(+F24-E24)*100</f>
        <v>8.4</v>
      </c>
      <c r="J24" s="94"/>
      <c r="K24" s="73">
        <f>IF(F24="NA","",IF(N24=0,"",IF((F24-N24)&lt;0,"▲","")))</f>
      </c>
      <c r="L24" s="264" t="str">
        <f>IF(F24="NA","-",IF(N24=0,"-",ABS(F24-N24)*100))</f>
        <v>-</v>
      </c>
      <c r="M24" s="97">
        <f>M23/(M22+M21)</f>
        <v>0.12012273279715217</v>
      </c>
      <c r="N24" s="211"/>
      <c r="P24" s="169"/>
    </row>
    <row r="25" spans="2:15" ht="18" customHeight="1">
      <c r="B25" s="38"/>
      <c r="C25" s="194" t="s">
        <v>14</v>
      </c>
      <c r="D25" s="184"/>
      <c r="E25" s="185"/>
      <c r="F25" s="248"/>
      <c r="G25" s="98"/>
      <c r="H25" s="99"/>
      <c r="I25" s="100"/>
      <c r="J25" s="101"/>
      <c r="K25" s="102"/>
      <c r="L25" s="265"/>
      <c r="M25" s="62"/>
      <c r="N25" s="212"/>
      <c r="O25" s="165"/>
    </row>
    <row r="26" spans="2:17" ht="18" customHeight="1">
      <c r="B26" s="38"/>
      <c r="C26" s="46" t="s">
        <v>9</v>
      </c>
      <c r="D26" s="253">
        <v>313.95</v>
      </c>
      <c r="E26" s="256">
        <v>273.83</v>
      </c>
      <c r="F26" s="276">
        <v>359.17</v>
      </c>
      <c r="G26" s="90"/>
      <c r="H26" s="91">
        <f>IF((F26/E26)-1&lt;0,"▲","")</f>
      </c>
      <c r="I26" s="92">
        <f>ABS((+F26/E26)-1)</f>
        <v>0.3116532154986671</v>
      </c>
      <c r="J26" s="93"/>
      <c r="K26" s="69">
        <f>IF(F26="NA","",IF(N26=0,"",IF((F26-N26)&lt;0,"▲","")))</f>
      </c>
      <c r="L26" s="263" t="s">
        <v>55</v>
      </c>
      <c r="M26" s="165">
        <v>267.503</v>
      </c>
      <c r="N26" s="210"/>
      <c r="Q26" s="8"/>
    </row>
    <row r="27" spans="2:17" ht="18" customHeight="1">
      <c r="B27" s="38"/>
      <c r="C27" s="46" t="s">
        <v>10</v>
      </c>
      <c r="D27" s="253">
        <v>279.02</v>
      </c>
      <c r="E27" s="256">
        <v>263.79</v>
      </c>
      <c r="F27" s="276">
        <v>295.16</v>
      </c>
      <c r="G27" s="90"/>
      <c r="H27" s="91">
        <f>IF((F27/E27)-1&lt;0,"▲","")</f>
      </c>
      <c r="I27" s="92">
        <f>ABS((+F27/E27)-1)</f>
        <v>0.1189203533113461</v>
      </c>
      <c r="J27" s="93"/>
      <c r="K27" s="69">
        <f>IF(F27="NA","",IF(N27=0,"",IF((F27-N27)&lt;0,"▲","")))</f>
      </c>
      <c r="L27" s="263" t="s">
        <v>55</v>
      </c>
      <c r="M27" s="165">
        <v>230.674</v>
      </c>
      <c r="N27" s="210"/>
      <c r="O27" s="14"/>
      <c r="P27" s="170"/>
      <c r="Q27" s="178"/>
    </row>
    <row r="28" spans="2:17" ht="18" customHeight="1">
      <c r="B28" s="38"/>
      <c r="C28" s="46" t="s">
        <v>22</v>
      </c>
      <c r="D28" s="253">
        <v>39.18</v>
      </c>
      <c r="E28" s="256">
        <v>19.05</v>
      </c>
      <c r="F28" s="276">
        <v>33.02</v>
      </c>
      <c r="G28" s="90"/>
      <c r="H28" s="91">
        <f>IF((F28/E28)-1&lt;0,"▲","")</f>
      </c>
      <c r="I28" s="92">
        <f>ABS((+F28/E28)-1)</f>
        <v>0.7333333333333334</v>
      </c>
      <c r="J28" s="93"/>
      <c r="K28" s="69">
        <f>IF(F28="NA","",IF(N28=0,"",IF((F28-N28)&lt;0,"▲","")))</f>
      </c>
      <c r="L28" s="263" t="s">
        <v>55</v>
      </c>
      <c r="M28" s="165">
        <v>53.987</v>
      </c>
      <c r="N28" s="210"/>
      <c r="P28" s="6"/>
      <c r="Q28" s="8"/>
    </row>
    <row r="29" spans="2:17" ht="18" customHeight="1">
      <c r="B29" s="38"/>
      <c r="C29" s="46" t="s">
        <v>11</v>
      </c>
      <c r="D29" s="253">
        <v>25.12</v>
      </c>
      <c r="E29" s="256">
        <v>19.29</v>
      </c>
      <c r="F29" s="276">
        <v>50.91</v>
      </c>
      <c r="G29" s="90"/>
      <c r="H29" s="91">
        <f>IF((F29/E29)-1&lt;0,"▲","")</f>
      </c>
      <c r="I29" s="92">
        <f>ABS((+F29/E29)-1)</f>
        <v>1.6391912908242614</v>
      </c>
      <c r="J29" s="93"/>
      <c r="K29" s="69">
        <f>IF(F29="NA","",IF(N29=0,"",IF((F29-N29)&lt;0,"▲","")))</f>
      </c>
      <c r="L29" s="263" t="s">
        <v>55</v>
      </c>
      <c r="M29" s="165">
        <v>33.114</v>
      </c>
      <c r="N29" s="210"/>
      <c r="Q29" s="8"/>
    </row>
    <row r="30" spans="2:16" ht="18" customHeight="1">
      <c r="B30" s="43"/>
      <c r="C30" s="47" t="s">
        <v>12</v>
      </c>
      <c r="D30" s="191">
        <f>ROUND(D29/(D27+D28),3)</f>
        <v>0.079</v>
      </c>
      <c r="E30" s="192">
        <f>ROUND(E29/(E27+E28),3)</f>
        <v>0.068</v>
      </c>
      <c r="F30" s="247">
        <f>ROUND(F29/(F27+F28),3)</f>
        <v>0.155</v>
      </c>
      <c r="G30" s="126"/>
      <c r="H30" s="95">
        <f>IF((F30-E30)&lt;0,"▲","")</f>
      </c>
      <c r="I30" s="96">
        <f>ABS(+F30-E30)*100</f>
        <v>8.7</v>
      </c>
      <c r="J30" s="94"/>
      <c r="K30" s="73">
        <f>IF(F30="NA","",IF(N30=0,"",IF((F30-N30)&lt;0,"▲","")))</f>
      </c>
      <c r="L30" s="264" t="str">
        <f>IF(F30="NA","-",IF(N30=0,"-",ABS(F30-N30)*100))</f>
        <v>-</v>
      </c>
      <c r="M30" s="97">
        <f>M29/(M28+M27)</f>
        <v>0.11632784259171434</v>
      </c>
      <c r="N30" s="211"/>
      <c r="P30" s="169"/>
    </row>
    <row r="31" spans="2:14" ht="18" customHeight="1">
      <c r="B31" s="37" t="s">
        <v>15</v>
      </c>
      <c r="C31" s="6"/>
      <c r="D31" s="184"/>
      <c r="E31" s="185"/>
      <c r="F31" s="248"/>
      <c r="G31" s="98"/>
      <c r="H31" s="99"/>
      <c r="I31" s="100"/>
      <c r="J31" s="101"/>
      <c r="K31" s="102"/>
      <c r="L31" s="266"/>
      <c r="M31" s="64"/>
      <c r="N31" s="212"/>
    </row>
    <row r="32" spans="2:17" ht="18" customHeight="1">
      <c r="B32" s="38"/>
      <c r="C32" s="6" t="s">
        <v>9</v>
      </c>
      <c r="D32" s="253">
        <v>5.87</v>
      </c>
      <c r="E32" s="256">
        <v>6.33</v>
      </c>
      <c r="F32" s="257">
        <v>6.04</v>
      </c>
      <c r="G32" s="143"/>
      <c r="H32" s="91" t="str">
        <f>IF((F32/E32)-1&lt;0,"▲","")</f>
        <v>▲</v>
      </c>
      <c r="I32" s="92">
        <f>ABS((+F32/E32)-1)</f>
        <v>0.04581358609794628</v>
      </c>
      <c r="J32" s="93"/>
      <c r="K32" s="69">
        <f>IF(F32="NA","",IF(N32=0,"",IF((F32-N32)&lt;0,"▲","")))</f>
      </c>
      <c r="L32" s="263" t="s">
        <v>55</v>
      </c>
      <c r="M32" s="165">
        <v>6.267</v>
      </c>
      <c r="N32" s="210"/>
      <c r="Q32" s="8"/>
    </row>
    <row r="33" spans="2:17" ht="18" customHeight="1">
      <c r="B33" s="38"/>
      <c r="C33" s="6" t="s">
        <v>10</v>
      </c>
      <c r="D33" s="253">
        <v>3.47</v>
      </c>
      <c r="E33" s="256">
        <v>3.81</v>
      </c>
      <c r="F33" s="257">
        <v>3.66</v>
      </c>
      <c r="G33" s="143"/>
      <c r="H33" s="91" t="str">
        <f>IF((F33/E33)-1&lt;0,"▲","")</f>
        <v>▲</v>
      </c>
      <c r="I33" s="92">
        <f>ABS((+F33/E33)-1)</f>
        <v>0.03937007874015741</v>
      </c>
      <c r="J33" s="93"/>
      <c r="K33" s="69">
        <f>IF(F33="NA","",IF(N33=0,"",IF((F33-N33)&lt;0,"▲","")))</f>
      </c>
      <c r="L33" s="263" t="s">
        <v>56</v>
      </c>
      <c r="M33" s="165">
        <v>4.101</v>
      </c>
      <c r="N33" s="210"/>
      <c r="O33" s="14"/>
      <c r="P33" s="170"/>
      <c r="Q33" s="178"/>
    </row>
    <row r="34" spans="2:17" ht="18" customHeight="1">
      <c r="B34" s="38"/>
      <c r="C34" s="6" t="s">
        <v>22</v>
      </c>
      <c r="D34" s="253">
        <v>3.22</v>
      </c>
      <c r="E34" s="256">
        <v>3.43</v>
      </c>
      <c r="F34" s="257">
        <v>3.12</v>
      </c>
      <c r="G34" s="143"/>
      <c r="H34" s="91" t="str">
        <f>IF((F34/E34)-1&lt;0,"▲","")</f>
        <v>▲</v>
      </c>
      <c r="I34" s="92">
        <f>ABS((+F34/E34)-1)</f>
        <v>0.09037900874635574</v>
      </c>
      <c r="J34" s="93"/>
      <c r="K34" s="69">
        <f>IF(F34="NA","",IF(N34=0,"",IF((F34-N34)&lt;0,"▲","")))</f>
      </c>
      <c r="L34" s="263" t="s">
        <v>55</v>
      </c>
      <c r="M34" s="165">
        <v>2.923</v>
      </c>
      <c r="N34" s="210"/>
      <c r="Q34" s="8"/>
    </row>
    <row r="35" spans="2:17" ht="18" customHeight="1">
      <c r="B35" s="38"/>
      <c r="C35" s="6" t="s">
        <v>11</v>
      </c>
      <c r="D35" s="253">
        <v>1.3</v>
      </c>
      <c r="E35" s="256">
        <v>1.08</v>
      </c>
      <c r="F35" s="257">
        <v>1.05</v>
      </c>
      <c r="G35" s="143"/>
      <c r="H35" s="91" t="str">
        <f>IF((F35/E35)-1&lt;0,"▲","")</f>
        <v>▲</v>
      </c>
      <c r="I35" s="92">
        <f>ABS((+F35/E35)-1)</f>
        <v>0.02777777777777779</v>
      </c>
      <c r="J35" s="93"/>
      <c r="K35" s="69">
        <f>IF(F35="NA","",IF(N35=0,"",IF((F35-N35)&lt;0,"▲","")))</f>
      </c>
      <c r="L35" s="263" t="s">
        <v>55</v>
      </c>
      <c r="M35" s="165">
        <v>1.266</v>
      </c>
      <c r="N35" s="210"/>
      <c r="Q35" s="8"/>
    </row>
    <row r="36" spans="2:16" ht="18" customHeight="1" thickBot="1">
      <c r="B36" s="39"/>
      <c r="C36" s="40" t="s">
        <v>12</v>
      </c>
      <c r="D36" s="190">
        <f>ROUND(D35/(D33+D34),3)</f>
        <v>0.194</v>
      </c>
      <c r="E36" s="236">
        <f>ROUND(E35/(E33+E34),3)</f>
        <v>0.149</v>
      </c>
      <c r="F36" s="245">
        <f>ROUND(F35/(F33+F34),3)</f>
        <v>0.155</v>
      </c>
      <c r="G36" s="127"/>
      <c r="H36" s="105">
        <f>IF((F36-E36)&lt;0,"▲","")</f>
      </c>
      <c r="I36" s="106">
        <f>ABS(+F36-E36)*100</f>
        <v>0.6000000000000005</v>
      </c>
      <c r="J36" s="104"/>
      <c r="K36" s="82">
        <f>IF(F36="NA","",IF(N36=0,"",IF((F36-N36)&lt;0,"▲","")))</f>
      </c>
      <c r="L36" s="267" t="str">
        <f>IF(F36="NA","-",IF(N36=0,"-",ABS(F36-N36)*100))</f>
        <v>-</v>
      </c>
      <c r="M36" s="252">
        <f>M35/(M34+M33)</f>
        <v>0.1802391799544419</v>
      </c>
      <c r="N36" s="211"/>
      <c r="P36" s="238"/>
    </row>
    <row r="37" spans="2:14" ht="18" customHeight="1">
      <c r="B37" s="6"/>
      <c r="C37" s="6"/>
      <c r="D37" s="146"/>
      <c r="E37" s="147"/>
      <c r="F37" s="249"/>
      <c r="G37" s="121"/>
      <c r="H37" s="91"/>
      <c r="I37" s="108"/>
      <c r="J37" s="120"/>
      <c r="K37" s="69"/>
      <c r="L37" s="122"/>
      <c r="M37" s="119"/>
      <c r="N37" s="159"/>
    </row>
    <row r="38" spans="2:14" ht="18" customHeight="1" thickBot="1">
      <c r="B38" s="41" t="s">
        <v>16</v>
      </c>
      <c r="C38" s="193"/>
      <c r="D38" s="146"/>
      <c r="E38" s="147"/>
      <c r="F38" s="227"/>
      <c r="G38" s="228"/>
      <c r="H38" s="105"/>
      <c r="I38" s="106"/>
      <c r="J38" s="229"/>
      <c r="K38" s="82"/>
      <c r="L38" s="230"/>
      <c r="M38" s="231"/>
      <c r="N38" s="159"/>
    </row>
    <row r="39" spans="2:14" ht="18" customHeight="1" thickBot="1">
      <c r="B39" s="44"/>
      <c r="C39" s="45" t="s">
        <v>2</v>
      </c>
      <c r="D39" s="35" t="s">
        <v>45</v>
      </c>
      <c r="E39" s="35" t="s">
        <v>44</v>
      </c>
      <c r="F39" s="290" t="s">
        <v>53</v>
      </c>
      <c r="G39" s="291"/>
      <c r="H39" s="291"/>
      <c r="I39" s="291"/>
      <c r="J39" s="291"/>
      <c r="K39" s="291"/>
      <c r="L39" s="291"/>
      <c r="M39" s="218" t="s">
        <v>38</v>
      </c>
      <c r="N39" s="198" t="s">
        <v>44</v>
      </c>
    </row>
    <row r="40" spans="2:16" ht="18" customHeight="1" thickBot="1">
      <c r="B40" s="43" t="s">
        <v>3</v>
      </c>
      <c r="C40" s="6"/>
      <c r="D40" s="36"/>
      <c r="E40" s="36" t="s">
        <v>4</v>
      </c>
      <c r="F40" s="239" t="s">
        <v>5</v>
      </c>
      <c r="G40" s="48" t="s">
        <v>6</v>
      </c>
      <c r="H40" s="49"/>
      <c r="I40" s="42"/>
      <c r="J40" s="51"/>
      <c r="K40" s="52" t="s">
        <v>7</v>
      </c>
      <c r="L40" s="53"/>
      <c r="M40" s="59" t="s">
        <v>40</v>
      </c>
      <c r="N40" s="199" t="s">
        <v>5</v>
      </c>
      <c r="P40" s="125"/>
    </row>
    <row r="41" spans="2:16" ht="18" customHeight="1">
      <c r="B41" s="44"/>
      <c r="C41" s="63" t="s">
        <v>9</v>
      </c>
      <c r="D41" s="254">
        <v>84.19</v>
      </c>
      <c r="E41" s="254">
        <v>82.06</v>
      </c>
      <c r="F41" s="258">
        <v>92.26</v>
      </c>
      <c r="G41" s="109"/>
      <c r="H41" s="110">
        <f>IF((F41/E41)-1&lt;0,"▲","")</f>
      </c>
      <c r="I41" s="111">
        <f>ABS((+F41/E41)-1)</f>
        <v>0.12429929320009747</v>
      </c>
      <c r="J41" s="112"/>
      <c r="K41" s="88">
        <f>IF(F41="NA","",IF(N41=0,"",IF((F41-N41)&lt;0,"▲","")))</f>
      </c>
      <c r="L41" s="268" t="s">
        <v>55</v>
      </c>
      <c r="M41" s="166">
        <v>87.001</v>
      </c>
      <c r="N41" s="213"/>
      <c r="P41" s="6"/>
    </row>
    <row r="42" spans="2:17" ht="18" customHeight="1">
      <c r="B42" s="38"/>
      <c r="C42" s="6" t="s">
        <v>10</v>
      </c>
      <c r="D42" s="255">
        <v>48.81</v>
      </c>
      <c r="E42" s="255">
        <v>47.08</v>
      </c>
      <c r="F42" s="257">
        <v>49.38</v>
      </c>
      <c r="G42" s="90"/>
      <c r="H42" s="91">
        <f>IF((F42/E42)-1&lt;0,"▲","")</f>
      </c>
      <c r="I42" s="92">
        <f>ABS((+F42/E42)-1)</f>
        <v>0.04885301614273585</v>
      </c>
      <c r="J42" s="93"/>
      <c r="K42" s="69">
        <f>IF(F42="NA","",IF(N42=0,"",IF((F42-N42)&lt;0,"▲","")))</f>
      </c>
      <c r="L42" s="263" t="s">
        <v>55</v>
      </c>
      <c r="M42" s="167">
        <v>53.473</v>
      </c>
      <c r="N42" s="210"/>
      <c r="O42" s="14"/>
      <c r="P42" s="14"/>
      <c r="Q42" s="14"/>
    </row>
    <row r="43" spans="2:14" ht="18" customHeight="1">
      <c r="B43" s="38"/>
      <c r="C43" s="6" t="s">
        <v>22</v>
      </c>
      <c r="D43" s="255">
        <v>37.06</v>
      </c>
      <c r="E43" s="255">
        <v>36.74</v>
      </c>
      <c r="F43" s="257">
        <v>39.46</v>
      </c>
      <c r="G43" s="90"/>
      <c r="H43" s="91">
        <f>IF((F43/E43)-1&lt;0,"▲","")</f>
      </c>
      <c r="I43" s="92">
        <f>ABS((+F43/E43)-1)</f>
        <v>0.07403375068045714</v>
      </c>
      <c r="J43" s="93"/>
      <c r="K43" s="69">
        <f>IF(F43="NA","",IF(N43=0,"",IF((F43-N43)&lt;0,"▲","")))</f>
      </c>
      <c r="L43" s="263" t="s">
        <v>56</v>
      </c>
      <c r="M43" s="167">
        <v>30.386</v>
      </c>
      <c r="N43" s="210"/>
    </row>
    <row r="44" spans="2:14" ht="18" customHeight="1">
      <c r="B44" s="38"/>
      <c r="C44" s="6" t="s">
        <v>11</v>
      </c>
      <c r="D44" s="255">
        <v>4.61</v>
      </c>
      <c r="E44" s="255">
        <v>3.39</v>
      </c>
      <c r="F44" s="257">
        <v>7.22</v>
      </c>
      <c r="G44" s="90"/>
      <c r="H44" s="91">
        <f>IF((F44/E44)-1&lt;0,"▲","")</f>
      </c>
      <c r="I44" s="92">
        <f>ABS((+F44/E44)-1)</f>
        <v>1.1297935103244838</v>
      </c>
      <c r="J44" s="93"/>
      <c r="K44" s="69">
        <f>IF(F44="NA","",IF(N44=0,"",IF((F44-N44)&lt;0,"▲","")))</f>
      </c>
      <c r="L44" s="263" t="s">
        <v>55</v>
      </c>
      <c r="M44" s="167">
        <v>15.617</v>
      </c>
      <c r="N44" s="210"/>
    </row>
    <row r="45" spans="2:14" ht="18" customHeight="1" thickBot="1">
      <c r="B45" s="39"/>
      <c r="C45" s="40" t="s">
        <v>12</v>
      </c>
      <c r="D45" s="189">
        <f>ROUND(D44/(D42+D43),3)</f>
        <v>0.054</v>
      </c>
      <c r="E45" s="190">
        <f>ROUND(E44/(E42+E43),3)</f>
        <v>0.04</v>
      </c>
      <c r="F45" s="245">
        <f>ROUND(F44/(F42+F43),3)</f>
        <v>0.081</v>
      </c>
      <c r="G45" s="103"/>
      <c r="H45" s="105">
        <f>IF((F45-E45)&lt;0,"▲","")</f>
      </c>
      <c r="I45" s="106">
        <f>ABS(+F45-E45)*100</f>
        <v>4.1000000000000005</v>
      </c>
      <c r="J45" s="104"/>
      <c r="K45" s="82">
        <f>IF(F45="NA","",IF(N45=0,"",IF((F45-N45)&lt;0,"▲","")))</f>
      </c>
      <c r="L45" s="267" t="str">
        <f>IF(F45="NA","-",IF(N45=0,"-",ABS(F45-N45)*100))</f>
        <v>-</v>
      </c>
      <c r="M45" s="107">
        <f>M44/(M42+M43)</f>
        <v>0.18622926579138796</v>
      </c>
      <c r="N45" s="206"/>
    </row>
    <row r="46" spans="2:8" ht="16.5" customHeight="1">
      <c r="B46" s="9" t="str">
        <f>'①世界の動向'!B40</f>
        <v> 資料：米国農務省「World Agricultural Supply and Demand Estimates｣(May 10, 2013)</v>
      </c>
      <c r="D46" s="8"/>
      <c r="E46" s="8"/>
      <c r="H46" s="18"/>
    </row>
    <row r="47" spans="2:5" ht="16.5" customHeight="1">
      <c r="B47" s="9" t="s">
        <v>32</v>
      </c>
      <c r="C47" s="8"/>
      <c r="D47" s="8"/>
      <c r="E47" s="8"/>
    </row>
    <row r="48" spans="2:15" ht="16.5" customHeight="1">
      <c r="B48" s="8" t="s">
        <v>24</v>
      </c>
      <c r="D48" s="8"/>
      <c r="E48" s="8"/>
      <c r="L48" s="19"/>
      <c r="M48" s="19"/>
      <c r="O48" s="6"/>
    </row>
    <row r="49" spans="2:15" ht="16.5" customHeight="1">
      <c r="B49" s="8" t="s">
        <v>25</v>
      </c>
      <c r="D49" s="8"/>
      <c r="E49" s="8"/>
      <c r="L49" s="19"/>
      <c r="M49" s="19"/>
      <c r="O49" s="6"/>
    </row>
    <row r="50" spans="2:5" ht="16.5" customHeight="1">
      <c r="B50" s="8" t="s">
        <v>26</v>
      </c>
      <c r="D50" s="8"/>
      <c r="E50" s="8"/>
    </row>
    <row r="51" spans="2:14" ht="16.5" customHeight="1">
      <c r="B51" s="22" t="s">
        <v>27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s="1" customFormat="1" ht="19.5" customHeight="1">
      <c r="B52" s="9" t="s">
        <v>46</v>
      </c>
      <c r="D52" s="9"/>
      <c r="E52" s="9"/>
      <c r="F52" s="9"/>
      <c r="H52" s="2"/>
      <c r="I52" s="150"/>
      <c r="K52" s="2"/>
      <c r="L52" s="17"/>
      <c r="M52" s="17"/>
      <c r="N52" s="9"/>
    </row>
    <row r="53" spans="2:5" ht="16.5" customHeight="1">
      <c r="B53" s="20" t="s">
        <v>34</v>
      </c>
      <c r="D53" s="8"/>
      <c r="E53" s="8"/>
    </row>
    <row r="54" spans="2:14" s="1" customFormat="1" ht="20.25" customHeight="1">
      <c r="B54" s="287" t="s">
        <v>41</v>
      </c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9"/>
    </row>
    <row r="55" spans="2:13" ht="36.75" customHeight="1">
      <c r="B55" s="289" t="s">
        <v>37</v>
      </c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</row>
    <row r="56" spans="2:14" ht="17.25">
      <c r="B56" s="287" t="s">
        <v>43</v>
      </c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0"/>
    </row>
    <row r="57" spans="4:5" ht="17.25">
      <c r="D57" s="8"/>
      <c r="E57" s="8"/>
    </row>
    <row r="58" spans="4:5" ht="17.25">
      <c r="D58" s="8"/>
      <c r="E58" s="8"/>
    </row>
    <row r="59" spans="4:5" ht="17.25">
      <c r="D59" s="8"/>
      <c r="E59" s="8"/>
    </row>
    <row r="60" spans="4:5" ht="17.25">
      <c r="D60" s="8"/>
      <c r="E60" s="8"/>
    </row>
    <row r="61" spans="4:5" ht="17.25">
      <c r="D61" s="8"/>
      <c r="E61" s="8"/>
    </row>
    <row r="62" spans="4:5" ht="17.25">
      <c r="D62" s="8"/>
      <c r="E62" s="8"/>
    </row>
    <row r="63" spans="4:5" ht="17.25">
      <c r="D63" s="8"/>
      <c r="E63" s="8"/>
    </row>
    <row r="64" spans="4:5" ht="17.25">
      <c r="D64" s="8"/>
      <c r="E64" s="8"/>
    </row>
    <row r="65" spans="4:5" ht="17.25">
      <c r="D65" s="8"/>
      <c r="E65" s="8"/>
    </row>
    <row r="66" spans="4:5" ht="17.25">
      <c r="D66" s="8"/>
      <c r="E66" s="8"/>
    </row>
    <row r="67" spans="4:5" ht="17.25">
      <c r="D67" s="8"/>
      <c r="E67" s="8"/>
    </row>
    <row r="68" spans="4:5" ht="17.25">
      <c r="D68" s="8"/>
      <c r="E68" s="8"/>
    </row>
    <row r="69" spans="4:5" ht="17.25">
      <c r="D69" s="8"/>
      <c r="E69" s="8"/>
    </row>
    <row r="70" spans="4:5" ht="17.25">
      <c r="D70" s="8"/>
      <c r="E70" s="8"/>
    </row>
    <row r="71" spans="4:5" ht="17.25">
      <c r="D71" s="8"/>
      <c r="E71" s="8"/>
    </row>
    <row r="72" spans="4:5" ht="17.25">
      <c r="D72" s="8"/>
      <c r="E72" s="8"/>
    </row>
    <row r="73" spans="4:5" ht="17.25">
      <c r="D73" s="8"/>
      <c r="E73" s="8"/>
    </row>
    <row r="74" spans="4:5" ht="17.25">
      <c r="D74" s="8"/>
      <c r="E74" s="8"/>
    </row>
    <row r="75" spans="4:5" ht="17.25">
      <c r="D75" s="8"/>
      <c r="E75" s="8"/>
    </row>
    <row r="76" spans="4:5" ht="17.25">
      <c r="D76" s="8"/>
      <c r="E76" s="8"/>
    </row>
    <row r="77" spans="4:5" ht="17.25">
      <c r="D77" s="8"/>
      <c r="E77" s="8"/>
    </row>
    <row r="78" spans="4:5" ht="17.25">
      <c r="D78" s="8"/>
      <c r="E78" s="8"/>
    </row>
    <row r="79" spans="4:5" ht="17.25">
      <c r="D79" s="8"/>
      <c r="E79" s="8"/>
    </row>
    <row r="80" spans="4:5" ht="17.25">
      <c r="D80" s="8"/>
      <c r="E80" s="8"/>
    </row>
    <row r="81" spans="4:5" ht="17.25">
      <c r="D81" s="8"/>
      <c r="E81" s="8"/>
    </row>
    <row r="82" spans="4:5" ht="17.25">
      <c r="D82" s="8"/>
      <c r="E82" s="8"/>
    </row>
    <row r="83" spans="4:5" ht="17.25">
      <c r="D83" s="8"/>
      <c r="E83" s="8"/>
    </row>
    <row r="84" spans="4:5" ht="17.25">
      <c r="D84" s="8"/>
      <c r="E84" s="8"/>
    </row>
    <row r="85" spans="4:5" ht="17.25">
      <c r="D85" s="8"/>
      <c r="E85" s="8"/>
    </row>
    <row r="86" spans="4:5" ht="17.25">
      <c r="D86" s="8"/>
      <c r="E86" s="8"/>
    </row>
    <row r="87" spans="4:5" ht="17.25">
      <c r="D87" s="8"/>
      <c r="E87" s="8"/>
    </row>
    <row r="88" spans="4:5" ht="17.25">
      <c r="D88" s="8"/>
      <c r="E88" s="8"/>
    </row>
    <row r="89" spans="4:5" ht="17.25">
      <c r="D89" s="8"/>
      <c r="E89" s="8"/>
    </row>
    <row r="90" spans="4:5" ht="17.25">
      <c r="D90" s="8"/>
      <c r="E90" s="8"/>
    </row>
    <row r="91" spans="4:5" ht="17.25">
      <c r="D91" s="8"/>
      <c r="E91" s="8"/>
    </row>
    <row r="92" spans="4:5" ht="17.25">
      <c r="D92" s="8"/>
      <c r="E92" s="8"/>
    </row>
    <row r="93" spans="4:5" ht="17.25">
      <c r="D93" s="8"/>
      <c r="E93" s="8"/>
    </row>
    <row r="94" spans="4:5" ht="17.25">
      <c r="D94" s="8"/>
      <c r="E94" s="8"/>
    </row>
    <row r="95" spans="4:5" ht="17.25">
      <c r="D95" s="8"/>
      <c r="E95" s="8"/>
    </row>
    <row r="96" spans="4:5" ht="17.25">
      <c r="D96" s="8"/>
      <c r="E96" s="8"/>
    </row>
    <row r="97" spans="4:5" ht="17.25">
      <c r="D97" s="8"/>
      <c r="E97" s="8"/>
    </row>
    <row r="98" spans="4:5" ht="17.25">
      <c r="D98" s="8"/>
      <c r="E98" s="8"/>
    </row>
    <row r="99" spans="4:5" ht="17.25">
      <c r="D99" s="8"/>
      <c r="E99" s="8"/>
    </row>
    <row r="100" spans="4:5" ht="17.25">
      <c r="D100" s="8"/>
      <c r="E100" s="8"/>
    </row>
    <row r="101" spans="4:5" ht="17.25">
      <c r="D101" s="8"/>
      <c r="E101" s="8"/>
    </row>
    <row r="102" spans="4:5" ht="17.25">
      <c r="D102" s="8"/>
      <c r="E102" s="8"/>
    </row>
    <row r="103" spans="4:5" ht="17.25">
      <c r="D103" s="8"/>
      <c r="E103" s="8"/>
    </row>
  </sheetData>
  <sheetProtection/>
  <mergeCells count="6">
    <mergeCell ref="B54:M54"/>
    <mergeCell ref="B55:M55"/>
    <mergeCell ref="F5:L5"/>
    <mergeCell ref="F39:L39"/>
    <mergeCell ref="B56:M56"/>
    <mergeCell ref="G6:I6"/>
  </mergeCells>
  <printOptions/>
  <pageMargins left="0.7874015748031497" right="0.07874015748031496" top="0.74" bottom="0.5118110236220472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農林水産省</cp:lastModifiedBy>
  <cp:lastPrinted>2013-05-13T08:43:51Z</cp:lastPrinted>
  <dcterms:created xsi:type="dcterms:W3CDTF">1997-06-02T04:52:46Z</dcterms:created>
  <dcterms:modified xsi:type="dcterms:W3CDTF">2013-05-13T08:44:48Z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