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3170" activeTab="2"/>
  </bookViews>
  <sheets>
    <sheet name="動物" sheetId="1" r:id="rId1"/>
    <sheet name="輸入畜産物" sheetId="2" r:id="rId2"/>
    <sheet name="輸出畜産物" sheetId="3" r:id="rId3"/>
  </sheets>
  <externalReferences>
    <externalReference r:id="rId6"/>
  </externalReferences>
  <definedNames>
    <definedName name="_xlnm.Print_Area" localSheetId="0">'動物'!$A$1:$E$47</definedName>
    <definedName name="_xlnm.Print_Area" localSheetId="2">'輸出畜産物'!$A$1:$I$45</definedName>
    <definedName name="_xlnm.Print_Area" localSheetId="1">'輸入畜産物'!$A$1:$I$52</definedName>
  </definedNames>
  <calcPr fullCalcOnLoad="1"/>
</workbook>
</file>

<file path=xl/sharedStrings.xml><?xml version="1.0" encoding="utf-8"?>
<sst xmlns="http://schemas.openxmlformats.org/spreadsheetml/2006/main" count="1050" uniqueCount="434">
  <si>
    <t>資料）動物検疫所調べ</t>
  </si>
  <si>
    <t>(注）</t>
  </si>
  <si>
    <t>２．携帯品・郵便物として輸入されたものは除く。</t>
  </si>
  <si>
    <t>５．「消化管等」には、消化管、子宮及び膀胱を含む。</t>
  </si>
  <si>
    <t>輸　入</t>
  </si>
  <si>
    <t>輸　出</t>
  </si>
  <si>
    <t>　牛</t>
  </si>
  <si>
    <t>　豚</t>
  </si>
  <si>
    <t>　めん羊</t>
  </si>
  <si>
    <t>　山羊</t>
  </si>
  <si>
    <t>　その他の偶蹄類</t>
  </si>
  <si>
    <t>　馬</t>
  </si>
  <si>
    <t>　その他の馬科</t>
  </si>
  <si>
    <t>　鶏</t>
  </si>
  <si>
    <t>　七面鳥</t>
  </si>
  <si>
    <t>　その他のかも目の鳥類</t>
  </si>
  <si>
    <t>　初生ひな（鶏）</t>
  </si>
  <si>
    <t>　初生ひな（その他）</t>
  </si>
  <si>
    <t>　指定検疫物以外の動物（注２）</t>
  </si>
  <si>
    <t>　犬</t>
  </si>
  <si>
    <t>　猫</t>
  </si>
  <si>
    <t>（資料）動物検疫所調べ</t>
  </si>
  <si>
    <t>資料）動物検疫所調べ</t>
  </si>
  <si>
    <t>(注）</t>
  </si>
  <si>
    <t>（注）１　解放頭羽数ベースの速報値のため、数値が変更となることがある。</t>
  </si>
  <si>
    <t>９．その他の畜産物の計に精液、受精卵は含めない。</t>
  </si>
  <si>
    <t>　ほろほろ鳥</t>
  </si>
  <si>
    <t>　うずら</t>
  </si>
  <si>
    <t>　だちょう</t>
  </si>
  <si>
    <t>　あひる</t>
  </si>
  <si>
    <t>　がちょう</t>
  </si>
  <si>
    <t>　きじ</t>
  </si>
  <si>
    <t>　あらいぐま</t>
  </si>
  <si>
    <t>　きつね</t>
  </si>
  <si>
    <t>　スカンク</t>
  </si>
  <si>
    <t>　サル</t>
  </si>
  <si>
    <t>　蜜蜂（群）</t>
  </si>
  <si>
    <t>４．「偶蹄類以外の臓器」には、馬、家きん、うさぎ、犬の臓器を含む。</t>
  </si>
  <si>
    <t>４．「偶蹄類以外の臓器」には、馬、家きん、うさぎ、犬の臓器を含む。</t>
  </si>
  <si>
    <t>　うさぎ</t>
  </si>
  <si>
    <t>　　　２　家畜伝染病予防法第４５条第１項第１号に基づく検査を実施した動物。</t>
  </si>
  <si>
    <t>１０．総計に「その他の畜産物」は含めない。</t>
  </si>
  <si>
    <t>　種卵（個）</t>
  </si>
  <si>
    <t>２．携帯品・郵便物として輸出されたものは除く。</t>
  </si>
  <si>
    <t>用　途</t>
  </si>
  <si>
    <t>(単位：頭、羽）</t>
  </si>
  <si>
    <t>　乳用繁殖用</t>
  </si>
  <si>
    <t>　肉用繁殖用</t>
  </si>
  <si>
    <t>　肥育用</t>
  </si>
  <si>
    <t>　と畜場直行用</t>
  </si>
  <si>
    <t>　その他</t>
  </si>
  <si>
    <t>　繁殖用</t>
  </si>
  <si>
    <t>　乗用</t>
  </si>
  <si>
    <t>　競走用</t>
  </si>
  <si>
    <t>種類</t>
  </si>
  <si>
    <t>計</t>
  </si>
  <si>
    <t>骨類</t>
  </si>
  <si>
    <t>骨</t>
  </si>
  <si>
    <t>砕骨</t>
  </si>
  <si>
    <t>蹄角</t>
  </si>
  <si>
    <t>骨腱</t>
  </si>
  <si>
    <t>蹄角粉</t>
  </si>
  <si>
    <t>その他の骨</t>
  </si>
  <si>
    <t>L3</t>
  </si>
  <si>
    <t>肉類</t>
  </si>
  <si>
    <t>牛肉</t>
  </si>
  <si>
    <t>豚肉</t>
  </si>
  <si>
    <t>めん羊肉</t>
  </si>
  <si>
    <t>山羊肉</t>
  </si>
  <si>
    <t>鹿肉</t>
  </si>
  <si>
    <t>その他の
偶蹄類肉</t>
  </si>
  <si>
    <t>加熱処理牛肉</t>
  </si>
  <si>
    <t>L4</t>
  </si>
  <si>
    <t>L5</t>
  </si>
  <si>
    <t>加熱処理豚肉</t>
  </si>
  <si>
    <t>加熱処理
その他の偶蹄類肉</t>
  </si>
  <si>
    <t>ハム</t>
  </si>
  <si>
    <t>加熱処理ハム</t>
  </si>
  <si>
    <t>ソーセージ</t>
  </si>
  <si>
    <t>加熱処理
ソーセージ</t>
  </si>
  <si>
    <t>ベーコン</t>
  </si>
  <si>
    <t>生骨粉</t>
  </si>
  <si>
    <t>L6</t>
  </si>
  <si>
    <t>加熱処理骨粉</t>
  </si>
  <si>
    <t>L7</t>
  </si>
  <si>
    <t>加熱処理
ベーコン</t>
  </si>
  <si>
    <t>馬肉</t>
  </si>
  <si>
    <t>うさぎ肉</t>
  </si>
  <si>
    <t>家きん肉</t>
  </si>
  <si>
    <t>犬肉</t>
  </si>
  <si>
    <t>非加熱
その他の肉</t>
  </si>
  <si>
    <t>加熱処理
その他の肉</t>
  </si>
  <si>
    <t>L8</t>
  </si>
  <si>
    <t>B5</t>
  </si>
  <si>
    <t>L9</t>
  </si>
  <si>
    <t>加熱処理
家きん肉　　　　　　　　　　　　</t>
  </si>
  <si>
    <t>加熱処理
その他の家きん肉</t>
  </si>
  <si>
    <r>
      <t>B</t>
    </r>
    <r>
      <rPr>
        <sz val="11"/>
        <rFont val="ＭＳ Ｐゴシック"/>
        <family val="3"/>
      </rPr>
      <t>5</t>
    </r>
  </si>
  <si>
    <t>L10</t>
  </si>
  <si>
    <t>C5</t>
  </si>
  <si>
    <t>L11</t>
  </si>
  <si>
    <t>臓器類</t>
  </si>
  <si>
    <t>牛臓器</t>
  </si>
  <si>
    <t>豚臓器</t>
  </si>
  <si>
    <t>その他の偶蹄類
の臓器</t>
  </si>
  <si>
    <t>加熱処理
牛の臓器</t>
  </si>
  <si>
    <t>加熱処理
豚の臓器</t>
  </si>
  <si>
    <t>加熱処理その他の偶蹄類の臓器</t>
  </si>
  <si>
    <t>偶蹄類以外の
臓器</t>
  </si>
  <si>
    <t>L12</t>
  </si>
  <si>
    <t>L13</t>
  </si>
  <si>
    <t>消化管等</t>
  </si>
  <si>
    <t>加熱処理
消化管等</t>
  </si>
  <si>
    <t>ケーシング</t>
  </si>
  <si>
    <t>脂肪</t>
  </si>
  <si>
    <t>非加熱
その他の臓器</t>
  </si>
  <si>
    <t>加熱処理
その他の臓器</t>
  </si>
  <si>
    <t>加熱処理
家きん臓器・消化管等</t>
  </si>
  <si>
    <t>鹿肉</t>
  </si>
  <si>
    <t>F5</t>
  </si>
  <si>
    <t>その他の偶蹄類の肉</t>
  </si>
  <si>
    <t>G5</t>
  </si>
  <si>
    <t>L14</t>
  </si>
  <si>
    <t>加熱処理その他
の家きん臓器</t>
  </si>
  <si>
    <t>加熱処理肉牛</t>
  </si>
  <si>
    <t>B7</t>
  </si>
  <si>
    <t>L15</t>
  </si>
  <si>
    <t>加熱処理肉豚</t>
  </si>
  <si>
    <t>C7</t>
  </si>
  <si>
    <t>L16</t>
  </si>
  <si>
    <t>卵類</t>
  </si>
  <si>
    <t>食用殻付卵</t>
  </si>
  <si>
    <t>液卵</t>
  </si>
  <si>
    <t>その他の卵</t>
  </si>
  <si>
    <t>加熱処理肉その他偶蹄類</t>
  </si>
  <si>
    <t>D7</t>
  </si>
  <si>
    <t>L17</t>
  </si>
  <si>
    <t>E7</t>
  </si>
  <si>
    <t>L18</t>
  </si>
  <si>
    <t>皮類</t>
  </si>
  <si>
    <t>牛皮</t>
  </si>
  <si>
    <t>豚皮</t>
  </si>
  <si>
    <t>めん羊皮</t>
  </si>
  <si>
    <t>山羊皮</t>
  </si>
  <si>
    <t>鹿皮</t>
  </si>
  <si>
    <t>その他の
偶蹄類の皮</t>
  </si>
  <si>
    <t>馬皮</t>
  </si>
  <si>
    <t>F7</t>
  </si>
  <si>
    <t>L19</t>
  </si>
  <si>
    <t>G7</t>
  </si>
  <si>
    <t>L20</t>
  </si>
  <si>
    <t>うさぎ皮</t>
  </si>
  <si>
    <t>犬皮</t>
  </si>
  <si>
    <t>その他の皮</t>
  </si>
  <si>
    <t>加熱処理ソーセージ</t>
  </si>
  <si>
    <t>H7</t>
  </si>
  <si>
    <t>L21</t>
  </si>
  <si>
    <t>B9</t>
  </si>
  <si>
    <t>L22</t>
  </si>
  <si>
    <t>毛類</t>
  </si>
  <si>
    <t>牛毛</t>
  </si>
  <si>
    <t>豚毛</t>
  </si>
  <si>
    <t>羊毛</t>
  </si>
  <si>
    <t>山羊毛</t>
  </si>
  <si>
    <t>鹿毛</t>
  </si>
  <si>
    <t>その他の
偶蹄類の毛</t>
  </si>
  <si>
    <t>馬毛</t>
  </si>
  <si>
    <t>加熱処理ベーコン</t>
  </si>
  <si>
    <t>C9</t>
  </si>
  <si>
    <t>L23</t>
  </si>
  <si>
    <t>D9</t>
  </si>
  <si>
    <t>L24</t>
  </si>
  <si>
    <t>うさぎ毛</t>
  </si>
  <si>
    <t>羽毛</t>
  </si>
  <si>
    <t>犬毛</t>
  </si>
  <si>
    <t>その他の毛</t>
  </si>
  <si>
    <t>E9</t>
  </si>
  <si>
    <t>L25</t>
  </si>
  <si>
    <t>F9</t>
  </si>
  <si>
    <t>L26</t>
  </si>
  <si>
    <t>乳製品類</t>
  </si>
  <si>
    <t>チーズ</t>
  </si>
  <si>
    <t>バター</t>
  </si>
  <si>
    <t>偶蹄類動物の飼料用乳製品</t>
  </si>
  <si>
    <t>その他の
乳製品</t>
  </si>
  <si>
    <t>計</t>
  </si>
  <si>
    <t>ミール類</t>
  </si>
  <si>
    <t>血粉</t>
  </si>
  <si>
    <t>肉粉</t>
  </si>
  <si>
    <t>肉骨粉</t>
  </si>
  <si>
    <t>皮粉・羽毛粉</t>
  </si>
  <si>
    <t>加熱処理肉（家きん）</t>
  </si>
  <si>
    <t>G9</t>
  </si>
  <si>
    <t>L27</t>
  </si>
  <si>
    <t>H9</t>
  </si>
  <si>
    <t>その他の肉（非加熱）</t>
  </si>
  <si>
    <t>L28</t>
  </si>
  <si>
    <t>その他
畜産物</t>
  </si>
  <si>
    <t>精液
(アンプル）</t>
  </si>
  <si>
    <t>受精卵
（個）</t>
  </si>
  <si>
    <t>ふん・尿</t>
  </si>
  <si>
    <t>B11</t>
  </si>
  <si>
    <t>L29</t>
  </si>
  <si>
    <t>その他の肉（加熱処理肉）</t>
  </si>
  <si>
    <t>C11</t>
  </si>
  <si>
    <t>L30</t>
  </si>
  <si>
    <t>わら類</t>
  </si>
  <si>
    <t>穀物のわら</t>
  </si>
  <si>
    <t>飼料用の乾草</t>
  </si>
  <si>
    <t>その他</t>
  </si>
  <si>
    <t>その他の肉（加熱処理肉）(家きん肉)</t>
  </si>
  <si>
    <t>D11</t>
  </si>
  <si>
    <t>加熱処理ハム（家きん）</t>
  </si>
  <si>
    <t>L31</t>
  </si>
  <si>
    <t>偶蹄類の臓器牛</t>
  </si>
  <si>
    <t>E11</t>
  </si>
  <si>
    <t>加熱処理ソーセージ（家きん）</t>
  </si>
  <si>
    <t>L32</t>
  </si>
  <si>
    <t>総計</t>
  </si>
  <si>
    <t>偶蹄類の臓器豚</t>
  </si>
  <si>
    <t>F11</t>
  </si>
  <si>
    <t>加熱処理ベーコン（家きん）</t>
  </si>
  <si>
    <t>L33</t>
  </si>
  <si>
    <t>偶蹄類の臓器その他の偶蹄類</t>
  </si>
  <si>
    <t>G11</t>
  </si>
  <si>
    <t>その他の肉（加熱処理肉）（家きん）</t>
  </si>
  <si>
    <t>L34</t>
  </si>
  <si>
    <t>加熱処理臓器牛</t>
  </si>
  <si>
    <t>L35</t>
  </si>
  <si>
    <t>加熱処理臓器豚</t>
  </si>
  <si>
    <t>L36</t>
  </si>
  <si>
    <t>１．解放重量ベースの速報値の為、数値が変更となることがある。
　　また、数量についてはことわりのない限り、Kg集計できるもののみを集計している。</t>
  </si>
  <si>
    <t>加熱処理臓器その他の偶蹄類</t>
  </si>
  <si>
    <t>L37</t>
  </si>
  <si>
    <t>偶蹄類以外の臓器</t>
  </si>
  <si>
    <t>L38</t>
  </si>
  <si>
    <t>３．「家きん肉」は、鶏、うずら、きじ、だちょう、ほろほろ鳥及び七面鳥並びにあひる、がちょうその他のかも目の
　　鳥類由来の肉、ハム、ソーセージ、ベーコン。</t>
  </si>
  <si>
    <t>加熱処理臓器（家きん）</t>
  </si>
  <si>
    <r>
      <t>F</t>
    </r>
    <r>
      <rPr>
        <sz val="11"/>
        <rFont val="ＭＳ Ｐゴシック"/>
        <family val="3"/>
      </rPr>
      <t>15</t>
    </r>
  </si>
  <si>
    <t>L39</t>
  </si>
  <si>
    <t>G15</t>
  </si>
  <si>
    <t>加熱処理その他の偶蹄類</t>
  </si>
  <si>
    <t>L40</t>
  </si>
  <si>
    <t>加熱処理消化管等（家きん）</t>
  </si>
  <si>
    <r>
      <t>H</t>
    </r>
    <r>
      <rPr>
        <sz val="11"/>
        <rFont val="ＭＳ Ｐゴシック"/>
        <family val="3"/>
      </rPr>
      <t>15</t>
    </r>
  </si>
  <si>
    <t>偶蹄類以外の臓器</t>
  </si>
  <si>
    <t>L41</t>
  </si>
  <si>
    <t>６．「その他の肉（臓器）」には、餃子やピザなど肉（臓器）を含む調製品である。</t>
  </si>
  <si>
    <t>加熱処理消化管等</t>
  </si>
  <si>
    <t>B17</t>
  </si>
  <si>
    <t>L42</t>
  </si>
  <si>
    <t>７．「加熱処理肉」、「加熱処理ソーセージ、ハム、ベーコン」、「その他の加熱処理肉」は、農林水産大臣の指定した
　　処理施設で一定の加熱処理がなされたもの。なお、家きん肉由来のものは含まない。</t>
  </si>
  <si>
    <t>C17</t>
  </si>
  <si>
    <t>L43</t>
  </si>
  <si>
    <t>８．「家きん加熱処理肉」は、農林水産大臣の指定した施設で加熱処理された、鶏、うずら、きじ、だちょう、ほろほろ
　　鳥及び七面鳥並びにあひる、がちょうその他のかも目の鳥類由来の肉、ハム、ソーセージ、ベーコンである。</t>
  </si>
  <si>
    <t>D17</t>
  </si>
  <si>
    <t>L44</t>
  </si>
  <si>
    <t>その他の臓器（非加熱）</t>
  </si>
  <si>
    <t>E17</t>
  </si>
  <si>
    <t>L45</t>
  </si>
  <si>
    <t>その他の臓器（加熱処理）</t>
  </si>
  <si>
    <t>F17</t>
  </si>
  <si>
    <t>L46</t>
  </si>
  <si>
    <t>１１．類別の計は、集計対象が無い場合「0」と記す。</t>
  </si>
  <si>
    <t>その他の臓器（加熱処理）（家きん）</t>
  </si>
  <si>
    <t>G17</t>
  </si>
  <si>
    <t>その他の臓器（加熱処理）</t>
  </si>
  <si>
    <t>L47</t>
  </si>
  <si>
    <t>殻付卵</t>
  </si>
  <si>
    <t>H17</t>
  </si>
  <si>
    <t>L48</t>
  </si>
  <si>
    <t>B19</t>
  </si>
  <si>
    <t>L49</t>
  </si>
  <si>
    <t>C19</t>
  </si>
  <si>
    <t>L50</t>
  </si>
  <si>
    <r>
      <t>B</t>
    </r>
    <r>
      <rPr>
        <sz val="11"/>
        <rFont val="ＭＳ Ｐゴシック"/>
        <family val="3"/>
      </rPr>
      <t>21</t>
    </r>
  </si>
  <si>
    <t>L51</t>
  </si>
  <si>
    <r>
      <t>C</t>
    </r>
    <r>
      <rPr>
        <sz val="11"/>
        <rFont val="ＭＳ Ｐゴシック"/>
        <family val="3"/>
      </rPr>
      <t>21</t>
    </r>
  </si>
  <si>
    <t>L52</t>
  </si>
  <si>
    <r>
      <t>D</t>
    </r>
    <r>
      <rPr>
        <sz val="11"/>
        <rFont val="ＭＳ Ｐゴシック"/>
        <family val="3"/>
      </rPr>
      <t>21</t>
    </r>
  </si>
  <si>
    <t>L53</t>
  </si>
  <si>
    <t>B23</t>
  </si>
  <si>
    <t>L54</t>
  </si>
  <si>
    <t>鹿皮</t>
  </si>
  <si>
    <t>C23</t>
  </si>
  <si>
    <t>L55</t>
  </si>
  <si>
    <t>その他の偶蹄類の皮</t>
  </si>
  <si>
    <t>D23</t>
  </si>
  <si>
    <t>L56</t>
  </si>
  <si>
    <t>E23</t>
  </si>
  <si>
    <t>L57</t>
  </si>
  <si>
    <t>F23</t>
  </si>
  <si>
    <t>G23</t>
  </si>
  <si>
    <t>L58</t>
  </si>
  <si>
    <t>H23</t>
  </si>
  <si>
    <t>L59</t>
  </si>
  <si>
    <t>B25</t>
  </si>
  <si>
    <t>L60</t>
  </si>
  <si>
    <t>C25</t>
  </si>
  <si>
    <t>L61</t>
  </si>
  <si>
    <t>D25</t>
  </si>
  <si>
    <t>L62</t>
  </si>
  <si>
    <t>B27</t>
  </si>
  <si>
    <t>L63</t>
  </si>
  <si>
    <t>鹿毛</t>
  </si>
  <si>
    <t>C27</t>
  </si>
  <si>
    <t>L64</t>
  </si>
  <si>
    <t>その他の偶蹄類の毛</t>
  </si>
  <si>
    <t>D27</t>
  </si>
  <si>
    <t>L65</t>
  </si>
  <si>
    <t>E27</t>
  </si>
  <si>
    <t>L66</t>
  </si>
  <si>
    <t>F27</t>
  </si>
  <si>
    <t>G27</t>
  </si>
  <si>
    <t>H27</t>
  </si>
  <si>
    <t>E5</t>
  </si>
  <si>
    <t>F5</t>
  </si>
  <si>
    <t>肉粉</t>
  </si>
  <si>
    <t>その他のミール類</t>
  </si>
  <si>
    <t>C5</t>
  </si>
  <si>
    <t>精液</t>
  </si>
  <si>
    <t>D5</t>
  </si>
  <si>
    <t>受精卵</t>
  </si>
  <si>
    <t>未受精卵</t>
  </si>
  <si>
    <t>未受精卵
（個）</t>
  </si>
  <si>
    <t>その他の畜産物</t>
  </si>
  <si>
    <t>稲わら・その他</t>
  </si>
  <si>
    <t>総計</t>
  </si>
  <si>
    <t>偶蹄類動物の飼料用乳製品</t>
  </si>
  <si>
    <t>その他の乳製品</t>
  </si>
  <si>
    <r>
      <t>B</t>
    </r>
    <r>
      <rPr>
        <sz val="11"/>
        <rFont val="ＭＳ Ｐゴシック"/>
        <family val="3"/>
      </rPr>
      <t>29</t>
    </r>
  </si>
  <si>
    <r>
      <t>C</t>
    </r>
    <r>
      <rPr>
        <sz val="11"/>
        <rFont val="ＭＳ Ｐゴシック"/>
        <family val="3"/>
      </rPr>
      <t>29</t>
    </r>
  </si>
  <si>
    <r>
      <t>D</t>
    </r>
    <r>
      <rPr>
        <sz val="11"/>
        <rFont val="ＭＳ Ｐゴシック"/>
        <family val="3"/>
      </rPr>
      <t>29</t>
    </r>
  </si>
  <si>
    <r>
      <t>E</t>
    </r>
    <r>
      <rPr>
        <sz val="11"/>
        <rFont val="ＭＳ Ｐゴシック"/>
        <family val="3"/>
      </rPr>
      <t>29</t>
    </r>
  </si>
  <si>
    <t>骨類</t>
  </si>
  <si>
    <t>B3</t>
  </si>
  <si>
    <t>L2</t>
  </si>
  <si>
    <t>C3</t>
  </si>
  <si>
    <t>その他の骨</t>
  </si>
  <si>
    <t>D3</t>
  </si>
  <si>
    <t>E3</t>
  </si>
  <si>
    <t>肉類</t>
  </si>
  <si>
    <t>F3</t>
  </si>
  <si>
    <t>G3</t>
  </si>
  <si>
    <t>馬肉</t>
  </si>
  <si>
    <t>H3</t>
  </si>
  <si>
    <t>臓器類</t>
  </si>
  <si>
    <t>牛臓器</t>
  </si>
  <si>
    <t>豚臓器</t>
  </si>
  <si>
    <t>その他の偶蹄類の臓器</t>
  </si>
  <si>
    <t>卵類</t>
  </si>
  <si>
    <t>皮類</t>
  </si>
  <si>
    <t>加熱処理その他の偶蹄類肉</t>
  </si>
  <si>
    <t>毛類</t>
  </si>
  <si>
    <t>ミール類</t>
  </si>
  <si>
    <t>皮粉・羽毛粉</t>
  </si>
  <si>
    <t>L25</t>
  </si>
  <si>
    <t>L26</t>
  </si>
  <si>
    <t>その他
畜産物</t>
  </si>
  <si>
    <t>加熱処理その他の肉</t>
  </si>
  <si>
    <t>家きん加熱処理肉</t>
  </si>
  <si>
    <t>家きん加熱処理ハム</t>
  </si>
  <si>
    <t>家きん加熱処理ソーセージ</t>
  </si>
  <si>
    <t>家きん加熱処理ベーコン</t>
  </si>
  <si>
    <t>牛</t>
  </si>
  <si>
    <t>B15</t>
  </si>
  <si>
    <t>豚</t>
  </si>
  <si>
    <t>C15</t>
  </si>
  <si>
    <t>５．「消化管等」には、消化管、子宮及び膀胱を含む。</t>
  </si>
  <si>
    <t>その他の偶蹄類</t>
  </si>
  <si>
    <t>D15</t>
  </si>
  <si>
    <t>加熱処理牛</t>
  </si>
  <si>
    <t>E15</t>
  </si>
  <si>
    <t>加熱処理豚</t>
  </si>
  <si>
    <t>F15</t>
  </si>
  <si>
    <t>８．類別の計は、集計対象が無い場合「0」と記す。</t>
  </si>
  <si>
    <t>加熱処理
その他の偶蹄類</t>
  </si>
  <si>
    <t>G15</t>
  </si>
  <si>
    <t>加熱処理その他の偶蹄類</t>
  </si>
  <si>
    <t>H15</t>
  </si>
  <si>
    <t>加熱処理
家きん臓器</t>
  </si>
  <si>
    <t>加熱処理
家きん消化管</t>
  </si>
  <si>
    <t>加熱処理その他の家きん臓器</t>
  </si>
  <si>
    <t>B21</t>
  </si>
  <si>
    <t>C21</t>
  </si>
  <si>
    <t>D21</t>
  </si>
  <si>
    <t>B25</t>
  </si>
  <si>
    <t>羽毛粉</t>
  </si>
  <si>
    <t>その他の
ミール類</t>
  </si>
  <si>
    <t>血清</t>
  </si>
  <si>
    <t>-</t>
  </si>
  <si>
    <t>皮粉・羽毛粉</t>
  </si>
  <si>
    <t>B3</t>
  </si>
  <si>
    <t>E3</t>
  </si>
  <si>
    <t>加熱処理骨粉</t>
  </si>
  <si>
    <t>H3</t>
  </si>
  <si>
    <r>
      <t>D</t>
    </r>
    <r>
      <rPr>
        <sz val="11"/>
        <rFont val="ＭＳ Ｐゴシック"/>
        <family val="3"/>
      </rPr>
      <t>5</t>
    </r>
  </si>
  <si>
    <t>E5</t>
  </si>
  <si>
    <t>加熱処理肉その他偶蹄類（めん羊）</t>
  </si>
  <si>
    <t>その他の肉（加熱処理肉）</t>
  </si>
  <si>
    <r>
      <t>B</t>
    </r>
    <r>
      <rPr>
        <sz val="11"/>
        <rFont val="ＭＳ Ｐゴシック"/>
        <family val="3"/>
      </rPr>
      <t>15</t>
    </r>
  </si>
  <si>
    <t>C15</t>
  </si>
  <si>
    <r>
      <t>D</t>
    </r>
    <r>
      <rPr>
        <sz val="11"/>
        <rFont val="ＭＳ Ｐゴシック"/>
        <family val="3"/>
      </rPr>
      <t>15</t>
    </r>
  </si>
  <si>
    <r>
      <t>E</t>
    </r>
    <r>
      <rPr>
        <sz val="11"/>
        <rFont val="ＭＳ Ｐゴシック"/>
        <family val="3"/>
      </rPr>
      <t>15</t>
    </r>
  </si>
  <si>
    <r>
      <t>B</t>
    </r>
    <r>
      <rPr>
        <sz val="11"/>
        <rFont val="ＭＳ Ｐゴシック"/>
        <family val="3"/>
      </rPr>
      <t>27</t>
    </r>
  </si>
  <si>
    <r>
      <t>C</t>
    </r>
    <r>
      <rPr>
        <sz val="11"/>
        <rFont val="ＭＳ Ｐゴシック"/>
        <family val="3"/>
      </rPr>
      <t>27</t>
    </r>
  </si>
  <si>
    <r>
      <t>E</t>
    </r>
    <r>
      <rPr>
        <sz val="11"/>
        <rFont val="ＭＳ Ｐゴシック"/>
        <family val="3"/>
      </rPr>
      <t>27</t>
    </r>
  </si>
  <si>
    <t>（単位：Kg）</t>
  </si>
  <si>
    <t>L2</t>
  </si>
  <si>
    <t>C3</t>
  </si>
  <si>
    <t>D3</t>
  </si>
  <si>
    <t>（単位：Kg）　　　　　　　　　　　　</t>
  </si>
  <si>
    <t>ハム</t>
  </si>
  <si>
    <t>偶蹄類以外の
臓器</t>
  </si>
  <si>
    <t>ふん・尿</t>
  </si>
  <si>
    <t>６．総計に「その他の畜産物」は含めない。</t>
  </si>
  <si>
    <t>動物の輸出入検疫速報（令和3年8月分）</t>
  </si>
  <si>
    <t>　輸入畜産物検疫数量速報（令和3年8月分）　</t>
  </si>
  <si>
    <t>　輸出畜産物検疫数量速報（令和3年8月分）　</t>
  </si>
  <si>
    <t>７．その他の畜産物の計に精液、受精卵、未受精卵は含めない。</t>
  </si>
  <si>
    <t>うさぎ肉</t>
  </si>
  <si>
    <t>犬肉</t>
  </si>
  <si>
    <t>その他の肉</t>
  </si>
  <si>
    <t>消化管等</t>
  </si>
  <si>
    <t>ケーシング</t>
  </si>
  <si>
    <t>脂肪</t>
  </si>
  <si>
    <t>非加熱
その他の臓器</t>
  </si>
  <si>
    <t xml:space="preserve">  </t>
  </si>
  <si>
    <t>うさぎ皮</t>
  </si>
  <si>
    <t>うさぎ毛</t>
  </si>
  <si>
    <t>計</t>
  </si>
  <si>
    <t>チーズ</t>
  </si>
  <si>
    <t>偶蹄類動物の飼料用乳製品</t>
  </si>
  <si>
    <r>
      <t>D</t>
    </r>
    <r>
      <rPr>
        <sz val="11"/>
        <rFont val="ＭＳ Ｐゴシック"/>
        <family val="3"/>
      </rPr>
      <t>27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</si>
</sst>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</numFmts>
  <fonts count="53">
    <font>
      <sz val="11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6"/>
      <name val="明朝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明朝"/>
      <family val="3"/>
    </font>
    <font>
      <b/>
      <sz val="12"/>
      <name val="明朝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明朝"/>
      <family val="3"/>
    </font>
    <font>
      <sz val="14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8" xfId="48" applyFont="1" applyBorder="1" applyAlignment="1">
      <alignment horizontal="right" vertical="top"/>
    </xf>
    <xf numFmtId="38" fontId="6" fillId="0" borderId="19" xfId="48" applyFont="1" applyBorder="1" applyAlignment="1">
      <alignment horizontal="right" vertical="top"/>
    </xf>
    <xf numFmtId="38" fontId="6" fillId="0" borderId="20" xfId="48" applyFont="1" applyBorder="1" applyAlignment="1">
      <alignment horizontal="right" vertical="top"/>
    </xf>
    <xf numFmtId="38" fontId="6" fillId="0" borderId="10" xfId="48" applyFont="1" applyBorder="1" applyAlignment="1">
      <alignment horizontal="right" vertical="top"/>
    </xf>
    <xf numFmtId="38" fontId="6" fillId="0" borderId="21" xfId="48" applyFont="1" applyBorder="1" applyAlignment="1">
      <alignment horizontal="right" vertical="top"/>
    </xf>
    <xf numFmtId="38" fontId="6" fillId="0" borderId="22" xfId="48" applyFont="1" applyBorder="1" applyAlignment="1">
      <alignment horizontal="right" vertical="top"/>
    </xf>
    <xf numFmtId="38" fontId="6" fillId="0" borderId="23" xfId="48" applyFont="1" applyBorder="1" applyAlignment="1">
      <alignment horizontal="right" vertical="top"/>
    </xf>
    <xf numFmtId="38" fontId="6" fillId="0" borderId="0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right" vertical="top"/>
    </xf>
    <xf numFmtId="38" fontId="6" fillId="0" borderId="25" xfId="48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8" fontId="6" fillId="0" borderId="26" xfId="48" applyFont="1" applyBorder="1" applyAlignment="1">
      <alignment horizontal="right" vertical="top"/>
    </xf>
    <xf numFmtId="38" fontId="6" fillId="0" borderId="27" xfId="48" applyFont="1" applyBorder="1" applyAlignment="1">
      <alignment horizontal="right" vertical="top"/>
    </xf>
    <xf numFmtId="38" fontId="6" fillId="0" borderId="28" xfId="48" applyFont="1" applyBorder="1" applyAlignment="1">
      <alignment horizontal="right" vertical="top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8" fontId="6" fillId="0" borderId="37" xfId="48" applyFont="1" applyBorder="1" applyAlignment="1">
      <alignment horizontal="right" vertical="top"/>
    </xf>
    <xf numFmtId="38" fontId="6" fillId="0" borderId="24" xfId="48" applyFont="1" applyBorder="1" applyAlignment="1">
      <alignment horizontal="right" vertical="top"/>
    </xf>
    <xf numFmtId="38" fontId="6" fillId="0" borderId="38" xfId="48" applyFont="1" applyBorder="1" applyAlignment="1">
      <alignment horizontal="right" vertical="top"/>
    </xf>
    <xf numFmtId="38" fontId="6" fillId="0" borderId="39" xfId="48" applyFont="1" applyBorder="1" applyAlignment="1">
      <alignment horizontal="right" vertical="top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38" fontId="6" fillId="0" borderId="37" xfId="48" applyFont="1" applyBorder="1" applyAlignment="1" quotePrefix="1">
      <alignment horizontal="right" vertical="top"/>
    </xf>
    <xf numFmtId="38" fontId="6" fillId="0" borderId="38" xfId="48" applyFont="1" applyBorder="1" applyAlignment="1" quotePrefix="1">
      <alignment horizontal="right" vertical="top"/>
    </xf>
    <xf numFmtId="38" fontId="6" fillId="0" borderId="22" xfId="48" applyFont="1" applyBorder="1" applyAlignment="1" quotePrefix="1">
      <alignment horizontal="right" vertical="top"/>
    </xf>
    <xf numFmtId="38" fontId="6" fillId="0" borderId="39" xfId="48" applyFont="1" applyBorder="1" applyAlignment="1" quotePrefix="1">
      <alignment horizontal="right" vertical="top"/>
    </xf>
    <xf numFmtId="38" fontId="6" fillId="0" borderId="10" xfId="48" applyFont="1" applyBorder="1" applyAlignment="1" quotePrefix="1">
      <alignment horizontal="right" vertical="top"/>
    </xf>
    <xf numFmtId="38" fontId="6" fillId="0" borderId="21" xfId="48" applyFont="1" applyBorder="1" applyAlignment="1" quotePrefix="1">
      <alignment horizontal="right" vertical="top"/>
    </xf>
    <xf numFmtId="176" fontId="13" fillId="0" borderId="28" xfId="96" applyNumberFormat="1" applyFont="1" applyBorder="1" applyAlignment="1">
      <alignment vertical="center" wrapText="1"/>
      <protection/>
    </xf>
    <xf numFmtId="176" fontId="13" fillId="0" borderId="0" xfId="96" applyNumberFormat="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14" fillId="0" borderId="47" xfId="96" applyNumberFormat="1" applyFont="1" applyFill="1" applyBorder="1" applyAlignment="1">
      <alignment horizontal="center" vertical="center" wrapText="1"/>
      <protection/>
    </xf>
    <xf numFmtId="176" fontId="14" fillId="0" borderId="48" xfId="96" applyNumberFormat="1" applyFont="1" applyFill="1" applyBorder="1" applyAlignment="1">
      <alignment horizontal="center" vertical="center" wrapText="1"/>
      <protection/>
    </xf>
    <xf numFmtId="176" fontId="14" fillId="0" borderId="10" xfId="96" applyNumberFormat="1" applyFont="1" applyFill="1" applyBorder="1" applyAlignment="1">
      <alignment horizontal="center" vertical="center" wrapText="1"/>
      <protection/>
    </xf>
    <xf numFmtId="176" fontId="11" fillId="0" borderId="0" xfId="0" applyNumberFormat="1" applyFont="1" applyAlignment="1" applyProtection="1">
      <alignment vertical="center"/>
      <protection locked="0"/>
    </xf>
    <xf numFmtId="176" fontId="1" fillId="0" borderId="0" xfId="96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vertical="center"/>
    </xf>
    <xf numFmtId="176" fontId="12" fillId="0" borderId="49" xfId="0" applyNumberFormat="1" applyFont="1" applyFill="1" applyBorder="1" applyAlignment="1">
      <alignment horizontal="center" vertical="center"/>
    </xf>
    <xf numFmtId="176" fontId="12" fillId="0" borderId="50" xfId="0" applyNumberFormat="1" applyFont="1" applyFill="1" applyBorder="1" applyAlignment="1">
      <alignment horizontal="center" vertical="center"/>
    </xf>
    <xf numFmtId="176" fontId="12" fillId="0" borderId="51" xfId="0" applyNumberFormat="1" applyFont="1" applyFill="1" applyBorder="1" applyAlignment="1">
      <alignment horizontal="center" vertical="center"/>
    </xf>
    <xf numFmtId="176" fontId="12" fillId="0" borderId="50" xfId="0" applyNumberFormat="1" applyFont="1" applyFill="1" applyBorder="1" applyAlignment="1" quotePrefix="1">
      <alignment horizontal="center" vertical="center"/>
    </xf>
    <xf numFmtId="176" fontId="7" fillId="0" borderId="52" xfId="48" applyNumberFormat="1" applyFont="1" applyFill="1" applyBorder="1" applyAlignment="1">
      <alignment horizontal="center" vertical="center" wrapText="1"/>
    </xf>
    <xf numFmtId="176" fontId="11" fillId="0" borderId="0" xfId="96" applyNumberFormat="1" applyFont="1" applyBorder="1" applyAlignment="1">
      <alignment horizontal="center" vertical="center" wrapText="1"/>
      <protection/>
    </xf>
    <xf numFmtId="176" fontId="14" fillId="0" borderId="53" xfId="96" applyNumberFormat="1" applyFont="1" applyFill="1" applyBorder="1" applyAlignment="1">
      <alignment horizontal="center" vertical="center" wrapText="1"/>
      <protection/>
    </xf>
    <xf numFmtId="176" fontId="15" fillId="0" borderId="0" xfId="48" applyNumberFormat="1" applyFont="1" applyBorder="1" applyAlignment="1">
      <alignment horizontal="center" vertical="center" wrapText="1"/>
    </xf>
    <xf numFmtId="176" fontId="12" fillId="0" borderId="54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76" fontId="14" fillId="0" borderId="49" xfId="96" applyNumberFormat="1" applyFont="1" applyFill="1" applyBorder="1" applyAlignment="1">
      <alignment horizontal="center" vertical="center" wrapText="1"/>
      <protection/>
    </xf>
    <xf numFmtId="176" fontId="14" fillId="0" borderId="50" xfId="96" applyNumberFormat="1" applyFont="1" applyFill="1" applyBorder="1" applyAlignment="1">
      <alignment horizontal="center" vertical="center" wrapText="1"/>
      <protection/>
    </xf>
    <xf numFmtId="176" fontId="14" fillId="0" borderId="56" xfId="96" applyNumberFormat="1" applyFont="1" applyFill="1" applyBorder="1" applyAlignment="1">
      <alignment horizontal="center" vertical="center" wrapText="1"/>
      <protection/>
    </xf>
    <xf numFmtId="176" fontId="14" fillId="0" borderId="54" xfId="96" applyNumberFormat="1" applyFont="1" applyFill="1" applyBorder="1" applyAlignment="1">
      <alignment horizontal="center" vertical="center" wrapText="1"/>
      <protection/>
    </xf>
    <xf numFmtId="176" fontId="12" fillId="0" borderId="49" xfId="0" applyNumberFormat="1" applyFont="1" applyFill="1" applyBorder="1" applyAlignment="1" quotePrefix="1">
      <alignment horizontal="center" vertical="center"/>
    </xf>
    <xf numFmtId="176" fontId="12" fillId="0" borderId="57" xfId="0" applyNumberFormat="1" applyFont="1" applyFill="1" applyBorder="1" applyAlignment="1">
      <alignment horizontal="center" vertical="center"/>
    </xf>
    <xf numFmtId="176" fontId="12" fillId="0" borderId="58" xfId="0" applyNumberFormat="1" applyFont="1" applyFill="1" applyBorder="1" applyAlignment="1">
      <alignment horizontal="center" vertical="center"/>
    </xf>
    <xf numFmtId="176" fontId="11" fillId="0" borderId="16" xfId="48" applyNumberFormat="1" applyFont="1" applyBorder="1" applyAlignment="1">
      <alignment horizontal="center" vertical="center" wrapText="1"/>
    </xf>
    <xf numFmtId="176" fontId="11" fillId="0" borderId="0" xfId="96" applyNumberFormat="1" applyFont="1" applyBorder="1" applyAlignment="1">
      <alignment horizontal="left" vertical="center" wrapText="1"/>
      <protection/>
    </xf>
    <xf numFmtId="176" fontId="14" fillId="0" borderId="51" xfId="96" applyNumberFormat="1" applyFont="1" applyFill="1" applyBorder="1" applyAlignment="1">
      <alignment horizontal="center" vertical="center" wrapText="1"/>
      <protection/>
    </xf>
    <xf numFmtId="176" fontId="14" fillId="0" borderId="58" xfId="96" applyNumberFormat="1" applyFont="1" applyFill="1" applyBorder="1" applyAlignment="1">
      <alignment horizontal="center" vertical="center" wrapText="1"/>
      <protection/>
    </xf>
    <xf numFmtId="176" fontId="12" fillId="0" borderId="59" xfId="0" applyNumberFormat="1" applyFont="1" applyFill="1" applyBorder="1" applyAlignment="1">
      <alignment horizontal="center" vertical="center"/>
    </xf>
    <xf numFmtId="176" fontId="12" fillId="0" borderId="60" xfId="0" applyNumberFormat="1" applyFont="1" applyFill="1" applyBorder="1" applyAlignment="1">
      <alignment horizontal="center" vertical="center"/>
    </xf>
    <xf numFmtId="176" fontId="12" fillId="0" borderId="61" xfId="0" applyNumberFormat="1" applyFont="1" applyFill="1" applyBorder="1" applyAlignment="1">
      <alignment horizontal="center" vertical="center"/>
    </xf>
    <xf numFmtId="176" fontId="11" fillId="0" borderId="0" xfId="96" applyNumberFormat="1" applyFont="1" applyAlignment="1">
      <alignment horizontal="center" vertical="center" wrapText="1"/>
      <protection/>
    </xf>
    <xf numFmtId="176" fontId="0" fillId="0" borderId="0" xfId="96" applyNumberFormat="1" applyFont="1" applyFill="1" applyBorder="1" applyAlignment="1">
      <alignment horizontal="left" vertical="center" wrapText="1"/>
      <protection/>
    </xf>
    <xf numFmtId="176" fontId="14" fillId="0" borderId="13" xfId="96" applyNumberFormat="1" applyFont="1" applyFill="1" applyBorder="1" applyAlignment="1">
      <alignment horizontal="center" vertical="center" wrapText="1"/>
      <protection/>
    </xf>
    <xf numFmtId="176" fontId="14" fillId="0" borderId="20" xfId="96" applyNumberFormat="1" applyFont="1" applyFill="1" applyBorder="1" applyAlignment="1">
      <alignment horizontal="center" vertical="center" wrapText="1"/>
      <protection/>
    </xf>
    <xf numFmtId="176" fontId="12" fillId="0" borderId="62" xfId="0" applyNumberFormat="1" applyFont="1" applyFill="1" applyBorder="1" applyAlignment="1">
      <alignment horizontal="center" vertical="center"/>
    </xf>
    <xf numFmtId="176" fontId="12" fillId="0" borderId="63" xfId="0" applyNumberFormat="1" applyFont="1" applyFill="1" applyBorder="1" applyAlignment="1">
      <alignment horizontal="center" vertical="center"/>
    </xf>
    <xf numFmtId="176" fontId="7" fillId="0" borderId="20" xfId="48" applyNumberFormat="1" applyFont="1" applyFill="1" applyBorder="1" applyAlignment="1">
      <alignment horizontal="center" vertical="center" wrapText="1"/>
    </xf>
    <xf numFmtId="176" fontId="14" fillId="0" borderId="64" xfId="96" applyNumberFormat="1" applyFont="1" applyFill="1" applyBorder="1" applyAlignment="1">
      <alignment horizontal="center" vertical="center" wrapText="1"/>
      <protection/>
    </xf>
    <xf numFmtId="176" fontId="14" fillId="0" borderId="65" xfId="96" applyNumberFormat="1" applyFont="1" applyFill="1" applyBorder="1" applyAlignment="1">
      <alignment horizontal="center" vertical="center" wrapText="1"/>
      <protection/>
    </xf>
    <xf numFmtId="176" fontId="15" fillId="0" borderId="0" xfId="96" applyNumberFormat="1" applyFont="1" applyAlignment="1">
      <alignment horizontal="center" vertical="center" wrapText="1"/>
      <protection/>
    </xf>
    <xf numFmtId="176" fontId="14" fillId="0" borderId="66" xfId="96" applyNumberFormat="1" applyFont="1" applyFill="1" applyBorder="1" applyAlignment="1">
      <alignment horizontal="center" vertical="center" wrapText="1"/>
      <protection/>
    </xf>
    <xf numFmtId="176" fontId="12" fillId="0" borderId="67" xfId="0" applyNumberFormat="1" applyFont="1" applyFill="1" applyBorder="1" applyAlignment="1" quotePrefix="1">
      <alignment horizontal="center" vertical="center"/>
    </xf>
    <xf numFmtId="176" fontId="12" fillId="0" borderId="68" xfId="0" applyNumberFormat="1" applyFont="1" applyFill="1" applyBorder="1" applyAlignment="1">
      <alignment horizontal="center" vertical="center"/>
    </xf>
    <xf numFmtId="176" fontId="12" fillId="0" borderId="69" xfId="0" applyNumberFormat="1" applyFont="1" applyFill="1" applyBorder="1" applyAlignment="1">
      <alignment horizontal="center" vertical="center"/>
    </xf>
    <xf numFmtId="176" fontId="12" fillId="0" borderId="0" xfId="48" applyNumberFormat="1" applyFont="1" applyBorder="1" applyAlignment="1">
      <alignment horizontal="center" vertical="center" wrapText="1"/>
    </xf>
    <xf numFmtId="176" fontId="17" fillId="0" borderId="0" xfId="48" applyNumberFormat="1" applyFont="1" applyBorder="1" applyAlignment="1">
      <alignment horizontal="center" vertical="center" wrapText="1"/>
    </xf>
    <xf numFmtId="176" fontId="12" fillId="0" borderId="50" xfId="48" applyNumberFormat="1" applyFont="1" applyFill="1" applyBorder="1" applyAlignment="1">
      <alignment horizontal="center" vertical="center" wrapText="1"/>
    </xf>
    <xf numFmtId="176" fontId="12" fillId="0" borderId="60" xfId="96" applyNumberFormat="1" applyFont="1" applyFill="1" applyBorder="1" applyAlignment="1">
      <alignment horizontal="center" vertical="center" wrapText="1"/>
      <protection/>
    </xf>
    <xf numFmtId="176" fontId="12" fillId="0" borderId="61" xfId="96" applyNumberFormat="1" applyFont="1" applyFill="1" applyBorder="1" applyAlignment="1">
      <alignment horizontal="center" vertical="center" wrapText="1"/>
      <protection/>
    </xf>
    <xf numFmtId="176" fontId="14" fillId="0" borderId="70" xfId="96" applyNumberFormat="1" applyFont="1" applyFill="1" applyBorder="1" applyAlignment="1">
      <alignment horizontal="center" vertical="center" wrapText="1"/>
      <protection/>
    </xf>
    <xf numFmtId="176" fontId="12" fillId="0" borderId="0" xfId="96" applyNumberFormat="1" applyFont="1" applyAlignment="1">
      <alignment horizontal="center" vertical="center" wrapText="1"/>
      <protection/>
    </xf>
    <xf numFmtId="176" fontId="14" fillId="0" borderId="57" xfId="96" applyNumberFormat="1" applyFont="1" applyFill="1" applyBorder="1" applyAlignment="1">
      <alignment horizontal="center" vertical="center" wrapText="1"/>
      <protection/>
    </xf>
    <xf numFmtId="176" fontId="15" fillId="0" borderId="56" xfId="48" applyNumberFormat="1" applyFont="1" applyFill="1" applyBorder="1" applyAlignment="1">
      <alignment horizontal="center" vertical="center" wrapText="1"/>
    </xf>
    <xf numFmtId="176" fontId="15" fillId="0" borderId="50" xfId="48" applyNumberFormat="1" applyFont="1" applyFill="1" applyBorder="1" applyAlignment="1">
      <alignment horizontal="center" vertical="center" wrapText="1"/>
    </xf>
    <xf numFmtId="176" fontId="15" fillId="0" borderId="51" xfId="48" applyNumberFormat="1" applyFont="1" applyFill="1" applyBorder="1" applyAlignment="1">
      <alignment horizontal="center" vertical="center" wrapText="1"/>
    </xf>
    <xf numFmtId="176" fontId="12" fillId="0" borderId="71" xfId="48" applyNumberFormat="1" applyFont="1" applyFill="1" applyBorder="1" applyAlignment="1">
      <alignment horizontal="center" vertical="center" wrapText="1"/>
    </xf>
    <xf numFmtId="176" fontId="12" fillId="0" borderId="72" xfId="48" applyNumberFormat="1" applyFont="1" applyFill="1" applyBorder="1" applyAlignment="1">
      <alignment horizontal="center" vertical="center" wrapText="1"/>
    </xf>
    <xf numFmtId="176" fontId="12" fillId="0" borderId="60" xfId="48" applyNumberFormat="1" applyFont="1" applyFill="1" applyBorder="1" applyAlignment="1">
      <alignment horizontal="center" vertical="center" wrapText="1"/>
    </xf>
    <xf numFmtId="176" fontId="12" fillId="0" borderId="61" xfId="48" applyNumberFormat="1" applyFont="1" applyFill="1" applyBorder="1" applyAlignment="1">
      <alignment horizontal="center" vertical="center" wrapText="1"/>
    </xf>
    <xf numFmtId="176" fontId="12" fillId="0" borderId="16" xfId="48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55" xfId="0" applyBorder="1" applyAlignment="1">
      <alignment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68" xfId="96" applyNumberFormat="1" applyFont="1" applyFill="1" applyBorder="1" applyAlignment="1">
      <alignment horizontal="center" vertical="center" wrapText="1"/>
      <protection/>
    </xf>
    <xf numFmtId="176" fontId="12" fillId="0" borderId="68" xfId="48" applyNumberFormat="1" applyFont="1" applyFill="1" applyBorder="1" applyAlignment="1">
      <alignment horizontal="center" vertical="center" wrapText="1"/>
    </xf>
    <xf numFmtId="176" fontId="12" fillId="0" borderId="73" xfId="48" applyNumberFormat="1" applyFont="1" applyFill="1" applyBorder="1" applyAlignment="1">
      <alignment horizontal="center" vertical="center" wrapText="1"/>
    </xf>
    <xf numFmtId="176" fontId="14" fillId="0" borderId="67" xfId="96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176" fontId="12" fillId="0" borderId="72" xfId="0" applyNumberFormat="1" applyFont="1" applyFill="1" applyBorder="1" applyAlignment="1" quotePrefix="1">
      <alignment horizontal="center" vertical="center"/>
    </xf>
    <xf numFmtId="176" fontId="12" fillId="0" borderId="72" xfId="0" applyNumberFormat="1" applyFont="1" applyFill="1" applyBorder="1" applyAlignment="1">
      <alignment horizontal="center" vertical="center"/>
    </xf>
    <xf numFmtId="176" fontId="12" fillId="0" borderId="72" xfId="96" applyNumberFormat="1" applyFont="1" applyFill="1" applyBorder="1" applyAlignment="1">
      <alignment horizontal="center" vertical="center" wrapText="1"/>
      <protection/>
    </xf>
    <xf numFmtId="176" fontId="7" fillId="0" borderId="10" xfId="48" applyNumberFormat="1" applyFont="1" applyFill="1" applyBorder="1" applyAlignment="1">
      <alignment horizontal="center" vertical="center" wrapText="1"/>
    </xf>
    <xf numFmtId="176" fontId="14" fillId="0" borderId="18" xfId="96" applyNumberFormat="1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vertical="center"/>
    </xf>
    <xf numFmtId="176" fontId="7" fillId="0" borderId="21" xfId="48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vertical="center"/>
    </xf>
    <xf numFmtId="176" fontId="14" fillId="0" borderId="19" xfId="96" applyNumberFormat="1" applyFont="1" applyFill="1" applyBorder="1" applyAlignment="1">
      <alignment horizontal="center" vertical="center" wrapText="1"/>
      <protection/>
    </xf>
    <xf numFmtId="176" fontId="11" fillId="0" borderId="0" xfId="96" applyNumberFormat="1" applyFont="1" applyFill="1" applyAlignment="1">
      <alignment horizontal="center" vertical="center" wrapText="1"/>
      <protection/>
    </xf>
    <xf numFmtId="176" fontId="12" fillId="0" borderId="0" xfId="96" applyNumberFormat="1" applyFont="1" applyFill="1" applyAlignment="1">
      <alignment horizontal="center" vertical="center" wrapText="1"/>
      <protection/>
    </xf>
    <xf numFmtId="176" fontId="7" fillId="0" borderId="20" xfId="96" applyNumberFormat="1" applyFont="1" applyFill="1" applyBorder="1" applyAlignment="1">
      <alignment horizontal="center" vertical="center" wrapText="1"/>
      <protection/>
    </xf>
    <xf numFmtId="176" fontId="12" fillId="0" borderId="0" xfId="96" applyNumberFormat="1" applyFont="1" applyBorder="1" applyAlignment="1">
      <alignment horizontal="center" vertical="center" wrapText="1"/>
      <protection/>
    </xf>
    <xf numFmtId="0" fontId="0" fillId="33" borderId="75" xfId="97" applyFont="1" applyFill="1" applyBorder="1">
      <alignment/>
      <protection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5" fillId="0" borderId="47" xfId="96" applyNumberFormat="1" applyFont="1" applyBorder="1" applyAlignment="1">
      <alignment horizontal="center" vertical="center" wrapText="1"/>
      <protection/>
    </xf>
    <xf numFmtId="176" fontId="5" fillId="0" borderId="48" xfId="96" applyNumberFormat="1" applyFont="1" applyBorder="1" applyAlignment="1">
      <alignment horizontal="center" vertical="center" wrapText="1"/>
      <protection/>
    </xf>
    <xf numFmtId="176" fontId="5" fillId="0" borderId="53" xfId="96" applyNumberFormat="1" applyFont="1" applyBorder="1" applyAlignment="1">
      <alignment horizontal="center" vertical="center" wrapText="1"/>
      <protection/>
    </xf>
    <xf numFmtId="176" fontId="12" fillId="0" borderId="50" xfId="0" applyNumberFormat="1" applyFont="1" applyBorder="1" applyAlignment="1" quotePrefix="1">
      <alignment horizontal="center" vertical="center"/>
    </xf>
    <xf numFmtId="176" fontId="12" fillId="0" borderId="58" xfId="0" applyNumberFormat="1" applyFont="1" applyBorder="1" applyAlignment="1">
      <alignment horizontal="center" vertical="center"/>
    </xf>
    <xf numFmtId="176" fontId="5" fillId="0" borderId="66" xfId="96" applyNumberFormat="1" applyFont="1" applyBorder="1" applyAlignment="1">
      <alignment horizontal="center" vertical="center" wrapText="1"/>
      <protection/>
    </xf>
    <xf numFmtId="176" fontId="15" fillId="0" borderId="56" xfId="96" applyNumberFormat="1" applyFont="1" applyBorder="1" applyAlignment="1">
      <alignment horizontal="center" vertical="center" wrapText="1"/>
      <protection/>
    </xf>
    <xf numFmtId="176" fontId="15" fillId="0" borderId="56" xfId="48" applyNumberFormat="1" applyFont="1" applyBorder="1" applyAlignment="1">
      <alignment horizontal="center" vertical="center"/>
    </xf>
    <xf numFmtId="176" fontId="15" fillId="0" borderId="56" xfId="48" applyNumberFormat="1" applyFont="1" applyBorder="1" applyAlignment="1">
      <alignment horizontal="center" vertical="center" wrapText="1"/>
    </xf>
    <xf numFmtId="176" fontId="15" fillId="0" borderId="67" xfId="48" applyNumberFormat="1" applyFont="1" applyBorder="1" applyAlignment="1">
      <alignment horizontal="center" vertical="center" wrapText="1"/>
    </xf>
    <xf numFmtId="176" fontId="5" fillId="0" borderId="10" xfId="96" applyNumberFormat="1" applyFont="1" applyBorder="1" applyAlignment="1">
      <alignment horizontal="center" vertical="center" wrapText="1"/>
      <protection/>
    </xf>
    <xf numFmtId="176" fontId="12" fillId="0" borderId="76" xfId="48" applyNumberFormat="1" applyFont="1" applyBorder="1" applyAlignment="1">
      <alignment horizontal="center" vertical="center" wrapText="1"/>
    </xf>
    <xf numFmtId="176" fontId="12" fillId="0" borderId="60" xfId="96" applyNumberFormat="1" applyFont="1" applyBorder="1" applyAlignment="1">
      <alignment horizontal="center" vertical="center" wrapText="1"/>
      <protection/>
    </xf>
    <xf numFmtId="176" fontId="12" fillId="0" borderId="60" xfId="48" applyNumberFormat="1" applyFont="1" applyBorder="1" applyAlignment="1">
      <alignment horizontal="center" vertical="center"/>
    </xf>
    <xf numFmtId="176" fontId="12" fillId="0" borderId="60" xfId="48" applyNumberFormat="1" applyFont="1" applyBorder="1" applyAlignment="1">
      <alignment horizontal="center" vertical="center" wrapText="1"/>
    </xf>
    <xf numFmtId="176" fontId="12" fillId="0" borderId="61" xfId="48" applyNumberFormat="1" applyFont="1" applyBorder="1" applyAlignment="1">
      <alignment horizontal="center" vertical="center" wrapText="1"/>
    </xf>
    <xf numFmtId="176" fontId="7" fillId="0" borderId="52" xfId="48" applyNumberFormat="1" applyFont="1" applyBorder="1" applyAlignment="1">
      <alignment horizontal="center" vertical="center" wrapText="1"/>
    </xf>
    <xf numFmtId="176" fontId="5" fillId="0" borderId="50" xfId="96" applyNumberFormat="1" applyFont="1" applyBorder="1" applyAlignment="1">
      <alignment horizontal="center" vertical="center" wrapText="1"/>
      <protection/>
    </xf>
    <xf numFmtId="176" fontId="5" fillId="0" borderId="56" xfId="96" applyNumberFormat="1" applyFont="1" applyBorder="1" applyAlignment="1">
      <alignment horizontal="center" vertical="center" wrapText="1"/>
      <protection/>
    </xf>
    <xf numFmtId="176" fontId="5" fillId="0" borderId="54" xfId="96" applyNumberFormat="1" applyFont="1" applyBorder="1" applyAlignment="1">
      <alignment horizontal="center" vertical="center" wrapText="1"/>
      <protection/>
    </xf>
    <xf numFmtId="176" fontId="12" fillId="0" borderId="49" xfId="0" applyNumberFormat="1" applyFont="1" applyBorder="1" applyAlignment="1" quotePrefix="1">
      <alignment horizontal="center" vertical="center"/>
    </xf>
    <xf numFmtId="176" fontId="5" fillId="0" borderId="20" xfId="96" applyNumberFormat="1" applyFont="1" applyBorder="1" applyAlignment="1">
      <alignment horizontal="center" vertical="center" wrapText="1"/>
      <protection/>
    </xf>
    <xf numFmtId="176" fontId="7" fillId="0" borderId="20" xfId="48" applyNumberFormat="1" applyFont="1" applyBorder="1" applyAlignment="1">
      <alignment horizontal="center" vertical="center" wrapText="1"/>
    </xf>
    <xf numFmtId="176" fontId="5" fillId="0" borderId="64" xfId="96" applyNumberFormat="1" applyFont="1" applyBorder="1" applyAlignment="1">
      <alignment horizontal="center" vertical="center" wrapText="1"/>
      <protection/>
    </xf>
    <xf numFmtId="176" fontId="5" fillId="0" borderId="65" xfId="96" applyNumberFormat="1" applyFont="1" applyBorder="1" applyAlignment="1">
      <alignment horizontal="center" vertical="center" wrapText="1"/>
      <protection/>
    </xf>
    <xf numFmtId="176" fontId="12" fillId="0" borderId="50" xfId="0" applyNumberFormat="1" applyFont="1" applyBorder="1" applyAlignment="1">
      <alignment horizontal="center" vertical="center"/>
    </xf>
    <xf numFmtId="176" fontId="5" fillId="0" borderId="51" xfId="96" applyNumberFormat="1" applyFont="1" applyBorder="1" applyAlignment="1">
      <alignment horizontal="center" vertical="center" wrapText="1"/>
      <protection/>
    </xf>
    <xf numFmtId="176" fontId="5" fillId="0" borderId="77" xfId="96" applyNumberFormat="1" applyFont="1" applyBorder="1" applyAlignment="1">
      <alignment horizontal="center" vertical="center" wrapText="1"/>
      <protection/>
    </xf>
    <xf numFmtId="176" fontId="12" fillId="0" borderId="50" xfId="48" applyNumberFormat="1" applyFont="1" applyBorder="1" applyAlignment="1">
      <alignment horizontal="center" vertical="center" wrapText="1"/>
    </xf>
    <xf numFmtId="176" fontId="12" fillId="0" borderId="61" xfId="96" applyNumberFormat="1" applyFont="1" applyBorder="1" applyAlignment="1">
      <alignment horizontal="center" vertical="center" wrapText="1"/>
      <protection/>
    </xf>
    <xf numFmtId="176" fontId="5" fillId="0" borderId="70" xfId="96" applyNumberFormat="1" applyFont="1" applyBorder="1" applyAlignment="1">
      <alignment horizontal="center" vertical="center" wrapText="1"/>
      <protection/>
    </xf>
    <xf numFmtId="176" fontId="5" fillId="0" borderId="57" xfId="96" applyNumberFormat="1" applyFont="1" applyBorder="1" applyAlignment="1">
      <alignment horizontal="center" vertical="center" wrapText="1"/>
      <protection/>
    </xf>
    <xf numFmtId="176" fontId="5" fillId="0" borderId="56" xfId="48" applyNumberFormat="1" applyFont="1" applyBorder="1" applyAlignment="1">
      <alignment horizontal="center" vertical="center" wrapText="1"/>
    </xf>
    <xf numFmtId="176" fontId="5" fillId="0" borderId="50" xfId="48" applyNumberFormat="1" applyFont="1" applyBorder="1" applyAlignment="1">
      <alignment horizontal="center" vertical="center" wrapText="1"/>
    </xf>
    <xf numFmtId="176" fontId="5" fillId="0" borderId="51" xfId="48" applyNumberFormat="1" applyFont="1" applyBorder="1" applyAlignment="1">
      <alignment horizontal="center" vertical="center" wrapText="1"/>
    </xf>
    <xf numFmtId="176" fontId="7" fillId="0" borderId="20" xfId="96" applyNumberFormat="1" applyFont="1" applyBorder="1" applyAlignment="1">
      <alignment horizontal="center" vertical="center" wrapText="1"/>
      <protection/>
    </xf>
    <xf numFmtId="176" fontId="12" fillId="0" borderId="71" xfId="48" applyNumberFormat="1" applyFont="1" applyBorder="1" applyAlignment="1">
      <alignment horizontal="center" vertical="center" wrapText="1"/>
    </xf>
    <xf numFmtId="176" fontId="12" fillId="0" borderId="72" xfId="48" applyNumberFormat="1" applyFont="1" applyBorder="1" applyAlignment="1">
      <alignment horizontal="center" vertical="center" wrapText="1"/>
    </xf>
    <xf numFmtId="176" fontId="5" fillId="0" borderId="49" xfId="96" applyNumberFormat="1" applyFont="1" applyBorder="1" applyAlignment="1">
      <alignment horizontal="center" vertical="center" wrapText="1"/>
      <protection/>
    </xf>
    <xf numFmtId="176" fontId="12" fillId="0" borderId="17" xfId="0" applyNumberFormat="1" applyFont="1" applyFill="1" applyBorder="1" applyAlignment="1">
      <alignment horizontal="center" vertical="center"/>
    </xf>
    <xf numFmtId="176" fontId="7" fillId="0" borderId="24" xfId="48" applyNumberFormat="1" applyFont="1" applyBorder="1" applyAlignment="1">
      <alignment horizontal="center" vertical="center" wrapText="1"/>
    </xf>
    <xf numFmtId="176" fontId="12" fillId="0" borderId="76" xfId="0" applyNumberFormat="1" applyFont="1" applyFill="1" applyBorder="1" applyAlignment="1">
      <alignment horizontal="center" vertical="center"/>
    </xf>
    <xf numFmtId="176" fontId="12" fillId="0" borderId="78" xfId="48" applyNumberFormat="1" applyFont="1" applyBorder="1" applyAlignment="1">
      <alignment horizontal="center" vertical="center" wrapText="1"/>
    </xf>
    <xf numFmtId="176" fontId="12" fillId="0" borderId="78" xfId="0" applyNumberFormat="1" applyFont="1" applyFill="1" applyBorder="1" applyAlignment="1">
      <alignment horizontal="center" vertical="center"/>
    </xf>
    <xf numFmtId="176" fontId="12" fillId="0" borderId="79" xfId="96" applyNumberFormat="1" applyFont="1" applyBorder="1" applyAlignment="1">
      <alignment horizontal="center" vertical="center" wrapText="1"/>
      <protection/>
    </xf>
    <xf numFmtId="176" fontId="12" fillId="0" borderId="79" xfId="48" applyNumberFormat="1" applyFont="1" applyBorder="1" applyAlignment="1">
      <alignment horizontal="center" vertical="center" wrapText="1"/>
    </xf>
    <xf numFmtId="176" fontId="5" fillId="0" borderId="67" xfId="96" applyNumberFormat="1" applyFont="1" applyBorder="1" applyAlignment="1">
      <alignment horizontal="center" vertical="center" wrapText="1"/>
      <protection/>
    </xf>
    <xf numFmtId="176" fontId="12" fillId="0" borderId="72" xfId="0" applyNumberFormat="1" applyFont="1" applyBorder="1" applyAlignment="1" quotePrefix="1">
      <alignment horizontal="center" vertical="center"/>
    </xf>
    <xf numFmtId="176" fontId="7" fillId="0" borderId="10" xfId="48" applyNumberFormat="1" applyFont="1" applyBorder="1" applyAlignment="1">
      <alignment horizontal="center" vertical="center" wrapText="1"/>
    </xf>
    <xf numFmtId="176" fontId="12" fillId="0" borderId="68" xfId="96" applyNumberFormat="1" applyFont="1" applyBorder="1" applyAlignment="1">
      <alignment horizontal="center" vertical="center" wrapText="1"/>
      <protection/>
    </xf>
    <xf numFmtId="176" fontId="12" fillId="0" borderId="73" xfId="0" applyNumberFormat="1" applyFont="1" applyFill="1" applyBorder="1" applyAlignment="1">
      <alignment horizontal="center" vertical="center"/>
    </xf>
    <xf numFmtId="176" fontId="5" fillId="0" borderId="19" xfId="96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176" fontId="17" fillId="0" borderId="0" xfId="96" applyNumberFormat="1" applyFont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80" xfId="0" applyBorder="1" applyAlignment="1">
      <alignment vertical="center"/>
    </xf>
    <xf numFmtId="38" fontId="6" fillId="0" borderId="81" xfId="48" applyFont="1" applyBorder="1" applyAlignment="1">
      <alignment horizontal="right" vertical="top"/>
    </xf>
    <xf numFmtId="0" fontId="6" fillId="0" borderId="82" xfId="0" applyFont="1" applyBorder="1" applyAlignment="1">
      <alignment vertical="center"/>
    </xf>
    <xf numFmtId="0" fontId="5" fillId="0" borderId="83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13" fillId="0" borderId="28" xfId="96" applyNumberFormat="1" applyFont="1" applyBorder="1" applyAlignment="1">
      <alignment horizontal="left" vertical="center" wrapText="1"/>
      <protection/>
    </xf>
    <xf numFmtId="176" fontId="13" fillId="0" borderId="28" xfId="96" applyNumberFormat="1" applyFont="1" applyBorder="1" applyAlignment="1">
      <alignment horizontal="right" vertical="center" wrapText="1"/>
      <protection/>
    </xf>
    <xf numFmtId="176" fontId="14" fillId="0" borderId="52" xfId="96" applyNumberFormat="1" applyFont="1" applyFill="1" applyBorder="1" applyAlignment="1">
      <alignment horizontal="center" vertical="center" wrapText="1"/>
      <protection/>
    </xf>
    <xf numFmtId="176" fontId="14" fillId="0" borderId="20" xfId="96" applyNumberFormat="1" applyFont="1" applyFill="1" applyBorder="1" applyAlignment="1">
      <alignment horizontal="center" vertical="center" wrapText="1"/>
      <protection/>
    </xf>
    <xf numFmtId="176" fontId="14" fillId="0" borderId="24" xfId="96" applyNumberFormat="1" applyFont="1" applyFill="1" applyBorder="1" applyAlignment="1">
      <alignment horizontal="center" vertical="center" wrapText="1"/>
      <protection/>
    </xf>
    <xf numFmtId="176" fontId="16" fillId="0" borderId="52" xfId="96" applyNumberFormat="1" applyFont="1" applyFill="1" applyBorder="1" applyAlignment="1">
      <alignment horizontal="center" vertical="center" wrapText="1"/>
      <protection/>
    </xf>
    <xf numFmtId="176" fontId="16" fillId="0" borderId="24" xfId="96" applyNumberFormat="1" applyFont="1" applyFill="1" applyBorder="1" applyAlignment="1">
      <alignment horizontal="center" vertical="center" wrapText="1"/>
      <protection/>
    </xf>
    <xf numFmtId="176" fontId="16" fillId="0" borderId="20" xfId="96" applyNumberFormat="1" applyFont="1" applyFill="1" applyBorder="1" applyAlignment="1">
      <alignment horizontal="center" vertical="center" wrapText="1"/>
      <protection/>
    </xf>
    <xf numFmtId="176" fontId="5" fillId="0" borderId="86" xfId="96" applyNumberFormat="1" applyFont="1" applyBorder="1" applyAlignment="1">
      <alignment horizontal="center" vertical="center" wrapText="1"/>
      <protection/>
    </xf>
    <xf numFmtId="176" fontId="5" fillId="0" borderId="16" xfId="96" applyNumberFormat="1" applyFont="1" applyBorder="1" applyAlignment="1">
      <alignment horizontal="center" vertical="center" wrapText="1"/>
      <protection/>
    </xf>
    <xf numFmtId="176" fontId="5" fillId="0" borderId="87" xfId="96" applyNumberFormat="1" applyFont="1" applyBorder="1" applyAlignment="1">
      <alignment horizontal="center" vertical="center" wrapText="1"/>
      <protection/>
    </xf>
    <xf numFmtId="176" fontId="5" fillId="0" borderId="52" xfId="96" applyNumberFormat="1" applyFont="1" applyBorder="1" applyAlignment="1">
      <alignment horizontal="center" vertical="center" wrapText="1"/>
      <protection/>
    </xf>
    <xf numFmtId="176" fontId="5" fillId="0" borderId="24" xfId="96" applyNumberFormat="1" applyFont="1" applyBorder="1" applyAlignment="1">
      <alignment horizontal="center" vertical="center" wrapText="1"/>
      <protection/>
    </xf>
    <xf numFmtId="176" fontId="5" fillId="0" borderId="20" xfId="96" applyNumberFormat="1" applyFont="1" applyBorder="1" applyAlignment="1">
      <alignment horizontal="center" vertical="center" wrapText="1"/>
      <protection/>
    </xf>
    <xf numFmtId="176" fontId="7" fillId="0" borderId="16" xfId="96" applyNumberFormat="1" applyFont="1" applyBorder="1" applyAlignment="1">
      <alignment horizontal="center" vertical="center" wrapText="1"/>
      <protection/>
    </xf>
    <xf numFmtId="176" fontId="7" fillId="0" borderId="20" xfId="96" applyNumberFormat="1" applyFont="1" applyBorder="1" applyAlignment="1">
      <alignment horizontal="center" vertical="center" wrapText="1"/>
      <protection/>
    </xf>
    <xf numFmtId="176" fontId="7" fillId="0" borderId="24" xfId="96" applyNumberFormat="1" applyFont="1" applyBorder="1" applyAlignment="1">
      <alignment horizontal="center" vertical="center" wrapText="1"/>
      <protection/>
    </xf>
    <xf numFmtId="176" fontId="34" fillId="0" borderId="0" xfId="96" applyNumberFormat="1" applyFont="1" applyBorder="1" applyAlignment="1">
      <alignment horizontal="center" vertical="center" wrapText="1"/>
      <protection/>
    </xf>
    <xf numFmtId="176" fontId="34" fillId="0" borderId="0" xfId="96" applyNumberFormat="1" applyFont="1" applyAlignment="1">
      <alignment horizontal="center" vertical="center" wrapText="1"/>
      <protection/>
    </xf>
    <xf numFmtId="176" fontId="34" fillId="0" borderId="0" xfId="96" applyNumberFormat="1" applyFont="1" applyBorder="1" applyAlignment="1">
      <alignment horizontal="left" vertical="center" wrapText="1"/>
      <protection/>
    </xf>
    <xf numFmtId="176" fontId="34" fillId="0" borderId="50" xfId="96" applyNumberFormat="1" applyFont="1" applyFill="1" applyBorder="1" applyAlignment="1">
      <alignment horizontal="center" vertical="center" wrapText="1"/>
      <protection/>
    </xf>
    <xf numFmtId="176" fontId="34" fillId="0" borderId="57" xfId="96" applyNumberFormat="1" applyFont="1" applyFill="1" applyBorder="1" applyAlignment="1">
      <alignment horizontal="center" vertical="center" wrapText="1"/>
      <protection/>
    </xf>
    <xf numFmtId="176" fontId="34" fillId="0" borderId="51" xfId="96" applyNumberFormat="1" applyFont="1" applyFill="1" applyBorder="1" applyAlignment="1">
      <alignment horizontal="center" vertical="center" wrapText="1"/>
      <protection/>
    </xf>
    <xf numFmtId="176" fontId="34" fillId="0" borderId="48" xfId="96" applyNumberFormat="1" applyFont="1" applyFill="1" applyBorder="1" applyAlignment="1">
      <alignment horizontal="center" vertical="center" wrapText="1"/>
      <protection/>
    </xf>
    <xf numFmtId="176" fontId="34" fillId="0" borderId="77" xfId="96" applyNumberFormat="1" applyFont="1" applyFill="1" applyBorder="1" applyAlignment="1">
      <alignment horizontal="center" vertical="center" wrapText="1"/>
      <protection/>
    </xf>
    <xf numFmtId="176" fontId="34" fillId="0" borderId="56" xfId="96" applyNumberFormat="1" applyFont="1" applyFill="1" applyBorder="1" applyAlignment="1">
      <alignment horizontal="center" vertical="center" wrapText="1"/>
      <protection/>
    </xf>
    <xf numFmtId="176" fontId="34" fillId="0" borderId="67" xfId="96" applyNumberFormat="1" applyFont="1" applyFill="1" applyBorder="1" applyAlignment="1">
      <alignment horizontal="center" vertical="center" wrapText="1"/>
      <protection/>
    </xf>
    <xf numFmtId="176" fontId="13" fillId="0" borderId="20" xfId="96" applyNumberFormat="1" applyFont="1" applyFill="1" applyBorder="1" applyAlignment="1">
      <alignment horizontal="center" vertical="center" wrapText="1"/>
      <protection/>
    </xf>
    <xf numFmtId="176" fontId="34" fillId="0" borderId="0" xfId="96" applyNumberFormat="1" applyFont="1" applyFill="1" applyAlignment="1">
      <alignment horizontal="center" vertical="center" wrapText="1"/>
      <protection/>
    </xf>
    <xf numFmtId="176" fontId="35" fillId="0" borderId="0" xfId="96" applyNumberFormat="1" applyFont="1" applyFill="1" applyBorder="1" applyAlignment="1">
      <alignment horizontal="left" vertical="center"/>
      <protection/>
    </xf>
    <xf numFmtId="176" fontId="35" fillId="0" borderId="0" xfId="96" applyNumberFormat="1" applyFont="1" applyFill="1" applyAlignment="1">
      <alignment horizontal="center" vertical="center" wrapText="1"/>
      <protection/>
    </xf>
    <xf numFmtId="176" fontId="35" fillId="0" borderId="0" xfId="96" applyNumberFormat="1" applyFont="1" applyBorder="1" applyAlignment="1">
      <alignment horizontal="center" vertical="center" wrapText="1"/>
      <protection/>
    </xf>
    <xf numFmtId="176" fontId="34" fillId="0" borderId="0" xfId="96" applyNumberFormat="1" applyFont="1" applyAlignment="1">
      <alignment horizontal="right" vertical="top"/>
      <protection/>
    </xf>
    <xf numFmtId="176" fontId="34" fillId="0" borderId="0" xfId="96" applyNumberFormat="1" applyFont="1" applyBorder="1" applyAlignment="1">
      <alignment horizontal="left" vertical="top" wrapText="1"/>
      <protection/>
    </xf>
    <xf numFmtId="176" fontId="34" fillId="0" borderId="0" xfId="96" applyNumberFormat="1" applyFont="1" applyAlignment="1">
      <alignment vertical="center"/>
      <protection/>
    </xf>
    <xf numFmtId="176" fontId="34" fillId="0" borderId="0" xfId="96" applyNumberFormat="1" applyFont="1" applyBorder="1" applyAlignment="1">
      <alignment horizontal="left" vertical="center" wrapText="1"/>
      <protection/>
    </xf>
    <xf numFmtId="176" fontId="34" fillId="0" borderId="0" xfId="96" applyNumberFormat="1" applyFont="1" applyAlignment="1">
      <alignment horizontal="right" vertical="center"/>
      <protection/>
    </xf>
    <xf numFmtId="176" fontId="34" fillId="0" borderId="0" xfId="96" applyNumberFormat="1" applyFont="1" applyBorder="1" applyAlignment="1">
      <alignment vertical="center"/>
      <protection/>
    </xf>
    <xf numFmtId="176" fontId="34" fillId="0" borderId="0" xfId="96" applyNumberFormat="1" applyFont="1" applyAlignment="1">
      <alignment horizontal="left" vertical="center" wrapText="1"/>
      <protection/>
    </xf>
    <xf numFmtId="0" fontId="34" fillId="0" borderId="0" xfId="0" applyFont="1" applyAlignment="1">
      <alignment vertical="center"/>
    </xf>
    <xf numFmtId="176" fontId="34" fillId="0" borderId="13" xfId="96" applyNumberFormat="1" applyFont="1" applyBorder="1" applyAlignment="1">
      <alignment horizontal="center" vertical="center" wrapText="1"/>
      <protection/>
    </xf>
    <xf numFmtId="176" fontId="34" fillId="0" borderId="50" xfId="96" applyNumberFormat="1" applyFont="1" applyBorder="1" applyAlignment="1">
      <alignment horizontal="center" vertical="center" wrapText="1"/>
      <protection/>
    </xf>
    <xf numFmtId="176" fontId="34" fillId="0" borderId="57" xfId="96" applyNumberFormat="1" applyFont="1" applyBorder="1" applyAlignment="1">
      <alignment horizontal="center" vertical="center" wrapText="1"/>
      <protection/>
    </xf>
    <xf numFmtId="176" fontId="34" fillId="0" borderId="51" xfId="96" applyNumberFormat="1" applyFont="1" applyBorder="1" applyAlignment="1">
      <alignment horizontal="center" vertical="center" wrapText="1"/>
      <protection/>
    </xf>
    <xf numFmtId="176" fontId="35" fillId="0" borderId="0" xfId="96" applyNumberFormat="1" applyFont="1" applyBorder="1" applyAlignment="1">
      <alignment horizontal="left" vertical="center"/>
      <protection/>
    </xf>
    <xf numFmtId="176" fontId="35" fillId="0" borderId="0" xfId="96" applyNumberFormat="1" applyFont="1" applyAlignment="1">
      <alignment horizontal="center" vertical="center" wrapText="1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1 2" xfId="65"/>
    <cellStyle name="標準 12" xfId="66"/>
    <cellStyle name="標準 2" xfId="67"/>
    <cellStyle name="標準 2 2" xfId="68"/>
    <cellStyle name="標準 2 3" xfId="69"/>
    <cellStyle name="標準 2 3 2" xfId="70"/>
    <cellStyle name="標準 2_★ＡＮＩＰＡＳコード表（管理用）" xfId="71"/>
    <cellStyle name="標準 3" xfId="72"/>
    <cellStyle name="標準 3 2" xfId="73"/>
    <cellStyle name="標準 3 3" xfId="74"/>
    <cellStyle name="標準 3 3 2" xfId="75"/>
    <cellStyle name="標準 3 3 2 2" xfId="76"/>
    <cellStyle name="標準 3 3 2 2 2" xfId="77"/>
    <cellStyle name="標準 3 3 2 2 2 2" xfId="78"/>
    <cellStyle name="標準 3 3 2 2 3" xfId="79"/>
    <cellStyle name="標準 3 3 2 3" xfId="80"/>
    <cellStyle name="標準 3 3 2 3 2" xfId="81"/>
    <cellStyle name="標準 3 3 2 4" xfId="82"/>
    <cellStyle name="標準 3 3 3" xfId="83"/>
    <cellStyle name="標準 3 3 3 2" xfId="84"/>
    <cellStyle name="標準 3 3 3 2 2" xfId="85"/>
    <cellStyle name="標準 3 3 3 3" xfId="86"/>
    <cellStyle name="標準 3 3 4" xfId="87"/>
    <cellStyle name="標準 3 3 4 2" xfId="88"/>
    <cellStyle name="標準 3 3 5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課長依頼データ（９月１７日）" xfId="96"/>
    <cellStyle name="標準_品目テーブル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36895;&#22577;&#38598;&#35336;&#20316;&#269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輸入畜産物"/>
      <sheetName val="輸出畜産物"/>
      <sheetName val="輸入畜産物ピボット(同一データを2カ所に貼る)"/>
      <sheetName val="輸出畜産物ピボット"/>
    </sheetNames>
    <sheetDataSet>
      <sheetData sheetId="2">
        <row r="2">
          <cell r="D2" t="str">
            <v>骨</v>
          </cell>
          <cell r="E2">
            <v>858946.8600000001</v>
          </cell>
        </row>
        <row r="3">
          <cell r="D3" t="str">
            <v>砕骨</v>
          </cell>
          <cell r="E3">
            <v>2139854.7</v>
          </cell>
        </row>
        <row r="4">
          <cell r="D4" t="str">
            <v>蹄角</v>
          </cell>
          <cell r="E4">
            <v>6907.69</v>
          </cell>
        </row>
        <row r="5">
          <cell r="D5" t="str">
            <v>骨腱</v>
          </cell>
          <cell r="E5">
            <v>78488.25</v>
          </cell>
        </row>
        <row r="6">
          <cell r="D6" t="str">
            <v>蹄角粉</v>
          </cell>
          <cell r="E6">
            <v>128000</v>
          </cell>
        </row>
        <row r="7">
          <cell r="E7">
            <v>3212197.5000000005</v>
          </cell>
        </row>
        <row r="8">
          <cell r="D8" t="str">
            <v>牛肉</v>
          </cell>
          <cell r="E8">
            <v>60492657.48999995</v>
          </cell>
        </row>
        <row r="9">
          <cell r="D9" t="str">
            <v>豚肉</v>
          </cell>
          <cell r="E9">
            <v>94294648.43999995</v>
          </cell>
        </row>
        <row r="10">
          <cell r="D10" t="str">
            <v>めん羊肉</v>
          </cell>
          <cell r="E10">
            <v>1660421.8300000003</v>
          </cell>
        </row>
        <row r="11">
          <cell r="D11" t="str">
            <v>山羊肉</v>
          </cell>
          <cell r="E11">
            <v>55154.94</v>
          </cell>
        </row>
        <row r="12">
          <cell r="D12" t="str">
            <v>鹿肉</v>
          </cell>
          <cell r="E12">
            <v>4379.38</v>
          </cell>
        </row>
        <row r="13">
          <cell r="D13" t="str">
            <v>加熱処理肉牛</v>
          </cell>
          <cell r="E13">
            <v>295656.02</v>
          </cell>
        </row>
        <row r="14">
          <cell r="D14" t="str">
            <v>加熱処理肉豚</v>
          </cell>
          <cell r="E14">
            <v>838059.3100000003</v>
          </cell>
        </row>
        <row r="15">
          <cell r="D15" t="str">
            <v>ハム</v>
          </cell>
          <cell r="E15">
            <v>309274.30000000016</v>
          </cell>
        </row>
        <row r="16">
          <cell r="D16" t="str">
            <v>加熱処理ハム</v>
          </cell>
          <cell r="E16">
            <v>14497.57</v>
          </cell>
        </row>
        <row r="17">
          <cell r="D17" t="str">
            <v>ソーセージ</v>
          </cell>
          <cell r="E17">
            <v>1295123.57</v>
          </cell>
        </row>
        <row r="18">
          <cell r="D18" t="str">
            <v>加熱処理ソーセージ</v>
          </cell>
          <cell r="E18">
            <v>783057.5400000002</v>
          </cell>
        </row>
        <row r="19">
          <cell r="D19" t="str">
            <v>ベーコン</v>
          </cell>
          <cell r="E19">
            <v>226572.65</v>
          </cell>
        </row>
        <row r="20">
          <cell r="D20" t="str">
            <v>加熱処理ベーコン</v>
          </cell>
          <cell r="E20">
            <v>2.45</v>
          </cell>
        </row>
        <row r="21">
          <cell r="D21" t="str">
            <v>馬肉</v>
          </cell>
          <cell r="E21">
            <v>396248.2</v>
          </cell>
        </row>
        <row r="22">
          <cell r="D22" t="str">
            <v>うさぎ肉</v>
          </cell>
          <cell r="E22">
            <v>2706.32</v>
          </cell>
        </row>
        <row r="23">
          <cell r="D23" t="str">
            <v>家きん肉</v>
          </cell>
          <cell r="E23">
            <v>49524232.790000014</v>
          </cell>
        </row>
        <row r="24">
          <cell r="D24" t="str">
            <v>その他の肉（非加熱）</v>
          </cell>
          <cell r="E24">
            <v>923108.5099999999</v>
          </cell>
        </row>
        <row r="25">
          <cell r="D25" t="str">
            <v>その他の肉（加熱処理肉）</v>
          </cell>
          <cell r="E25">
            <v>3239409.56</v>
          </cell>
        </row>
        <row r="26">
          <cell r="D26" t="str">
            <v>加熱処理肉（家きん）</v>
          </cell>
          <cell r="E26">
            <v>38383170.010000005</v>
          </cell>
        </row>
        <row r="27">
          <cell r="D27" t="str">
            <v>その他の肉（加熱処理肉）（家きん）</v>
          </cell>
          <cell r="E27">
            <v>3433587.250000001</v>
          </cell>
        </row>
        <row r="28">
          <cell r="E28">
            <v>256171968.12999988</v>
          </cell>
        </row>
        <row r="29">
          <cell r="D29" t="str">
            <v>偶蹄類の臓器牛</v>
          </cell>
          <cell r="E29">
            <v>127117.32999999999</v>
          </cell>
        </row>
        <row r="30">
          <cell r="D30" t="str">
            <v>偶蹄類の臓器豚</v>
          </cell>
          <cell r="E30">
            <v>41182.77</v>
          </cell>
        </row>
        <row r="31">
          <cell r="D31" t="str">
            <v>偶蹄類の臓器その他の偶蹄類</v>
          </cell>
          <cell r="E31">
            <v>11641.240000000002</v>
          </cell>
        </row>
        <row r="32">
          <cell r="D32" t="str">
            <v>偶蹄類以外の臓器</v>
          </cell>
          <cell r="E32">
            <v>41703.05</v>
          </cell>
        </row>
        <row r="33">
          <cell r="D33" t="str">
            <v>消化管等</v>
          </cell>
          <cell r="E33">
            <v>2595240.93</v>
          </cell>
        </row>
        <row r="34">
          <cell r="D34" t="str">
            <v>ケーシング</v>
          </cell>
          <cell r="E34">
            <v>419593.9</v>
          </cell>
        </row>
        <row r="35">
          <cell r="D35" t="str">
            <v>脂肪</v>
          </cell>
          <cell r="E35">
            <v>2321671.21</v>
          </cell>
        </row>
        <row r="36">
          <cell r="D36" t="str">
            <v>加熱処理臓器（家きん）</v>
          </cell>
          <cell r="E36">
            <v>278732.77999999997</v>
          </cell>
        </row>
        <row r="37">
          <cell r="D37" t="str">
            <v>その他の臓器（加熱処理）（家きん）</v>
          </cell>
          <cell r="E37">
            <v>12421.63</v>
          </cell>
        </row>
        <row r="38">
          <cell r="E38">
            <v>5849304.84</v>
          </cell>
        </row>
        <row r="39">
          <cell r="D39" t="str">
            <v>殻付卵</v>
          </cell>
          <cell r="E39">
            <v>409307.5099999999</v>
          </cell>
        </row>
        <row r="40">
          <cell r="D40" t="str">
            <v>液卵</v>
          </cell>
          <cell r="E40">
            <v>971190.5799999996</v>
          </cell>
        </row>
        <row r="41">
          <cell r="E41">
            <v>1380498.0899999994</v>
          </cell>
        </row>
        <row r="42">
          <cell r="D42" t="str">
            <v>牛皮</v>
          </cell>
          <cell r="E42">
            <v>2342844.78</v>
          </cell>
        </row>
        <row r="43">
          <cell r="D43" t="str">
            <v>豚皮</v>
          </cell>
          <cell r="E43">
            <v>107231.45</v>
          </cell>
        </row>
        <row r="44">
          <cell r="D44" t="str">
            <v>めん羊皮</v>
          </cell>
          <cell r="E44">
            <v>15069</v>
          </cell>
        </row>
        <row r="45">
          <cell r="D45" t="str">
            <v>鹿皮</v>
          </cell>
          <cell r="E45">
            <v>9014</v>
          </cell>
        </row>
        <row r="46">
          <cell r="D46" t="str">
            <v>馬皮</v>
          </cell>
          <cell r="E46">
            <v>115518.83</v>
          </cell>
        </row>
        <row r="47">
          <cell r="D47" t="str">
            <v>うさぎ皮</v>
          </cell>
          <cell r="E47">
            <v>24300</v>
          </cell>
        </row>
        <row r="48">
          <cell r="E48">
            <v>2613978.06</v>
          </cell>
        </row>
        <row r="49">
          <cell r="D49" t="str">
            <v>豚毛</v>
          </cell>
          <cell r="E49">
            <v>1525</v>
          </cell>
        </row>
        <row r="50">
          <cell r="E50">
            <v>1525</v>
          </cell>
        </row>
        <row r="51">
          <cell r="D51" t="str">
            <v>山羊毛</v>
          </cell>
          <cell r="E51">
            <v>2154.6</v>
          </cell>
        </row>
        <row r="52">
          <cell r="D52" t="str">
            <v>その他の偶蹄類の毛</v>
          </cell>
          <cell r="E52">
            <v>3230</v>
          </cell>
        </row>
        <row r="53">
          <cell r="D53" t="str">
            <v>馬毛</v>
          </cell>
          <cell r="E53">
            <v>7752.7</v>
          </cell>
        </row>
        <row r="54">
          <cell r="D54" t="str">
            <v>羽毛</v>
          </cell>
          <cell r="E54">
            <v>341649.55000000005</v>
          </cell>
        </row>
        <row r="55">
          <cell r="E55">
            <v>354786.85000000003</v>
          </cell>
        </row>
        <row r="56">
          <cell r="D56" t="str">
            <v>チーズ</v>
          </cell>
          <cell r="E56">
            <v>24230933.65999999</v>
          </cell>
        </row>
        <row r="57">
          <cell r="D57" t="str">
            <v>バター</v>
          </cell>
          <cell r="E57">
            <v>243855.99000000002</v>
          </cell>
        </row>
        <row r="58">
          <cell r="D58" t="str">
            <v>偶蹄類動物の飼料用乳製品</v>
          </cell>
          <cell r="E58">
            <v>4178133.95</v>
          </cell>
        </row>
        <row r="59">
          <cell r="D59" t="str">
            <v>その他の乳製品</v>
          </cell>
          <cell r="E59">
            <v>4852934.62</v>
          </cell>
        </row>
        <row r="60">
          <cell r="E60">
            <v>33505858.219999988</v>
          </cell>
        </row>
        <row r="61">
          <cell r="D61" t="str">
            <v>血粉</v>
          </cell>
          <cell r="E61">
            <v>157312.5</v>
          </cell>
        </row>
        <row r="62">
          <cell r="D62" t="str">
            <v>肉粉</v>
          </cell>
          <cell r="E62">
            <v>11816.08</v>
          </cell>
        </row>
        <row r="63">
          <cell r="E63">
            <v>169128.58</v>
          </cell>
        </row>
        <row r="64">
          <cell r="D64" t="str">
            <v>精液</v>
          </cell>
          <cell r="E64">
            <v>49275</v>
          </cell>
        </row>
        <row r="65">
          <cell r="E65">
            <v>49275</v>
          </cell>
        </row>
        <row r="66">
          <cell r="D66" t="str">
            <v>受精卵</v>
          </cell>
          <cell r="E66">
            <v>196</v>
          </cell>
        </row>
        <row r="67">
          <cell r="E67">
            <v>196</v>
          </cell>
        </row>
        <row r="68">
          <cell r="D68" t="str">
            <v>穀物のわら</v>
          </cell>
          <cell r="E68">
            <v>18153140</v>
          </cell>
        </row>
        <row r="69">
          <cell r="D69" t="str">
            <v>稲わら・その他</v>
          </cell>
          <cell r="E69">
            <v>136630</v>
          </cell>
        </row>
        <row r="70">
          <cell r="E70">
            <v>18289770</v>
          </cell>
        </row>
        <row r="71">
          <cell r="D71" t="str">
            <v>その他のもの</v>
          </cell>
          <cell r="E71">
            <v>3567596.439999999</v>
          </cell>
        </row>
        <row r="72">
          <cell r="D72" t="str">
            <v>その他の畜産物</v>
          </cell>
          <cell r="E72">
            <v>93645.86</v>
          </cell>
        </row>
        <row r="73">
          <cell r="D73" t="str">
            <v>血液</v>
          </cell>
          <cell r="E73">
            <v>7296.800000000001</v>
          </cell>
        </row>
        <row r="74">
          <cell r="D74" t="str">
            <v>血清</v>
          </cell>
          <cell r="E74">
            <v>10280.190000000006</v>
          </cell>
        </row>
        <row r="75">
          <cell r="D75" t="str">
            <v>試験研究用卵</v>
          </cell>
          <cell r="E75">
            <v>95785</v>
          </cell>
        </row>
        <row r="76">
          <cell r="D76" t="str">
            <v>動物性加工たん白</v>
          </cell>
          <cell r="E76">
            <v>40149517.90999997</v>
          </cell>
        </row>
        <row r="77">
          <cell r="D77" t="str">
            <v>病原体</v>
          </cell>
          <cell r="E77">
            <v>21.65</v>
          </cell>
        </row>
        <row r="78">
          <cell r="E78">
            <v>43924143.849999964</v>
          </cell>
        </row>
        <row r="79">
          <cell r="E79">
            <v>365522630.1199998</v>
          </cell>
        </row>
      </sheetData>
      <sheetData sheetId="3">
        <row r="1">
          <cell r="A1" t="str">
            <v>速報</v>
          </cell>
          <cell r="B1" t="str">
            <v>合計 / SURYO</v>
          </cell>
        </row>
        <row r="2">
          <cell r="A2" t="str">
            <v>蹄角</v>
          </cell>
          <cell r="B2">
            <v>23.8</v>
          </cell>
        </row>
        <row r="3">
          <cell r="B3">
            <v>23.8</v>
          </cell>
        </row>
        <row r="4">
          <cell r="A4" t="str">
            <v>牛肉</v>
          </cell>
          <cell r="B4">
            <v>726664.6499999996</v>
          </cell>
        </row>
        <row r="5">
          <cell r="A5" t="str">
            <v>豚肉</v>
          </cell>
          <cell r="B5">
            <v>194152.1</v>
          </cell>
        </row>
        <row r="6">
          <cell r="A6" t="str">
            <v>鹿肉</v>
          </cell>
          <cell r="B6">
            <v>32.25</v>
          </cell>
        </row>
        <row r="7">
          <cell r="A7" t="str">
            <v>ハム</v>
          </cell>
          <cell r="B7">
            <v>53.01</v>
          </cell>
        </row>
        <row r="8">
          <cell r="A8" t="str">
            <v>ソーセージ</v>
          </cell>
          <cell r="B8">
            <v>581.6</v>
          </cell>
        </row>
        <row r="9">
          <cell r="A9" t="str">
            <v>ベーコン</v>
          </cell>
          <cell r="B9">
            <v>45.53</v>
          </cell>
        </row>
        <row r="10">
          <cell r="A10" t="str">
            <v>家きん肉</v>
          </cell>
          <cell r="B10">
            <v>597577.07</v>
          </cell>
        </row>
        <row r="11">
          <cell r="A11" t="str">
            <v>その他の肉（非加熱）</v>
          </cell>
          <cell r="B11">
            <v>10318.980000000001</v>
          </cell>
        </row>
        <row r="12">
          <cell r="B12">
            <v>1529425.1899999995</v>
          </cell>
        </row>
        <row r="13">
          <cell r="A13" t="str">
            <v>偶蹄類の臓器牛</v>
          </cell>
          <cell r="B13">
            <v>20.8</v>
          </cell>
        </row>
        <row r="14">
          <cell r="A14" t="str">
            <v>偶蹄類の臓器豚</v>
          </cell>
          <cell r="B14">
            <v>1000</v>
          </cell>
        </row>
        <row r="15">
          <cell r="A15" t="str">
            <v>偶蹄類の臓器その他の偶蹄類</v>
          </cell>
          <cell r="B15">
            <v>3.75</v>
          </cell>
        </row>
        <row r="16">
          <cell r="A16" t="str">
            <v>偶蹄類以外の臓器</v>
          </cell>
          <cell r="B16">
            <v>2691.5</v>
          </cell>
        </row>
        <row r="17">
          <cell r="A17" t="str">
            <v>消化管等</v>
          </cell>
          <cell r="B17">
            <v>18560.4</v>
          </cell>
        </row>
        <row r="18">
          <cell r="A18" t="str">
            <v>脂肪</v>
          </cell>
          <cell r="B18">
            <v>5325</v>
          </cell>
        </row>
        <row r="19">
          <cell r="A19" t="str">
            <v>その他の臓器（非加熱）</v>
          </cell>
          <cell r="B19">
            <v>3.5</v>
          </cell>
        </row>
        <row r="20">
          <cell r="B20">
            <v>27604.95</v>
          </cell>
        </row>
        <row r="21">
          <cell r="A21" t="str">
            <v>殻付卵</v>
          </cell>
          <cell r="B21">
            <v>1877084.9399999997</v>
          </cell>
        </row>
        <row r="22">
          <cell r="A22" t="str">
            <v>液卵</v>
          </cell>
          <cell r="B22">
            <v>2076</v>
          </cell>
        </row>
        <row r="23">
          <cell r="A23" t="str">
            <v>その他の卵</v>
          </cell>
          <cell r="B23">
            <v>31851.560000000005</v>
          </cell>
        </row>
        <row r="24">
          <cell r="B24">
            <v>1911012.4999999998</v>
          </cell>
        </row>
        <row r="25">
          <cell r="A25" t="str">
            <v>牛皮</v>
          </cell>
          <cell r="B25">
            <v>1173358</v>
          </cell>
        </row>
        <row r="26">
          <cell r="A26" t="str">
            <v>豚皮</v>
          </cell>
          <cell r="B26">
            <v>4790101.6</v>
          </cell>
        </row>
        <row r="27">
          <cell r="B27">
            <v>5963459.6</v>
          </cell>
        </row>
        <row r="28">
          <cell r="A28" t="str">
            <v>羽毛</v>
          </cell>
          <cell r="B28">
            <v>6013.790000000001</v>
          </cell>
        </row>
        <row r="29">
          <cell r="A29" t="str">
            <v>その他の毛</v>
          </cell>
          <cell r="B29">
            <v>929.51</v>
          </cell>
        </row>
        <row r="30">
          <cell r="B30">
            <v>6943.300000000001</v>
          </cell>
        </row>
        <row r="31">
          <cell r="A31" t="str">
            <v>チーズ</v>
          </cell>
          <cell r="B31">
            <v>897.7</v>
          </cell>
        </row>
        <row r="32">
          <cell r="A32" t="str">
            <v>バター</v>
          </cell>
          <cell r="B32">
            <v>19.3</v>
          </cell>
        </row>
        <row r="33">
          <cell r="A33" t="str">
            <v>その他の乳製品</v>
          </cell>
          <cell r="B33">
            <v>239270.47</v>
          </cell>
        </row>
        <row r="34">
          <cell r="B34">
            <v>240187.47</v>
          </cell>
        </row>
        <row r="35">
          <cell r="A35" t="str">
            <v>その他のもの</v>
          </cell>
          <cell r="B35">
            <v>7017663.200000002</v>
          </cell>
        </row>
        <row r="36">
          <cell r="A36" t="str">
            <v>その他の畜産物</v>
          </cell>
          <cell r="B36">
            <v>446706.16000000003</v>
          </cell>
        </row>
        <row r="37">
          <cell r="A37" t="str">
            <v>血清</v>
          </cell>
          <cell r="B37">
            <v>109.15</v>
          </cell>
        </row>
        <row r="38">
          <cell r="B38">
            <v>7464478.510000003</v>
          </cell>
        </row>
        <row r="39">
          <cell r="B39">
            <v>17143135.32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view="pageBreakPreview" zoomScaleSheetLayoutView="100" workbookViewId="0" topLeftCell="A19">
      <selection activeCell="I10" sqref="I10"/>
    </sheetView>
  </sheetViews>
  <sheetFormatPr defaultColWidth="9.00390625" defaultRowHeight="13.5"/>
  <cols>
    <col min="1" max="1" width="3.375" style="2" customWidth="1"/>
    <col min="2" max="2" width="30.00390625" style="2" customWidth="1"/>
    <col min="3" max="3" width="15.625" style="2" customWidth="1"/>
    <col min="4" max="4" width="17.75390625" style="2" customWidth="1"/>
    <col min="5" max="5" width="17.125" style="2" customWidth="1"/>
    <col min="6" max="16" width="9.00390625" style="2" customWidth="1"/>
    <col min="17" max="17" width="9.375" style="2" customWidth="1"/>
    <col min="18" max="16384" width="9.00390625" style="2" customWidth="1"/>
  </cols>
  <sheetData>
    <row r="2" spans="2:3" ht="18.75">
      <c r="B2" s="1" t="s">
        <v>416</v>
      </c>
      <c r="C2" s="1"/>
    </row>
    <row r="4" ht="14.25" thickBot="1">
      <c r="E4" s="28" t="s">
        <v>45</v>
      </c>
    </row>
    <row r="5" spans="2:8" ht="18" thickBot="1">
      <c r="B5" s="5"/>
      <c r="C5" s="41" t="s">
        <v>44</v>
      </c>
      <c r="D5" s="4" t="s">
        <v>4</v>
      </c>
      <c r="E5" s="4" t="s">
        <v>5</v>
      </c>
      <c r="F5" s="3"/>
      <c r="G5" s="3"/>
      <c r="H5" s="3"/>
    </row>
    <row r="6" spans="2:8" ht="14.25">
      <c r="B6" s="205" t="s">
        <v>6</v>
      </c>
      <c r="C6" s="42" t="s">
        <v>46</v>
      </c>
      <c r="D6" s="26" t="s">
        <v>390</v>
      </c>
      <c r="E6" s="26" t="s">
        <v>390</v>
      </c>
      <c r="F6" s="3"/>
      <c r="G6" s="3"/>
      <c r="H6" s="3"/>
    </row>
    <row r="7" spans="2:8" ht="14.25">
      <c r="B7" s="206"/>
      <c r="C7" s="43" t="s">
        <v>47</v>
      </c>
      <c r="D7" s="38" t="s">
        <v>390</v>
      </c>
      <c r="E7" s="38" t="s">
        <v>390</v>
      </c>
      <c r="F7" s="3"/>
      <c r="G7" s="3"/>
      <c r="H7" s="3"/>
    </row>
    <row r="8" spans="2:8" ht="14.25">
      <c r="B8" s="206"/>
      <c r="C8" s="44" t="s">
        <v>48</v>
      </c>
      <c r="D8" s="37">
        <v>1318</v>
      </c>
      <c r="E8" s="37" t="s">
        <v>390</v>
      </c>
      <c r="F8" s="3"/>
      <c r="G8" s="3"/>
      <c r="H8" s="3"/>
    </row>
    <row r="9" spans="2:8" ht="14.25">
      <c r="B9" s="206"/>
      <c r="C9" s="44" t="s">
        <v>49</v>
      </c>
      <c r="D9" s="37" t="s">
        <v>390</v>
      </c>
      <c r="E9" s="37" t="s">
        <v>390</v>
      </c>
      <c r="F9" s="3"/>
      <c r="G9" s="3"/>
      <c r="H9" s="3"/>
    </row>
    <row r="10" spans="2:8" ht="14.25">
      <c r="B10" s="207"/>
      <c r="C10" s="44" t="s">
        <v>50</v>
      </c>
      <c r="D10" s="37" t="s">
        <v>390</v>
      </c>
      <c r="E10" s="48" t="s">
        <v>390</v>
      </c>
      <c r="F10" s="3"/>
      <c r="G10" s="3"/>
      <c r="H10" s="3"/>
    </row>
    <row r="11" spans="2:8" ht="14.25">
      <c r="B11" s="208" t="s">
        <v>7</v>
      </c>
      <c r="C11" s="45" t="s">
        <v>51</v>
      </c>
      <c r="D11" s="39" t="s">
        <v>390</v>
      </c>
      <c r="E11" s="49" t="s">
        <v>390</v>
      </c>
      <c r="F11" s="3"/>
      <c r="G11" s="3"/>
      <c r="H11" s="3"/>
    </row>
    <row r="12" spans="2:8" ht="14.25">
      <c r="B12" s="207"/>
      <c r="C12" s="46" t="s">
        <v>50</v>
      </c>
      <c r="D12" s="40" t="s">
        <v>390</v>
      </c>
      <c r="E12" s="51" t="s">
        <v>390</v>
      </c>
      <c r="F12" s="3"/>
      <c r="G12" s="3"/>
      <c r="H12" s="3"/>
    </row>
    <row r="13" spans="2:8" ht="14.25">
      <c r="B13" s="10" t="s">
        <v>8</v>
      </c>
      <c r="C13" s="30"/>
      <c r="D13" s="15" t="s">
        <v>390</v>
      </c>
      <c r="E13" s="15" t="s">
        <v>390</v>
      </c>
      <c r="F13" s="3"/>
      <c r="G13" s="3"/>
      <c r="H13" s="3"/>
    </row>
    <row r="14" spans="2:8" ht="14.25">
      <c r="B14" s="7" t="s">
        <v>9</v>
      </c>
      <c r="C14" s="31"/>
      <c r="D14" s="15" t="s">
        <v>390</v>
      </c>
      <c r="E14" s="19" t="s">
        <v>390</v>
      </c>
      <c r="F14" s="21"/>
      <c r="G14" s="3"/>
      <c r="H14" s="3"/>
    </row>
    <row r="15" spans="2:8" ht="15" thickBot="1">
      <c r="B15" s="12" t="s">
        <v>10</v>
      </c>
      <c r="C15" s="32"/>
      <c r="D15" s="18" t="s">
        <v>390</v>
      </c>
      <c r="E15" s="23" t="s">
        <v>390</v>
      </c>
      <c r="F15" s="3"/>
      <c r="G15" s="3"/>
      <c r="H15" s="3"/>
    </row>
    <row r="16" spans="2:11" ht="14.25">
      <c r="B16" s="202" t="s">
        <v>11</v>
      </c>
      <c r="C16" s="42" t="s">
        <v>51</v>
      </c>
      <c r="D16" s="38" t="s">
        <v>390</v>
      </c>
      <c r="E16" s="26" t="s">
        <v>390</v>
      </c>
      <c r="F16" s="3"/>
      <c r="G16" s="3"/>
      <c r="H16" s="3"/>
      <c r="K16" s="201"/>
    </row>
    <row r="17" spans="2:8" ht="14.25">
      <c r="B17" s="203"/>
      <c r="C17" s="47" t="s">
        <v>52</v>
      </c>
      <c r="D17" s="27">
        <v>78</v>
      </c>
      <c r="E17" s="200">
        <v>171</v>
      </c>
      <c r="F17" s="3"/>
      <c r="G17" s="3"/>
      <c r="H17" s="3"/>
    </row>
    <row r="18" spans="2:8" ht="14.25">
      <c r="B18" s="203"/>
      <c r="C18" s="47" t="s">
        <v>53</v>
      </c>
      <c r="D18" s="27" t="s">
        <v>390</v>
      </c>
      <c r="E18" s="27">
        <v>4</v>
      </c>
      <c r="F18" s="3"/>
      <c r="G18" s="3"/>
      <c r="H18" s="3"/>
    </row>
    <row r="19" spans="2:8" ht="14.25">
      <c r="B19" s="204"/>
      <c r="C19" s="47" t="s">
        <v>48</v>
      </c>
      <c r="D19" s="27" t="s">
        <v>390</v>
      </c>
      <c r="E19" s="27" t="s">
        <v>390</v>
      </c>
      <c r="F19" s="3"/>
      <c r="G19" s="3"/>
      <c r="H19" s="3"/>
    </row>
    <row r="20" spans="2:8" ht="14.25">
      <c r="B20" s="204"/>
      <c r="C20" s="47" t="s">
        <v>49</v>
      </c>
      <c r="D20" s="27" t="s">
        <v>390</v>
      </c>
      <c r="E20" s="27" t="s">
        <v>390</v>
      </c>
      <c r="F20" s="3"/>
      <c r="G20" s="3"/>
      <c r="H20" s="3"/>
    </row>
    <row r="21" spans="2:8" ht="14.25">
      <c r="B21" s="204"/>
      <c r="C21" s="44" t="s">
        <v>50</v>
      </c>
      <c r="D21" s="37" t="s">
        <v>390</v>
      </c>
      <c r="E21" s="37" t="s">
        <v>390</v>
      </c>
      <c r="F21" s="3"/>
      <c r="G21" s="3"/>
      <c r="H21" s="3"/>
    </row>
    <row r="22" spans="2:8" ht="15" thickBot="1">
      <c r="B22" s="8" t="s">
        <v>12</v>
      </c>
      <c r="C22" s="33"/>
      <c r="D22" s="18" t="s">
        <v>390</v>
      </c>
      <c r="E22" s="18" t="s">
        <v>390</v>
      </c>
      <c r="F22" s="3"/>
      <c r="G22" s="3"/>
      <c r="H22" s="3"/>
    </row>
    <row r="23" spans="2:8" ht="15" thickBot="1">
      <c r="B23" s="9" t="s">
        <v>39</v>
      </c>
      <c r="C23" s="29"/>
      <c r="D23" s="17">
        <v>2</v>
      </c>
      <c r="E23" s="17">
        <v>32</v>
      </c>
      <c r="F23" s="3"/>
      <c r="G23" s="3"/>
      <c r="H23" s="3"/>
    </row>
    <row r="24" spans="2:8" ht="14.25">
      <c r="B24" s="6" t="s">
        <v>13</v>
      </c>
      <c r="C24" s="30"/>
      <c r="D24" s="19" t="s">
        <v>390</v>
      </c>
      <c r="E24" s="15" t="s">
        <v>390</v>
      </c>
      <c r="F24" s="3"/>
      <c r="G24" s="3"/>
      <c r="H24" s="3"/>
    </row>
    <row r="25" spans="2:8" ht="14.25">
      <c r="B25" s="7" t="s">
        <v>27</v>
      </c>
      <c r="C25" s="31"/>
      <c r="D25" s="19" t="s">
        <v>390</v>
      </c>
      <c r="E25" s="19" t="s">
        <v>390</v>
      </c>
      <c r="F25" s="3"/>
      <c r="G25" s="3"/>
      <c r="H25" s="3"/>
    </row>
    <row r="26" spans="2:8" ht="14.25">
      <c r="B26" s="7" t="s">
        <v>28</v>
      </c>
      <c r="C26" s="31"/>
      <c r="D26" s="19" t="s">
        <v>390</v>
      </c>
      <c r="E26" s="19" t="s">
        <v>390</v>
      </c>
      <c r="F26" s="3"/>
      <c r="G26" s="3"/>
      <c r="H26" s="3"/>
    </row>
    <row r="27" spans="2:8" ht="14.25">
      <c r="B27" s="7" t="s">
        <v>14</v>
      </c>
      <c r="C27" s="31"/>
      <c r="D27" s="19" t="s">
        <v>390</v>
      </c>
      <c r="E27" s="50" t="s">
        <v>390</v>
      </c>
      <c r="F27" s="3"/>
      <c r="G27" s="3"/>
      <c r="H27" s="3"/>
    </row>
    <row r="28" spans="2:8" ht="14.25">
      <c r="B28" s="7" t="s">
        <v>29</v>
      </c>
      <c r="C28" s="31"/>
      <c r="D28" s="50" t="s">
        <v>390</v>
      </c>
      <c r="E28" s="50" t="s">
        <v>390</v>
      </c>
      <c r="F28" s="3"/>
      <c r="G28" s="3"/>
      <c r="H28" s="3"/>
    </row>
    <row r="29" spans="2:8" ht="14.25">
      <c r="B29" s="7" t="s">
        <v>30</v>
      </c>
      <c r="C29" s="31"/>
      <c r="D29" s="19" t="s">
        <v>390</v>
      </c>
      <c r="E29" s="19" t="s">
        <v>390</v>
      </c>
      <c r="F29" s="3"/>
      <c r="G29" s="3"/>
      <c r="H29" s="3"/>
    </row>
    <row r="30" spans="2:8" ht="14.25">
      <c r="B30" s="12" t="s">
        <v>15</v>
      </c>
      <c r="C30" s="32"/>
      <c r="D30" s="19" t="s">
        <v>390</v>
      </c>
      <c r="E30" s="19" t="s">
        <v>390</v>
      </c>
      <c r="F30" s="3"/>
      <c r="G30" s="3"/>
      <c r="H30" s="3"/>
    </row>
    <row r="31" spans="2:8" ht="14.25">
      <c r="B31" s="7" t="s">
        <v>31</v>
      </c>
      <c r="C31" s="31"/>
      <c r="D31" s="19" t="s">
        <v>390</v>
      </c>
      <c r="E31" s="19" t="s">
        <v>390</v>
      </c>
      <c r="F31" s="3"/>
      <c r="G31" s="3"/>
      <c r="H31" s="3"/>
    </row>
    <row r="32" spans="2:8" ht="15" thickBot="1">
      <c r="B32" s="8" t="s">
        <v>26</v>
      </c>
      <c r="C32" s="33"/>
      <c r="D32" s="23" t="s">
        <v>390</v>
      </c>
      <c r="E32" s="23" t="s">
        <v>390</v>
      </c>
      <c r="F32" s="3"/>
      <c r="G32" s="3"/>
      <c r="H32" s="3"/>
    </row>
    <row r="33" spans="2:8" ht="14.25">
      <c r="B33" s="10" t="s">
        <v>16</v>
      </c>
      <c r="C33" s="34"/>
      <c r="D33" s="14">
        <v>42646</v>
      </c>
      <c r="E33" s="14" t="s">
        <v>390</v>
      </c>
      <c r="F33" s="3"/>
      <c r="G33" s="3"/>
      <c r="H33" s="3"/>
    </row>
    <row r="34" spans="2:8" ht="15" thickBot="1">
      <c r="B34" s="11" t="s">
        <v>17</v>
      </c>
      <c r="C34" s="33"/>
      <c r="D34" s="16" t="s">
        <v>390</v>
      </c>
      <c r="E34" s="53" t="s">
        <v>390</v>
      </c>
      <c r="F34" s="3"/>
      <c r="G34" s="3"/>
      <c r="H34" s="3"/>
    </row>
    <row r="35" spans="2:8" ht="15" thickBot="1">
      <c r="B35" s="9" t="s">
        <v>42</v>
      </c>
      <c r="C35" s="35"/>
      <c r="D35" s="15" t="s">
        <v>390</v>
      </c>
      <c r="E35" s="52" t="s">
        <v>390</v>
      </c>
      <c r="F35" s="3"/>
      <c r="G35" s="3"/>
      <c r="H35" s="3"/>
    </row>
    <row r="36" spans="2:8" ht="15" thickBot="1">
      <c r="B36" s="9" t="s">
        <v>36</v>
      </c>
      <c r="C36" s="29"/>
      <c r="D36" s="17" t="s">
        <v>390</v>
      </c>
      <c r="E36" s="15" t="s">
        <v>390</v>
      </c>
      <c r="F36" s="3"/>
      <c r="G36" s="3"/>
      <c r="H36" s="3"/>
    </row>
    <row r="37" spans="2:8" ht="15" thickBot="1">
      <c r="B37" s="9" t="s">
        <v>18</v>
      </c>
      <c r="C37" s="29"/>
      <c r="D37" s="20"/>
      <c r="E37" s="17">
        <v>13328</v>
      </c>
      <c r="F37" s="3"/>
      <c r="G37" s="3"/>
      <c r="H37" s="3"/>
    </row>
    <row r="38" spans="2:8" ht="14.25">
      <c r="B38" s="10" t="s">
        <v>19</v>
      </c>
      <c r="C38" s="36"/>
      <c r="D38" s="22">
        <v>354</v>
      </c>
      <c r="E38" s="15">
        <v>477</v>
      </c>
      <c r="F38" s="3"/>
      <c r="G38" s="3"/>
      <c r="H38" s="3"/>
    </row>
    <row r="39" spans="2:8" ht="14.25">
      <c r="B39" s="7" t="s">
        <v>20</v>
      </c>
      <c r="C39" s="31"/>
      <c r="D39" s="19">
        <v>169</v>
      </c>
      <c r="E39" s="19">
        <v>196</v>
      </c>
      <c r="F39" s="3"/>
      <c r="G39" s="3"/>
      <c r="H39" s="3"/>
    </row>
    <row r="40" spans="2:8" ht="14.25">
      <c r="B40" s="7" t="s">
        <v>32</v>
      </c>
      <c r="C40" s="31"/>
      <c r="D40" s="19" t="s">
        <v>390</v>
      </c>
      <c r="E40" s="19" t="s">
        <v>390</v>
      </c>
      <c r="F40" s="3"/>
      <c r="G40" s="3"/>
      <c r="H40" s="3"/>
    </row>
    <row r="41" spans="2:8" ht="14.25">
      <c r="B41" s="7" t="s">
        <v>33</v>
      </c>
      <c r="C41" s="31"/>
      <c r="D41" s="19" t="s">
        <v>390</v>
      </c>
      <c r="E41" s="19" t="s">
        <v>390</v>
      </c>
      <c r="F41" s="3"/>
      <c r="G41" s="3"/>
      <c r="H41" s="3"/>
    </row>
    <row r="42" spans="2:8" ht="15" thickBot="1">
      <c r="B42" s="12" t="s">
        <v>34</v>
      </c>
      <c r="C42" s="33"/>
      <c r="D42" s="18" t="s">
        <v>390</v>
      </c>
      <c r="E42" s="18" t="s">
        <v>390</v>
      </c>
      <c r="F42" s="3"/>
      <c r="G42" s="3"/>
      <c r="H42" s="3"/>
    </row>
    <row r="43" spans="2:8" ht="15" thickBot="1">
      <c r="B43" s="9" t="s">
        <v>35</v>
      </c>
      <c r="C43" s="29"/>
      <c r="D43" s="18">
        <v>1425</v>
      </c>
      <c r="E43" s="20"/>
      <c r="F43" s="3"/>
      <c r="G43" s="3"/>
      <c r="H43" s="3"/>
    </row>
    <row r="44" spans="4:8" ht="13.5">
      <c r="D44" s="13"/>
      <c r="F44" s="3"/>
      <c r="G44" s="3"/>
      <c r="H44" s="3"/>
    </row>
    <row r="45" ht="13.5">
      <c r="B45" s="2" t="s">
        <v>21</v>
      </c>
    </row>
    <row r="46" ht="13.5">
      <c r="B46" s="2" t="s">
        <v>24</v>
      </c>
    </row>
    <row r="47" ht="13.5">
      <c r="B47" s="2" t="s">
        <v>40</v>
      </c>
    </row>
  </sheetData>
  <sheetProtection/>
  <mergeCells count="3">
    <mergeCell ref="B16:B21"/>
    <mergeCell ref="B6:B10"/>
    <mergeCell ref="B11:B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55" zoomScaleNormal="55" zoomScaleSheetLayoutView="55" zoomScalePageLayoutView="0" workbookViewId="0" topLeftCell="A1">
      <selection activeCell="G36" sqref="G36"/>
    </sheetView>
  </sheetViews>
  <sheetFormatPr defaultColWidth="9.00390625" defaultRowHeight="13.5"/>
  <cols>
    <col min="1" max="1" width="12.625" style="0" customWidth="1"/>
    <col min="2" max="7" width="16.625" style="0" customWidth="1"/>
    <col min="8" max="8" width="22.75390625" style="0" customWidth="1"/>
    <col min="9" max="9" width="3.25390625" style="0" customWidth="1"/>
    <col min="11" max="11" width="26.625" style="56" hidden="1" customWidth="1"/>
    <col min="12" max="12" width="9.00390625" style="57" hidden="1" customWidth="1"/>
    <col min="13" max="13" width="28.50390625" style="0" hidden="1" customWidth="1"/>
    <col min="14" max="14" width="13.25390625" style="0" hidden="1" customWidth="1"/>
    <col min="15" max="15" width="9.00390625" style="0" hidden="1" customWidth="1"/>
    <col min="16" max="16" width="11.00390625" style="0" hidden="1" customWidth="1"/>
    <col min="17" max="17" width="9.00390625" style="0" hidden="1" customWidth="1"/>
  </cols>
  <sheetData>
    <row r="1" spans="1:14" ht="26.25" customHeight="1" thickBot="1">
      <c r="A1" s="209" t="s">
        <v>417</v>
      </c>
      <c r="B1" s="209"/>
      <c r="C1" s="209"/>
      <c r="D1" s="209"/>
      <c r="E1" s="209"/>
      <c r="F1" s="54"/>
      <c r="G1" s="210" t="s">
        <v>407</v>
      </c>
      <c r="H1" s="210"/>
      <c r="I1" s="55"/>
      <c r="M1" t="s">
        <v>54</v>
      </c>
      <c r="N1" t="s">
        <v>55</v>
      </c>
    </row>
    <row r="2" spans="1:15" ht="28.5" customHeight="1" thickBot="1">
      <c r="A2" s="211" t="s">
        <v>56</v>
      </c>
      <c r="B2" s="58" t="s">
        <v>57</v>
      </c>
      <c r="C2" s="59" t="s">
        <v>58</v>
      </c>
      <c r="D2" s="59" t="s">
        <v>59</v>
      </c>
      <c r="E2" s="59" t="s">
        <v>60</v>
      </c>
      <c r="F2" s="59" t="s">
        <v>61</v>
      </c>
      <c r="G2" s="59" t="s">
        <v>62</v>
      </c>
      <c r="H2" s="60" t="s">
        <v>55</v>
      </c>
      <c r="I2" s="61"/>
      <c r="K2" s="226" t="s">
        <v>57</v>
      </c>
      <c r="L2" s="62" t="s">
        <v>392</v>
      </c>
      <c r="M2" t="s">
        <v>57</v>
      </c>
      <c r="N2" s="63">
        <f>VLOOKUP(M2,'[1]輸入畜産物ピボット(同一データを2カ所に貼る)'!$D$2:$E$120,2,FALSE)</f>
        <v>858946.8600000001</v>
      </c>
      <c r="O2" t="s">
        <v>408</v>
      </c>
    </row>
    <row r="3" spans="1:15" s="24" customFormat="1" ht="28.5" customHeight="1" thickBot="1">
      <c r="A3" s="213"/>
      <c r="B3" s="64">
        <f>IF(ISERROR($N2),"-",$N2)</f>
        <v>858946.8600000001</v>
      </c>
      <c r="C3" s="65">
        <f>IF(ISERROR($N3),"-",$N3)</f>
        <v>2139854.7</v>
      </c>
      <c r="D3" s="65">
        <f>IF(ISERROR($N4),"-",$N4)</f>
        <v>6907.69</v>
      </c>
      <c r="E3" s="66">
        <f>IF(ISERROR($N5),"-",$N5)</f>
        <v>78488.25</v>
      </c>
      <c r="F3" s="67">
        <f>IF(ISERROR($N8),"-",$N8)</f>
        <v>128000</v>
      </c>
      <c r="G3" s="67" t="str">
        <f>IF(ISERROR($N9),"-",$N9)</f>
        <v>-</v>
      </c>
      <c r="H3" s="68">
        <f>SUM(B3:G3)</f>
        <v>3212197.5000000005</v>
      </c>
      <c r="I3" s="69"/>
      <c r="K3" s="69" t="s">
        <v>58</v>
      </c>
      <c r="L3" s="57" t="s">
        <v>409</v>
      </c>
      <c r="M3" s="24" t="s">
        <v>58</v>
      </c>
      <c r="N3" s="63">
        <f>VLOOKUP(M3,'[1]輸入畜産物ピボット(同一データを2カ所に貼る)'!$D$2:$E$120,2,FALSE)</f>
        <v>2139854.7</v>
      </c>
      <c r="O3" s="24" t="s">
        <v>63</v>
      </c>
    </row>
    <row r="4" spans="1:15" ht="28.5" customHeight="1">
      <c r="A4" s="211" t="s">
        <v>64</v>
      </c>
      <c r="B4" s="58" t="s">
        <v>65</v>
      </c>
      <c r="C4" s="59" t="s">
        <v>66</v>
      </c>
      <c r="D4" s="59" t="s">
        <v>67</v>
      </c>
      <c r="E4" s="59" t="s">
        <v>68</v>
      </c>
      <c r="F4" s="59" t="s">
        <v>69</v>
      </c>
      <c r="G4" s="59" t="s">
        <v>70</v>
      </c>
      <c r="H4" s="70" t="s">
        <v>71</v>
      </c>
      <c r="I4" s="71"/>
      <c r="K4" s="226" t="s">
        <v>59</v>
      </c>
      <c r="L4" s="57" t="s">
        <v>410</v>
      </c>
      <c r="M4" t="s">
        <v>59</v>
      </c>
      <c r="N4" s="63">
        <f>VLOOKUP(M4,'[1]輸入畜産物ピボット(同一データを2カ所に貼る)'!$D$2:$E$120,2,FALSE)</f>
        <v>6907.69</v>
      </c>
      <c r="O4" t="s">
        <v>72</v>
      </c>
    </row>
    <row r="5" spans="1:16" s="24" customFormat="1" ht="28.5" customHeight="1">
      <c r="A5" s="213"/>
      <c r="B5" s="64">
        <f>IF(ISERROR($N10),"-",$N10)</f>
        <v>60492657.48999995</v>
      </c>
      <c r="C5" s="65">
        <f>IF(ISERROR($N11),"-",$N11)</f>
        <v>94294648.43999995</v>
      </c>
      <c r="D5" s="65">
        <f>IF(ISERROR($N12),"-",$N12)</f>
        <v>1660421.8300000003</v>
      </c>
      <c r="E5" s="65">
        <f>IF(ISERROR($N13),"-",$N13)</f>
        <v>55154.94</v>
      </c>
      <c r="F5" s="65">
        <f>IF(ISERROR($N14),"-",$N14)</f>
        <v>4379.38</v>
      </c>
      <c r="G5" s="65" t="str">
        <f>IF(ISERROR($N15),"-",$N15)</f>
        <v>-</v>
      </c>
      <c r="H5" s="72">
        <f>IF(ISERROR($N16),"-",$N16)</f>
        <v>295656.02</v>
      </c>
      <c r="I5" s="61"/>
      <c r="K5" s="69" t="s">
        <v>60</v>
      </c>
      <c r="L5" s="57" t="s">
        <v>393</v>
      </c>
      <c r="M5" s="73" t="s">
        <v>60</v>
      </c>
      <c r="N5" s="63">
        <f>VLOOKUP(M5,'[1]輸入畜産物ピボット(同一データを2カ所に貼る)'!$D$2:$E$120,2,FALSE)</f>
        <v>78488.25</v>
      </c>
      <c r="O5" s="73" t="s">
        <v>73</v>
      </c>
      <c r="P5" s="73">
        <f>SUM(N2:N5)</f>
        <v>3084197.5000000005</v>
      </c>
    </row>
    <row r="6" spans="1:15" ht="28.5" customHeight="1">
      <c r="A6" s="213"/>
      <c r="B6" s="74" t="s">
        <v>74</v>
      </c>
      <c r="C6" s="75" t="s">
        <v>75</v>
      </c>
      <c r="D6" s="75" t="s">
        <v>76</v>
      </c>
      <c r="E6" s="76" t="s">
        <v>77</v>
      </c>
      <c r="F6" s="75" t="s">
        <v>78</v>
      </c>
      <c r="G6" s="75" t="s">
        <v>79</v>
      </c>
      <c r="H6" s="77" t="s">
        <v>80</v>
      </c>
      <c r="I6" s="227"/>
      <c r="K6" s="226" t="s">
        <v>81</v>
      </c>
      <c r="L6" s="62"/>
      <c r="M6" s="228" t="s">
        <v>81</v>
      </c>
      <c r="N6" s="63" t="e">
        <f>VLOOKUP(M6,'[1]輸入畜産物ピボット(同一データを2カ所に貼る)'!$D$2:$E$120,2,FALSE)</f>
        <v>#N/A</v>
      </c>
      <c r="O6" t="s">
        <v>82</v>
      </c>
    </row>
    <row r="7" spans="1:15" s="24" customFormat="1" ht="28.5" customHeight="1">
      <c r="A7" s="213"/>
      <c r="B7" s="78">
        <f>IF(ISERROR($N17),"-",$N17)</f>
        <v>838059.3100000003</v>
      </c>
      <c r="C7" s="79" t="str">
        <f>IF(ISERROR($N18),"-",$N18)</f>
        <v>-</v>
      </c>
      <c r="D7" s="65">
        <f>IF(ISERROR($N19),"-A2:H21",$N19)</f>
        <v>309274.30000000016</v>
      </c>
      <c r="E7" s="65">
        <f>IF(ISERROR($N20),"-",$N20)</f>
        <v>14497.57</v>
      </c>
      <c r="F7" s="65">
        <f>IF(ISERROR($N21),"-",$N21)</f>
        <v>1295123.57</v>
      </c>
      <c r="G7" s="65">
        <f>IF(ISERROR($N22),"-",$N22)</f>
        <v>783057.5400000002</v>
      </c>
      <c r="H7" s="80">
        <f>IF(ISERROR($N23),"-",$N23)</f>
        <v>226572.65</v>
      </c>
      <c r="I7" s="81"/>
      <c r="K7" s="69" t="s">
        <v>394</v>
      </c>
      <c r="L7" s="57"/>
      <c r="M7" s="82" t="s">
        <v>83</v>
      </c>
      <c r="N7" s="63" t="e">
        <f>VLOOKUP(M7,'[1]輸入畜産物ピボット(同一データを2カ所に貼る)'!$D$2:$E$120,2,FALSE)</f>
        <v>#N/A</v>
      </c>
      <c r="O7" s="24" t="s">
        <v>84</v>
      </c>
    </row>
    <row r="8" spans="1:15" ht="28.5" customHeight="1">
      <c r="A8" s="213"/>
      <c r="B8" s="74" t="s">
        <v>85</v>
      </c>
      <c r="C8" s="75" t="s">
        <v>86</v>
      </c>
      <c r="D8" s="75" t="s">
        <v>87</v>
      </c>
      <c r="E8" s="75" t="s">
        <v>88</v>
      </c>
      <c r="F8" s="83" t="s">
        <v>89</v>
      </c>
      <c r="G8" s="83" t="s">
        <v>90</v>
      </c>
      <c r="H8" s="84" t="s">
        <v>91</v>
      </c>
      <c r="I8" s="227"/>
      <c r="K8" s="226" t="s">
        <v>61</v>
      </c>
      <c r="L8" s="62" t="s">
        <v>395</v>
      </c>
      <c r="M8" s="228" t="s">
        <v>61</v>
      </c>
      <c r="N8" s="63">
        <f>VLOOKUP(M8,'[1]輸入畜産物ピボット(同一データを2カ所に貼る)'!$D$2:$E$120,2,FALSE)</f>
        <v>128000</v>
      </c>
      <c r="O8" t="s">
        <v>92</v>
      </c>
    </row>
    <row r="9" spans="1:15" s="24" customFormat="1" ht="28.5" customHeight="1" thickBot="1">
      <c r="A9" s="213"/>
      <c r="B9" s="85">
        <f>IF(ISERROR($N24),"-",$N24)</f>
        <v>2.45</v>
      </c>
      <c r="C9" s="86">
        <f>IF(ISERROR($N25),"-",$N25)</f>
        <v>396248.2</v>
      </c>
      <c r="D9" s="86">
        <f>IF(ISERROR($N26),"-",$N26)</f>
        <v>2706.32</v>
      </c>
      <c r="E9" s="86">
        <f>IF(ISERROR($N27),"-",$N27)</f>
        <v>49524232.790000014</v>
      </c>
      <c r="F9" s="86" t="str">
        <f>IF(ISERROR($N30),"-",$N30)</f>
        <v>-</v>
      </c>
      <c r="G9" s="87">
        <f>IF(ISERROR($N31),"-",$N31)</f>
        <v>923108.5099999999</v>
      </c>
      <c r="H9" s="80">
        <f>IF(ISERROR($N32),"-",$N32)</f>
        <v>3239409.56</v>
      </c>
      <c r="I9" s="88"/>
      <c r="K9" s="69" t="s">
        <v>62</v>
      </c>
      <c r="L9" s="89" t="s">
        <v>93</v>
      </c>
      <c r="M9" s="82" t="s">
        <v>62</v>
      </c>
      <c r="N9" s="63" t="e">
        <f>VLOOKUP(M9,'[1]輸入畜産物ピボット(同一データを2カ所に貼る)'!$D$2:$E$120,2,FALSE)</f>
        <v>#N/A</v>
      </c>
      <c r="O9" s="24" t="s">
        <v>94</v>
      </c>
    </row>
    <row r="10" spans="1:15" ht="28.5" customHeight="1" thickBot="1">
      <c r="A10" s="213"/>
      <c r="B10" s="90" t="s">
        <v>95</v>
      </c>
      <c r="C10" s="83" t="s">
        <v>96</v>
      </c>
      <c r="D10" s="229"/>
      <c r="E10" s="230"/>
      <c r="F10" s="231"/>
      <c r="G10" s="72"/>
      <c r="H10" s="60" t="s">
        <v>55</v>
      </c>
      <c r="I10" s="227"/>
      <c r="K10" s="226" t="s">
        <v>65</v>
      </c>
      <c r="L10" s="57" t="s">
        <v>97</v>
      </c>
      <c r="M10" t="s">
        <v>65</v>
      </c>
      <c r="N10" s="63">
        <f>VLOOKUP(M10,'[1]輸入畜産物ピボット(同一データを2カ所に貼る)'!$D$2:$E$120,2,FALSE)</f>
        <v>60492657.48999995</v>
      </c>
      <c r="O10" t="s">
        <v>98</v>
      </c>
    </row>
    <row r="11" spans="1:15" s="24" customFormat="1" ht="28.5" customHeight="1" thickBot="1">
      <c r="A11" s="212"/>
      <c r="B11" s="92">
        <f>IF(ISERROR($N33),"-",$N33)</f>
        <v>38383170.010000005</v>
      </c>
      <c r="C11" s="93">
        <f>IF(ISERROR($N37),"-",$N37)</f>
        <v>3433587.250000001</v>
      </c>
      <c r="D11" s="93"/>
      <c r="E11" s="93"/>
      <c r="F11" s="93"/>
      <c r="G11" s="93"/>
      <c r="H11" s="94">
        <f>SUM(B5:H5,B7:H7,B9:H9,B11:G11)</f>
        <v>256171968.12999988</v>
      </c>
      <c r="I11" s="88"/>
      <c r="K11" s="69" t="s">
        <v>66</v>
      </c>
      <c r="L11" s="57" t="s">
        <v>99</v>
      </c>
      <c r="M11" s="24" t="s">
        <v>66</v>
      </c>
      <c r="N11" s="63">
        <f>VLOOKUP(M11,'[1]輸入畜産物ピボット(同一データを2カ所に貼る)'!$D$2:$E$120,2,FALSE)</f>
        <v>94294648.43999995</v>
      </c>
      <c r="O11" s="24" t="s">
        <v>100</v>
      </c>
    </row>
    <row r="12" spans="1:15" ht="28.5" customHeight="1">
      <c r="A12" s="214" t="s">
        <v>101</v>
      </c>
      <c r="B12" s="95" t="s">
        <v>102</v>
      </c>
      <c r="C12" s="96" t="s">
        <v>103</v>
      </c>
      <c r="D12" s="96" t="s">
        <v>104</v>
      </c>
      <c r="E12" s="59" t="s">
        <v>105</v>
      </c>
      <c r="F12" s="59" t="s">
        <v>106</v>
      </c>
      <c r="G12" s="59" t="s">
        <v>107</v>
      </c>
      <c r="H12" s="70" t="s">
        <v>108</v>
      </c>
      <c r="I12" s="97"/>
      <c r="K12" s="226" t="s">
        <v>67</v>
      </c>
      <c r="L12" s="57" t="s">
        <v>396</v>
      </c>
      <c r="M12" t="s">
        <v>67</v>
      </c>
      <c r="N12" s="63">
        <f>VLOOKUP(M12,'[1]輸入畜産物ピボット(同一データを2カ所に貼る)'!$D$2:$E$120,2,FALSE)</f>
        <v>1660421.8300000003</v>
      </c>
      <c r="O12" t="s">
        <v>109</v>
      </c>
    </row>
    <row r="13" spans="1:15" s="24" customFormat="1" ht="28.5" customHeight="1">
      <c r="A13" s="215"/>
      <c r="B13" s="64">
        <f>IF(ISERROR($N38),"-",$N38)</f>
        <v>127117.32999999999</v>
      </c>
      <c r="C13" s="65">
        <f>IF(ISERROR($N39),"-",$N39)</f>
        <v>41182.77</v>
      </c>
      <c r="D13" s="65">
        <f>IF(ISERROR($N40),"-",$N40)</f>
        <v>11641.240000000002</v>
      </c>
      <c r="E13" s="65" t="str">
        <f>IF(ISERROR($N41),"-",$N41)</f>
        <v>-</v>
      </c>
      <c r="F13" s="65" t="str">
        <f>IF(ISERROR($N42),"-",$N42)</f>
        <v>-</v>
      </c>
      <c r="G13" s="65" t="str">
        <f>IF(ISERROR($N43),"-",$N43)</f>
        <v>-</v>
      </c>
      <c r="H13" s="80">
        <f>IF(ISERROR($N44),"-",$N44)</f>
        <v>41703.05</v>
      </c>
      <c r="I13" s="88"/>
      <c r="K13" s="69" t="s">
        <v>68</v>
      </c>
      <c r="L13" s="89" t="s">
        <v>397</v>
      </c>
      <c r="M13" s="24" t="s">
        <v>68</v>
      </c>
      <c r="N13" s="63">
        <f>VLOOKUP(M13,'[1]輸入畜産物ピボット(同一データを2カ所に貼る)'!$D$2:$E$120,2,FALSE)</f>
        <v>55154.94</v>
      </c>
      <c r="O13" s="24" t="s">
        <v>110</v>
      </c>
    </row>
    <row r="14" spans="1:15" ht="28.5" customHeight="1">
      <c r="A14" s="215"/>
      <c r="B14" s="98" t="s">
        <v>111</v>
      </c>
      <c r="C14" s="76" t="s">
        <v>112</v>
      </c>
      <c r="D14" s="76" t="s">
        <v>113</v>
      </c>
      <c r="E14" s="75" t="s">
        <v>114</v>
      </c>
      <c r="F14" s="75" t="s">
        <v>115</v>
      </c>
      <c r="G14" s="83" t="s">
        <v>116</v>
      </c>
      <c r="H14" s="77" t="s">
        <v>117</v>
      </c>
      <c r="I14" s="97"/>
      <c r="K14" s="226" t="s">
        <v>118</v>
      </c>
      <c r="L14" s="62" t="s">
        <v>119</v>
      </c>
      <c r="M14" t="s">
        <v>69</v>
      </c>
      <c r="N14" s="63">
        <f>VLOOKUP(M14,'[1]輸入畜産物ピボット(同一データを2カ所に貼る)'!$D$2:$E$120,2,FALSE)</f>
        <v>4379.38</v>
      </c>
      <c r="O14" t="s">
        <v>110</v>
      </c>
    </row>
    <row r="15" spans="1:15" s="24" customFormat="1" ht="28.5" customHeight="1" thickBot="1">
      <c r="A15" s="215"/>
      <c r="B15" s="85">
        <f>IF(ISERROR($N45),"-",$N45)</f>
        <v>2595240.93</v>
      </c>
      <c r="C15" s="86" t="str">
        <f>IF(ISERROR($N46),"-",$N46)</f>
        <v>-</v>
      </c>
      <c r="D15" s="86">
        <f>IF(ISERROR($N47),"-",$N47)</f>
        <v>419593.9</v>
      </c>
      <c r="E15" s="86">
        <f>IF(ISERROR($N48),"-",$N48)</f>
        <v>2321671.21</v>
      </c>
      <c r="F15" s="86" t="str">
        <f>IF(ISERROR($N49),"-",$N49)</f>
        <v>-</v>
      </c>
      <c r="G15" s="67" t="str">
        <f>IF(ISERROR($N50),"-",$N50)</f>
        <v>-</v>
      </c>
      <c r="H15" s="80">
        <f>IF(ISERROR($N51),"-",$N51)</f>
        <v>278732.77999999997</v>
      </c>
      <c r="I15" s="88"/>
      <c r="K15" s="69" t="s">
        <v>120</v>
      </c>
      <c r="L15" s="57" t="s">
        <v>121</v>
      </c>
      <c r="M15" s="24" t="s">
        <v>120</v>
      </c>
      <c r="N15" s="63" t="e">
        <f>VLOOKUP(M15,'[1]輸入畜産物ピボット(同一データを2カ所に貼る)'!$D$2:$E$120,2,FALSE)</f>
        <v>#N/A</v>
      </c>
      <c r="O15" s="24" t="s">
        <v>122</v>
      </c>
    </row>
    <row r="16" spans="1:15" ht="28.5" customHeight="1" thickBot="1">
      <c r="A16" s="215"/>
      <c r="B16" s="75" t="s">
        <v>123</v>
      </c>
      <c r="C16" s="229"/>
      <c r="D16" s="229"/>
      <c r="E16" s="65"/>
      <c r="F16" s="65"/>
      <c r="G16" s="99"/>
      <c r="H16" s="60" t="s">
        <v>55</v>
      </c>
      <c r="I16" s="226"/>
      <c r="K16" s="226" t="s">
        <v>124</v>
      </c>
      <c r="L16" s="62" t="s">
        <v>125</v>
      </c>
      <c r="M16" t="s">
        <v>124</v>
      </c>
      <c r="N16" s="63">
        <f>VLOOKUP(M16,'[1]輸入畜産物ピボット(同一データを2カ所に貼る)'!$D$2:$E$120,2,FALSE)</f>
        <v>295656.02</v>
      </c>
      <c r="O16" t="s">
        <v>126</v>
      </c>
    </row>
    <row r="17" spans="1:15" s="24" customFormat="1" ht="28.5" customHeight="1" thickBot="1">
      <c r="A17" s="216"/>
      <c r="B17" s="100">
        <f>IF(ISERROR($N53),"-",$N53)</f>
        <v>12421.63</v>
      </c>
      <c r="C17" s="100"/>
      <c r="D17" s="100"/>
      <c r="E17" s="101"/>
      <c r="F17" s="93"/>
      <c r="G17" s="99"/>
      <c r="H17" s="94">
        <f>SUM(B13:H13,B15:H15,B17:G17)</f>
        <v>5849304.84</v>
      </c>
      <c r="I17" s="102"/>
      <c r="K17" s="69" t="s">
        <v>127</v>
      </c>
      <c r="L17" s="57" t="s">
        <v>128</v>
      </c>
      <c r="M17" s="24" t="s">
        <v>127</v>
      </c>
      <c r="N17" s="63">
        <f>VLOOKUP(M17,'[1]輸入畜産物ピボット(同一データを2カ所に貼る)'!$D$2:$E$120,2,FALSE)</f>
        <v>838059.3100000003</v>
      </c>
      <c r="O17" s="24" t="s">
        <v>129</v>
      </c>
    </row>
    <row r="18" spans="1:15" ht="28.5" customHeight="1" thickBot="1">
      <c r="A18" s="211" t="s">
        <v>130</v>
      </c>
      <c r="B18" s="58" t="s">
        <v>131</v>
      </c>
      <c r="C18" s="59" t="s">
        <v>132</v>
      </c>
      <c r="D18" s="59" t="s">
        <v>133</v>
      </c>
      <c r="E18" s="232"/>
      <c r="F18" s="232"/>
      <c r="G18" s="233"/>
      <c r="H18" s="60" t="s">
        <v>55</v>
      </c>
      <c r="I18" s="103"/>
      <c r="K18" s="226" t="s">
        <v>134</v>
      </c>
      <c r="L18" s="57" t="s">
        <v>135</v>
      </c>
      <c r="M18" s="56" t="s">
        <v>398</v>
      </c>
      <c r="N18" s="63" t="e">
        <f>VLOOKUP(M18,'[1]輸入畜産物ピボット(同一データを2カ所に貼る)'!$D$2:$E$120,2,FALSE)</f>
        <v>#N/A</v>
      </c>
      <c r="O18" t="s">
        <v>136</v>
      </c>
    </row>
    <row r="19" spans="1:15" s="24" customFormat="1" ht="28.5" customHeight="1" thickBot="1">
      <c r="A19" s="212"/>
      <c r="B19" s="104">
        <f>IF(ISERROR($N54),"-",$N54)</f>
        <v>409307.5099999999</v>
      </c>
      <c r="C19" s="86">
        <f>IF(ISERROR($N55),"-",$N55)</f>
        <v>971190.5799999996</v>
      </c>
      <c r="D19" s="86" t="str">
        <f>IF(ISERROR($N56),"-",$N56)</f>
        <v>-</v>
      </c>
      <c r="E19" s="105"/>
      <c r="F19" s="105"/>
      <c r="G19" s="106"/>
      <c r="H19" s="94">
        <f>SUM(B19:G19)</f>
        <v>1380498.0899999994</v>
      </c>
      <c r="I19" s="102"/>
      <c r="K19" s="69" t="s">
        <v>76</v>
      </c>
      <c r="L19" s="57" t="s">
        <v>137</v>
      </c>
      <c r="M19" s="24" t="s">
        <v>76</v>
      </c>
      <c r="N19" s="63">
        <f>VLOOKUP(M19,'[1]輸入畜産物ピボット(同一データを2カ所に貼る)'!$D$2:$E$120,2,FALSE)</f>
        <v>309274.30000000016</v>
      </c>
      <c r="O19" s="24" t="s">
        <v>138</v>
      </c>
    </row>
    <row r="20" spans="1:15" ht="28.5" customHeight="1">
      <c r="A20" s="211" t="s">
        <v>139</v>
      </c>
      <c r="B20" s="107" t="s">
        <v>140</v>
      </c>
      <c r="C20" s="59" t="s">
        <v>141</v>
      </c>
      <c r="D20" s="59" t="s">
        <v>142</v>
      </c>
      <c r="E20" s="59" t="s">
        <v>143</v>
      </c>
      <c r="F20" s="59" t="s">
        <v>144</v>
      </c>
      <c r="G20" s="59" t="s">
        <v>145</v>
      </c>
      <c r="H20" s="70" t="s">
        <v>146</v>
      </c>
      <c r="I20" s="227"/>
      <c r="K20" s="226" t="s">
        <v>77</v>
      </c>
      <c r="L20" s="62" t="s">
        <v>147</v>
      </c>
      <c r="M20" t="s">
        <v>77</v>
      </c>
      <c r="N20" s="63">
        <f>VLOOKUP(M20,'[1]輸入畜産物ピボット(同一データを2カ所に貼る)'!$D$2:$E$120,2,FALSE)</f>
        <v>14497.57</v>
      </c>
      <c r="O20" t="s">
        <v>148</v>
      </c>
    </row>
    <row r="21" spans="1:15" s="24" customFormat="1" ht="28.5" customHeight="1" thickBot="1">
      <c r="A21" s="213"/>
      <c r="B21" s="79">
        <f>IF(ISERROR($N57),"-",$N57)</f>
        <v>2342844.78</v>
      </c>
      <c r="C21" s="65">
        <f>IF(ISERROR($N58),"-",$N58)</f>
        <v>107231.45</v>
      </c>
      <c r="D21" s="65">
        <f>IF(ISERROR($N59),"-",$N59)</f>
        <v>15069</v>
      </c>
      <c r="E21" s="65" t="str">
        <f>IF(ISERROR($N60),"-",$N60)</f>
        <v>-</v>
      </c>
      <c r="F21" s="65">
        <f>IF(ISERROR($N61),"-",$N61)</f>
        <v>9014</v>
      </c>
      <c r="G21" s="65" t="str">
        <f>IF(ISERROR($N62),"-",$N62)</f>
        <v>-</v>
      </c>
      <c r="H21" s="72">
        <f>IF(ISERROR($N63),"-",$N63)</f>
        <v>115518.83</v>
      </c>
      <c r="I21" s="108"/>
      <c r="K21" s="69" t="s">
        <v>78</v>
      </c>
      <c r="L21" s="57" t="s">
        <v>149</v>
      </c>
      <c r="M21" s="24" t="s">
        <v>78</v>
      </c>
      <c r="N21" s="63">
        <f>VLOOKUP(M21,'[1]輸入畜産物ピボット(同一データを2カ所に貼る)'!$D$2:$E$120,2,FALSE)</f>
        <v>1295123.57</v>
      </c>
      <c r="O21" s="24" t="s">
        <v>150</v>
      </c>
    </row>
    <row r="22" spans="1:16" ht="28.5" customHeight="1" thickBot="1">
      <c r="A22" s="213"/>
      <c r="B22" s="109" t="s">
        <v>151</v>
      </c>
      <c r="C22" s="76" t="s">
        <v>152</v>
      </c>
      <c r="D22" s="76" t="s">
        <v>153</v>
      </c>
      <c r="E22" s="110"/>
      <c r="F22" s="111"/>
      <c r="G22" s="112"/>
      <c r="H22" s="60" t="s">
        <v>55</v>
      </c>
      <c r="I22" s="227"/>
      <c r="K22" s="226" t="s">
        <v>154</v>
      </c>
      <c r="L22" s="62" t="s">
        <v>155</v>
      </c>
      <c r="M22" t="s">
        <v>154</v>
      </c>
      <c r="N22" s="63">
        <f>VLOOKUP(M22,'[1]輸入畜産物ピボット(同一データを2カ所に貼る)'!$D$2:$E$120,2,FALSE)</f>
        <v>783057.5400000002</v>
      </c>
      <c r="O22" t="s">
        <v>156</v>
      </c>
      <c r="P22">
        <f>P23+N23</f>
        <v>226572.65</v>
      </c>
    </row>
    <row r="23" spans="1:15" s="24" customFormat="1" ht="28.5" customHeight="1" thickBot="1">
      <c r="A23" s="212"/>
      <c r="B23" s="113">
        <f>IF(ISERROR($N64),"-",$N64)</f>
        <v>24300</v>
      </c>
      <c r="C23" s="114" t="str">
        <f>IF(ISERROR($N65),"-",$N65)</f>
        <v>-</v>
      </c>
      <c r="D23" s="105" t="str">
        <f>IF(ISERROR($N66),"-",$N66)</f>
        <v>-</v>
      </c>
      <c r="E23" s="115"/>
      <c r="F23" s="115"/>
      <c r="G23" s="116"/>
      <c r="H23" s="94">
        <f>SUM(B21:H21,B23:G23)</f>
        <v>2613978.06</v>
      </c>
      <c r="I23" s="117"/>
      <c r="K23" s="69" t="s">
        <v>80</v>
      </c>
      <c r="L23" s="89" t="s">
        <v>157</v>
      </c>
      <c r="M23" s="24" t="s">
        <v>80</v>
      </c>
      <c r="N23" s="63">
        <f>VLOOKUP(M23,'[1]輸入畜産物ピボット(同一データを2カ所に貼る)'!$D$2:$E$120,2,FALSE)</f>
        <v>226572.65</v>
      </c>
      <c r="O23" s="24" t="s">
        <v>158</v>
      </c>
    </row>
    <row r="24" spans="1:16" ht="28.5" customHeight="1">
      <c r="A24" s="211" t="s">
        <v>159</v>
      </c>
      <c r="B24" s="58" t="s">
        <v>160</v>
      </c>
      <c r="C24" s="59" t="s">
        <v>161</v>
      </c>
      <c r="D24" s="59" t="s">
        <v>162</v>
      </c>
      <c r="E24" s="59" t="s">
        <v>163</v>
      </c>
      <c r="F24" s="59" t="s">
        <v>164</v>
      </c>
      <c r="G24" s="59" t="s">
        <v>165</v>
      </c>
      <c r="H24" s="70" t="s">
        <v>166</v>
      </c>
      <c r="I24" s="71"/>
      <c r="K24" s="226" t="s">
        <v>167</v>
      </c>
      <c r="L24" s="57" t="s">
        <v>168</v>
      </c>
      <c r="M24" t="s">
        <v>167</v>
      </c>
      <c r="N24" s="63">
        <f>VLOOKUP(M24,'[1]輸入畜産物ピボット(同一データを2カ所に貼る)'!$D$2:$E$120,2,FALSE)</f>
        <v>2.45</v>
      </c>
      <c r="O24" t="s">
        <v>169</v>
      </c>
      <c r="P24" s="56"/>
    </row>
    <row r="25" spans="1:16" s="24" customFormat="1" ht="28.5" customHeight="1" thickBot="1">
      <c r="A25" s="213"/>
      <c r="B25" s="64" t="str">
        <f>IF(ISERROR($N67),"-",$N67)</f>
        <v>-</v>
      </c>
      <c r="C25" s="65">
        <f>IF(ISERROR($N68),"-",$N68)</f>
        <v>1525</v>
      </c>
      <c r="D25" s="65" t="str">
        <f>IF(ISERROR($N69),"-",$N69)</f>
        <v>-</v>
      </c>
      <c r="E25" s="65">
        <f>IF(ISERROR($N70),"-",$N70)</f>
        <v>2154.6</v>
      </c>
      <c r="F25" s="65" t="str">
        <f>IF(ISERROR($N71),"-",$N71)</f>
        <v>-</v>
      </c>
      <c r="G25" s="65">
        <f>IF(ISERROR($N72),"-",$N72)</f>
        <v>3230</v>
      </c>
      <c r="H25" s="80">
        <f>IF(ISERROR($N73),"-",$N73)</f>
        <v>7752.7</v>
      </c>
      <c r="I25" s="102"/>
      <c r="K25" s="69" t="s">
        <v>86</v>
      </c>
      <c r="L25" s="57" t="s">
        <v>170</v>
      </c>
      <c r="M25" s="24" t="s">
        <v>86</v>
      </c>
      <c r="N25" s="63">
        <f>VLOOKUP(M25,'[1]輸入畜産物ピボット(同一データを2カ所に貼る)'!$D$2:$E$120,2,FALSE)</f>
        <v>396248.2</v>
      </c>
      <c r="O25" s="118" t="s">
        <v>171</v>
      </c>
      <c r="P25" s="73" t="e">
        <f>SUM(N6:N26)</f>
        <v>#N/A</v>
      </c>
    </row>
    <row r="26" spans="1:15" ht="28.5" customHeight="1" thickBot="1">
      <c r="A26" s="213"/>
      <c r="B26" s="74" t="s">
        <v>172</v>
      </c>
      <c r="C26" s="75" t="s">
        <v>173</v>
      </c>
      <c r="D26" s="76" t="s">
        <v>174</v>
      </c>
      <c r="E26" s="75" t="s">
        <v>175</v>
      </c>
      <c r="F26" s="111"/>
      <c r="G26" s="112"/>
      <c r="H26" s="60" t="s">
        <v>55</v>
      </c>
      <c r="I26" s="227"/>
      <c r="K26" s="226" t="s">
        <v>87</v>
      </c>
      <c r="L26" s="57" t="s">
        <v>176</v>
      </c>
      <c r="M26" t="s">
        <v>87</v>
      </c>
      <c r="N26" s="63">
        <f>VLOOKUP(M26,'[1]輸入畜産物ピボット(同一データを2カ所に貼る)'!$D$2:$E$120,2,FALSE)</f>
        <v>2706.32</v>
      </c>
      <c r="O26" s="119" t="s">
        <v>177</v>
      </c>
    </row>
    <row r="27" spans="1:15" s="24" customFormat="1" ht="28.5" customHeight="1" thickBot="1">
      <c r="A27" s="212"/>
      <c r="B27" s="120" t="str">
        <f>IF(ISERROR($N74),"-",$N74)</f>
        <v>-</v>
      </c>
      <c r="C27" s="114">
        <f>IF(ISERROR($N75),"-",$N75)</f>
        <v>341649.55000000005</v>
      </c>
      <c r="D27" s="114" t="str">
        <f>IF(ISERROR($N76),"-",$N76)</f>
        <v>-</v>
      </c>
      <c r="E27" s="121" t="str">
        <f>IF(ISERROR($N77),"-",$N77)</f>
        <v>-</v>
      </c>
      <c r="F27" s="122"/>
      <c r="G27" s="114"/>
      <c r="H27" s="94">
        <f>SUM(B25:H25,B27:E27)</f>
        <v>356311.85000000003</v>
      </c>
      <c r="I27" s="108"/>
      <c r="K27" s="69" t="s">
        <v>88</v>
      </c>
      <c r="L27" s="89" t="s">
        <v>178</v>
      </c>
      <c r="M27" s="24" t="s">
        <v>88</v>
      </c>
      <c r="N27" s="63">
        <f>VLOOKUP(M27,'[1]輸入畜産物ピボット(同一データを2カ所に貼る)'!$D$2:$E$120,2,FALSE)</f>
        <v>49524232.790000014</v>
      </c>
      <c r="O27" s="24" t="s">
        <v>179</v>
      </c>
    </row>
    <row r="28" spans="1:14" s="24" customFormat="1" ht="28.5" customHeight="1" thickBot="1">
      <c r="A28" s="211" t="s">
        <v>180</v>
      </c>
      <c r="B28" s="58" t="s">
        <v>181</v>
      </c>
      <c r="C28" s="59" t="s">
        <v>182</v>
      </c>
      <c r="D28" s="59" t="s">
        <v>183</v>
      </c>
      <c r="E28" s="59" t="s">
        <v>184</v>
      </c>
      <c r="F28" s="59"/>
      <c r="G28" s="70"/>
      <c r="H28" s="60" t="s">
        <v>185</v>
      </c>
      <c r="I28" s="108"/>
      <c r="K28" s="69"/>
      <c r="L28" s="89"/>
      <c r="N28" s="63"/>
    </row>
    <row r="29" spans="1:14" s="24" customFormat="1" ht="28.5" customHeight="1" thickBot="1">
      <c r="A29" s="212"/>
      <c r="B29" s="120">
        <f>IF(ISERROR($N95),"-",$N95)</f>
        <v>24230933.65999999</v>
      </c>
      <c r="C29" s="122">
        <f>IF(ISERROR($N96),"-",$N96)</f>
        <v>243855.99000000002</v>
      </c>
      <c r="D29" s="122">
        <f>IF(ISERROR($N97),"-",$N97)</f>
        <v>4178133.95</v>
      </c>
      <c r="E29" s="121">
        <f>IF(ISERROR($N98),"-",$N98)</f>
        <v>4852934.62</v>
      </c>
      <c r="F29" s="122"/>
      <c r="G29" s="123"/>
      <c r="H29" s="94">
        <f>SUM(B29:E29)</f>
        <v>33505858.219999988</v>
      </c>
      <c r="I29" s="108"/>
      <c r="K29" s="69"/>
      <c r="L29" s="89"/>
      <c r="N29" s="63"/>
    </row>
    <row r="30" spans="1:15" ht="28.5" customHeight="1" thickBot="1">
      <c r="A30" s="213" t="s">
        <v>186</v>
      </c>
      <c r="B30" s="76" t="s">
        <v>187</v>
      </c>
      <c r="C30" s="124" t="s">
        <v>188</v>
      </c>
      <c r="D30" s="76" t="s">
        <v>189</v>
      </c>
      <c r="E30" s="125" t="s">
        <v>190</v>
      </c>
      <c r="F30" s="234"/>
      <c r="G30" s="235"/>
      <c r="H30" s="91" t="s">
        <v>55</v>
      </c>
      <c r="I30" s="71"/>
      <c r="K30" s="226" t="s">
        <v>191</v>
      </c>
      <c r="L30" s="57" t="s">
        <v>192</v>
      </c>
      <c r="M30" s="56" t="s">
        <v>89</v>
      </c>
      <c r="N30" s="63" t="e">
        <f>VLOOKUP(M30,'[1]輸入畜産物ピボット(同一データを2カ所に貼る)'!$D$2:$E$120,2,FALSE)</f>
        <v>#N/A</v>
      </c>
      <c r="O30" t="s">
        <v>193</v>
      </c>
    </row>
    <row r="31" spans="1:15" s="24" customFormat="1" ht="28.5" customHeight="1" thickBot="1">
      <c r="A31" s="212"/>
      <c r="B31" s="100">
        <f>IF(ISERROR($N78),"-",$N78)</f>
        <v>157312.5</v>
      </c>
      <c r="C31" s="100">
        <f>IF(ISERROR($N79),"-",$N79)</f>
        <v>11816.08</v>
      </c>
      <c r="D31" s="126" t="str">
        <f>IF(ISERROR($N80),"-",$N80)</f>
        <v>-</v>
      </c>
      <c r="E31" s="126" t="str">
        <f>IF(ISERROR($N81),"-",$N81)</f>
        <v>-</v>
      </c>
      <c r="F31" s="127"/>
      <c r="G31" s="128"/>
      <c r="H31" s="129">
        <f>SUM(B31:G31)</f>
        <v>169128.58</v>
      </c>
      <c r="I31" s="102"/>
      <c r="K31" s="69" t="s">
        <v>89</v>
      </c>
      <c r="L31" s="89" t="s">
        <v>194</v>
      </c>
      <c r="M31" s="24" t="s">
        <v>195</v>
      </c>
      <c r="N31" s="63">
        <f>VLOOKUP(M31,'[1]輸入畜産物ピボット(同一データを2カ所に貼る)'!$D$2:$E$120,2,FALSE)</f>
        <v>923108.5099999999</v>
      </c>
      <c r="O31" s="24" t="s">
        <v>196</v>
      </c>
    </row>
    <row r="32" spans="1:15" ht="28.5" customHeight="1" thickBot="1">
      <c r="A32" s="211" t="s">
        <v>197</v>
      </c>
      <c r="B32" s="76" t="s">
        <v>198</v>
      </c>
      <c r="C32" s="124" t="s">
        <v>199</v>
      </c>
      <c r="D32" s="76" t="s">
        <v>200</v>
      </c>
      <c r="E32" s="234"/>
      <c r="F32" s="234"/>
      <c r="G32" s="233"/>
      <c r="H32" s="60" t="s">
        <v>55</v>
      </c>
      <c r="I32" s="227"/>
      <c r="K32" s="226" t="s">
        <v>195</v>
      </c>
      <c r="L32" s="62" t="s">
        <v>201</v>
      </c>
      <c r="M32" t="s">
        <v>399</v>
      </c>
      <c r="N32" s="63">
        <f>VLOOKUP(M32,'[1]輸入畜産物ピボット(同一データを2カ所に貼る)'!$D$2:$E$120,2,FALSE)</f>
        <v>3239409.56</v>
      </c>
      <c r="O32" t="s">
        <v>202</v>
      </c>
    </row>
    <row r="33" spans="1:15" s="24" customFormat="1" ht="28.5" customHeight="1" thickBot="1">
      <c r="A33" s="212"/>
      <c r="B33" s="86">
        <f>IF(ISERROR($N84),"-",$N84)</f>
        <v>49275</v>
      </c>
      <c r="C33" s="127">
        <f>IF(ISERROR($N85),"-",$N85)</f>
        <v>196</v>
      </c>
      <c r="D33" s="121" t="str">
        <f>IF(ISERROR($N87),"-",$N87)</f>
        <v>-</v>
      </c>
      <c r="E33" s="121"/>
      <c r="F33" s="121"/>
      <c r="G33" s="128"/>
      <c r="H33" s="129">
        <f>SUM(D33:G33)</f>
        <v>0</v>
      </c>
      <c r="I33" s="108"/>
      <c r="K33" s="69" t="s">
        <v>203</v>
      </c>
      <c r="L33" s="57" t="s">
        <v>204</v>
      </c>
      <c r="M33" s="118" t="s">
        <v>191</v>
      </c>
      <c r="N33" s="63">
        <f>VLOOKUP(M33,'[1]輸入畜産物ピボット(同一データを2カ所に貼る)'!$D$2:$E$120,2,FALSE)</f>
        <v>38383170.010000005</v>
      </c>
      <c r="O33" s="24" t="s">
        <v>205</v>
      </c>
    </row>
    <row r="34" spans="1:15" ht="28.5" customHeight="1">
      <c r="A34" s="211" t="s">
        <v>206</v>
      </c>
      <c r="B34" s="59" t="s">
        <v>207</v>
      </c>
      <c r="C34" s="59" t="s">
        <v>208</v>
      </c>
      <c r="D34" s="59" t="s">
        <v>209</v>
      </c>
      <c r="E34" s="232"/>
      <c r="F34" s="232"/>
      <c r="G34" s="233"/>
      <c r="H34" s="130" t="s">
        <v>55</v>
      </c>
      <c r="I34" s="227"/>
      <c r="K34" s="226" t="s">
        <v>210</v>
      </c>
      <c r="L34" s="57" t="s">
        <v>211</v>
      </c>
      <c r="M34" s="131" t="s">
        <v>212</v>
      </c>
      <c r="N34" s="63" t="e">
        <f>VLOOKUP(M34,'[1]輸入畜産物ピボット(同一データを2カ所に貼る)'!$D$2:$E$120,2,FALSE)</f>
        <v>#N/A</v>
      </c>
      <c r="O34" t="s">
        <v>213</v>
      </c>
    </row>
    <row r="35" spans="1:15" s="24" customFormat="1" ht="28.5" customHeight="1" thickBot="1">
      <c r="A35" s="236"/>
      <c r="B35" s="100">
        <f>IF(ISERROR($N89),"-",$N89)</f>
        <v>18153140</v>
      </c>
      <c r="C35" s="100" t="str">
        <f>IF(ISERROR($N90),"-",$N90)</f>
        <v>-</v>
      </c>
      <c r="D35" s="100">
        <f>IF(ISERROR($N91),"-",$N91)</f>
        <v>136630</v>
      </c>
      <c r="E35" s="121"/>
      <c r="F35" s="121"/>
      <c r="G35" s="128"/>
      <c r="H35" s="132">
        <f>SUM(B35:G35)</f>
        <v>18289770</v>
      </c>
      <c r="I35" s="108"/>
      <c r="K35" s="69" t="s">
        <v>214</v>
      </c>
      <c r="L35" s="57" t="s">
        <v>215</v>
      </c>
      <c r="M35" s="133" t="s">
        <v>216</v>
      </c>
      <c r="N35" s="63" t="e">
        <f>VLOOKUP(M35,'[1]輸入畜産物ピボット(同一データを2カ所に貼る)'!$D$2:$E$120,2,FALSE)</f>
        <v>#N/A</v>
      </c>
      <c r="O35" s="24" t="s">
        <v>217</v>
      </c>
    </row>
    <row r="36" spans="2:15" ht="28.5" customHeight="1">
      <c r="B36" s="237"/>
      <c r="C36" s="237"/>
      <c r="D36" s="237"/>
      <c r="E36" s="237"/>
      <c r="F36" s="237"/>
      <c r="G36" s="237"/>
      <c r="H36" s="134" t="s">
        <v>218</v>
      </c>
      <c r="I36" s="226"/>
      <c r="K36" s="226" t="s">
        <v>219</v>
      </c>
      <c r="L36" s="62" t="s">
        <v>220</v>
      </c>
      <c r="M36" s="131" t="s">
        <v>221</v>
      </c>
      <c r="N36" s="63" t="e">
        <f>VLOOKUP(M36,'[1]輸入畜産物ピボット(同一データを2カ所に貼る)'!$D$2:$E$120,2,FALSE)</f>
        <v>#N/A</v>
      </c>
      <c r="O36" t="s">
        <v>222</v>
      </c>
    </row>
    <row r="37" spans="2:15" s="24" customFormat="1" ht="28.5" customHeight="1" thickBot="1">
      <c r="B37" s="135"/>
      <c r="C37" s="135"/>
      <c r="D37" s="135"/>
      <c r="E37" s="136"/>
      <c r="F37" s="136"/>
      <c r="G37" s="136"/>
      <c r="H37" s="137">
        <f>SUM(H3,H11,H17,H19,H23,H27,H29,H31,H35)</f>
        <v>321549015.26999986</v>
      </c>
      <c r="I37" s="138"/>
      <c r="K37" s="69" t="s">
        <v>223</v>
      </c>
      <c r="L37" s="57" t="s">
        <v>224</v>
      </c>
      <c r="M37" s="73" t="s">
        <v>225</v>
      </c>
      <c r="N37" s="63">
        <f>VLOOKUP(M37,'[1]輸入畜産物ピボット(同一データを2カ所に貼る)'!$D$2:$E$120,2,FALSE)</f>
        <v>3433587.250000001</v>
      </c>
      <c r="O37" s="24" t="s">
        <v>226</v>
      </c>
    </row>
    <row r="38" spans="1:15" ht="28.5" customHeight="1">
      <c r="A38" s="237"/>
      <c r="B38" s="237"/>
      <c r="C38" s="237"/>
      <c r="D38" s="237"/>
      <c r="E38" s="237"/>
      <c r="F38" s="237"/>
      <c r="G38" s="237"/>
      <c r="H38" s="237"/>
      <c r="I38" s="226"/>
      <c r="K38" s="226" t="s">
        <v>227</v>
      </c>
      <c r="L38" s="57" t="s">
        <v>400</v>
      </c>
      <c r="M38" t="s">
        <v>214</v>
      </c>
      <c r="N38" s="63">
        <f>VLOOKUP(M38,'[1]輸入畜産物ピボット(同一データを2カ所に貼る)'!$D$2:$E$120,2,FALSE)</f>
        <v>127117.32999999999</v>
      </c>
      <c r="O38" t="s">
        <v>228</v>
      </c>
    </row>
    <row r="39" spans="1:15" ht="28.5" customHeight="1">
      <c r="A39" s="238" t="s">
        <v>0</v>
      </c>
      <c r="B39" s="238"/>
      <c r="C39" s="239"/>
      <c r="D39" s="239"/>
      <c r="E39" s="237"/>
      <c r="F39" s="237"/>
      <c r="G39" s="237"/>
      <c r="H39" s="237"/>
      <c r="I39" s="240"/>
      <c r="K39" s="226" t="s">
        <v>229</v>
      </c>
      <c r="L39" s="62" t="s">
        <v>401</v>
      </c>
      <c r="M39" t="s">
        <v>219</v>
      </c>
      <c r="N39" s="63">
        <f>VLOOKUP(M39,'[1]輸入畜産物ピボット(同一データを2カ所に貼る)'!$D$2:$E$120,2,FALSE)</f>
        <v>41182.77</v>
      </c>
      <c r="O39" t="s">
        <v>230</v>
      </c>
    </row>
    <row r="40" spans="1:16" ht="33" customHeight="1">
      <c r="A40" s="241" t="s">
        <v>1</v>
      </c>
      <c r="B40" s="242" t="s">
        <v>231</v>
      </c>
      <c r="C40" s="242"/>
      <c r="D40" s="242"/>
      <c r="E40" s="242"/>
      <c r="F40" s="242"/>
      <c r="G40" s="242"/>
      <c r="H40" s="242"/>
      <c r="I40" s="227"/>
      <c r="K40" s="226" t="s">
        <v>232</v>
      </c>
      <c r="L40" s="57" t="s">
        <v>402</v>
      </c>
      <c r="M40" t="s">
        <v>223</v>
      </c>
      <c r="N40" s="63">
        <f>VLOOKUP(M40,'[1]輸入畜産物ピボット(同一データを2カ所に貼る)'!$D$2:$E$120,2,FALSE)</f>
        <v>11641.240000000002</v>
      </c>
      <c r="O40" t="s">
        <v>233</v>
      </c>
      <c r="P40" s="119" t="e">
        <f>SUM(N27:N41)</f>
        <v>#N/A</v>
      </c>
    </row>
    <row r="41" spans="2:15" ht="27" customHeight="1">
      <c r="B41" s="243" t="s">
        <v>2</v>
      </c>
      <c r="C41" s="227"/>
      <c r="D41" s="226"/>
      <c r="I41" s="227"/>
      <c r="K41" s="226" t="s">
        <v>234</v>
      </c>
      <c r="L41" s="57" t="s">
        <v>403</v>
      </c>
      <c r="M41" s="139" t="s">
        <v>227</v>
      </c>
      <c r="N41" s="63" t="e">
        <f>VLOOKUP(M41,'[1]輸入畜産物ピボット(同一データを2カ所に貼る)'!$D$2:$E$120,2,FALSE)</f>
        <v>#N/A</v>
      </c>
      <c r="O41" t="s">
        <v>235</v>
      </c>
    </row>
    <row r="42" spans="2:15" ht="40.5" customHeight="1">
      <c r="B42" s="244" t="s">
        <v>236</v>
      </c>
      <c r="C42" s="244"/>
      <c r="D42" s="244"/>
      <c r="E42" s="244"/>
      <c r="F42" s="244"/>
      <c r="G42" s="244"/>
      <c r="H42" s="244"/>
      <c r="I42" s="227"/>
      <c r="K42" s="226" t="s">
        <v>237</v>
      </c>
      <c r="L42" s="57" t="s">
        <v>238</v>
      </c>
      <c r="M42" t="s">
        <v>229</v>
      </c>
      <c r="N42" s="63" t="e">
        <f>VLOOKUP(M42,'[1]輸入畜産物ピボット(同一データを2カ所に貼る)'!$D$2:$E$120,2,FALSE)</f>
        <v>#N/A</v>
      </c>
      <c r="O42" t="s">
        <v>239</v>
      </c>
    </row>
    <row r="43" spans="1:16" ht="27" customHeight="1">
      <c r="A43" s="245"/>
      <c r="B43" s="246" t="s">
        <v>38</v>
      </c>
      <c r="C43" s="140"/>
      <c r="I43" s="140"/>
      <c r="K43" s="226" t="s">
        <v>111</v>
      </c>
      <c r="L43" s="62" t="s">
        <v>240</v>
      </c>
      <c r="M43" s="56" t="s">
        <v>241</v>
      </c>
      <c r="N43" s="63" t="e">
        <f>VLOOKUP(M43,'[1]輸入畜産物ピボット(同一データを2カ所に貼る)'!$D$2:$E$120,2,FALSE)</f>
        <v>#N/A</v>
      </c>
      <c r="O43" t="s">
        <v>242</v>
      </c>
      <c r="P43" s="119" t="e">
        <f>SUM(N42:N44)</f>
        <v>#N/A</v>
      </c>
    </row>
    <row r="44" spans="1:15" ht="27" customHeight="1">
      <c r="A44" s="25"/>
      <c r="B44" s="246" t="s">
        <v>3</v>
      </c>
      <c r="K44" s="226" t="s">
        <v>243</v>
      </c>
      <c r="L44" s="57" t="s">
        <v>244</v>
      </c>
      <c r="M44" s="56" t="s">
        <v>245</v>
      </c>
      <c r="N44" s="63">
        <f>VLOOKUP(M44,'[1]輸入畜産物ピボット(同一データを2カ所に貼る)'!$D$2:$E$120,2,FALSE)</f>
        <v>41703.05</v>
      </c>
      <c r="O44" t="s">
        <v>246</v>
      </c>
    </row>
    <row r="45" spans="1:15" ht="21.75" customHeight="1">
      <c r="A45" s="25"/>
      <c r="B45" s="246" t="s">
        <v>247</v>
      </c>
      <c r="K45" s="226" t="s">
        <v>248</v>
      </c>
      <c r="L45" s="57" t="s">
        <v>249</v>
      </c>
      <c r="M45" t="s">
        <v>111</v>
      </c>
      <c r="N45" s="63">
        <f>VLOOKUP(M45,'[1]輸入畜産物ピボット(同一データを2カ所に貼る)'!$D$2:$E$120,2,FALSE)</f>
        <v>2595240.93</v>
      </c>
      <c r="O45" t="s">
        <v>250</v>
      </c>
    </row>
    <row r="46" spans="1:15" ht="38.25" customHeight="1">
      <c r="A46" s="141"/>
      <c r="B46" s="244" t="s">
        <v>251</v>
      </c>
      <c r="C46" s="244"/>
      <c r="D46" s="244"/>
      <c r="E46" s="244"/>
      <c r="F46" s="244"/>
      <c r="G46" s="244"/>
      <c r="H46" s="244"/>
      <c r="K46" s="226" t="s">
        <v>113</v>
      </c>
      <c r="L46" s="62" t="s">
        <v>252</v>
      </c>
      <c r="M46" t="s">
        <v>248</v>
      </c>
      <c r="N46" s="63" t="e">
        <f>VLOOKUP(M46,'[1]輸入畜産物ピボット(同一データを2カ所に貼る)'!$D$2:$E$120,2,FALSE)</f>
        <v>#N/A</v>
      </c>
      <c r="O46" t="s">
        <v>253</v>
      </c>
    </row>
    <row r="47" spans="1:15" ht="60.75" customHeight="1">
      <c r="A47" s="25"/>
      <c r="B47" s="247" t="s">
        <v>254</v>
      </c>
      <c r="C47" s="247"/>
      <c r="D47" s="247"/>
      <c r="E47" s="247"/>
      <c r="F47" s="247"/>
      <c r="G47" s="247"/>
      <c r="H47" s="247"/>
      <c r="K47" s="226" t="s">
        <v>114</v>
      </c>
      <c r="L47" s="57" t="s">
        <v>255</v>
      </c>
      <c r="M47" t="s">
        <v>113</v>
      </c>
      <c r="N47" s="63">
        <f>VLOOKUP(M47,'[1]輸入畜産物ピボット(同一データを2カ所に貼る)'!$D$2:$E$120,2,FALSE)</f>
        <v>419593.9</v>
      </c>
      <c r="O47" t="s">
        <v>256</v>
      </c>
    </row>
    <row r="48" spans="1:15" ht="24.75" customHeight="1">
      <c r="A48" s="25"/>
      <c r="B48" s="243" t="s">
        <v>25</v>
      </c>
      <c r="C48" s="243"/>
      <c r="D48" s="243"/>
      <c r="E48" s="243"/>
      <c r="F48" s="243"/>
      <c r="G48" s="243"/>
      <c r="H48" s="243"/>
      <c r="K48" s="226" t="s">
        <v>257</v>
      </c>
      <c r="L48" s="57" t="s">
        <v>258</v>
      </c>
      <c r="M48" t="s">
        <v>114</v>
      </c>
      <c r="N48" s="63">
        <f>VLOOKUP(M48,'[1]輸入畜産物ピボット(同一データを2カ所に貼る)'!$D$2:$E$120,2,FALSE)</f>
        <v>2321671.21</v>
      </c>
      <c r="O48" t="s">
        <v>259</v>
      </c>
    </row>
    <row r="49" spans="1:15" ht="27" customHeight="1">
      <c r="A49" s="25"/>
      <c r="B49" s="243" t="s">
        <v>41</v>
      </c>
      <c r="K49" s="226" t="s">
        <v>260</v>
      </c>
      <c r="L49" s="57" t="s">
        <v>261</v>
      </c>
      <c r="M49" t="s">
        <v>257</v>
      </c>
      <c r="N49" s="63" t="e">
        <f>VLOOKUP(M49,'[1]輸入畜産物ピボット(同一データを2カ所に貼る)'!$D$2:$E$120,2,FALSE)</f>
        <v>#N/A</v>
      </c>
      <c r="O49" t="s">
        <v>262</v>
      </c>
    </row>
    <row r="50" spans="2:15" ht="27" customHeight="1">
      <c r="B50" s="248" t="s">
        <v>263</v>
      </c>
      <c r="K50" s="226" t="s">
        <v>264</v>
      </c>
      <c r="L50" s="62" t="s">
        <v>265</v>
      </c>
      <c r="M50" s="56" t="s">
        <v>266</v>
      </c>
      <c r="N50" s="63" t="e">
        <f>VLOOKUP(M50,'[1]輸入畜産物ピボット(同一データを2カ所に貼る)'!$D$2:$E$120,2,FALSE)</f>
        <v>#N/A</v>
      </c>
      <c r="O50" t="s">
        <v>267</v>
      </c>
    </row>
    <row r="51" spans="11:15" ht="14.25">
      <c r="K51" s="226" t="s">
        <v>268</v>
      </c>
      <c r="L51" s="57" t="s">
        <v>269</v>
      </c>
      <c r="M51" t="s">
        <v>237</v>
      </c>
      <c r="N51" s="63">
        <f>VLOOKUP(M51,'[1]輸入畜産物ピボット(同一データを2カ所に貼る)'!$D$2:$E$120,2,FALSE)</f>
        <v>278732.77999999997</v>
      </c>
      <c r="O51" t="s">
        <v>270</v>
      </c>
    </row>
    <row r="52" spans="11:16" ht="14.25">
      <c r="K52" s="226" t="s">
        <v>132</v>
      </c>
      <c r="L52" s="57" t="s">
        <v>271</v>
      </c>
      <c r="M52" t="s">
        <v>243</v>
      </c>
      <c r="N52" s="63" t="e">
        <f>VLOOKUP(M52,'[1]輸入畜産物ピボット(同一データを2カ所に貼る)'!$D$2:$E$120,2,FALSE)</f>
        <v>#N/A</v>
      </c>
      <c r="O52" t="s">
        <v>272</v>
      </c>
      <c r="P52" s="119" t="e">
        <f>SUM(N45:N53)</f>
        <v>#N/A</v>
      </c>
    </row>
    <row r="53" spans="11:15" ht="14.25">
      <c r="K53" s="226" t="s">
        <v>133</v>
      </c>
      <c r="L53" s="62" t="s">
        <v>273</v>
      </c>
      <c r="M53" s="119" t="s">
        <v>264</v>
      </c>
      <c r="N53" s="63">
        <f>VLOOKUP(M53,'[1]輸入畜産物ピボット(同一データを2カ所に貼る)'!$D$2:$E$120,2,FALSE)</f>
        <v>12421.63</v>
      </c>
      <c r="O53" t="s">
        <v>274</v>
      </c>
    </row>
    <row r="54" spans="11:15" ht="14.25">
      <c r="K54" s="226" t="s">
        <v>140</v>
      </c>
      <c r="L54" s="57" t="s">
        <v>275</v>
      </c>
      <c r="M54" t="s">
        <v>268</v>
      </c>
      <c r="N54" s="63">
        <f>VLOOKUP(M54,'[1]輸入畜産物ピボット(同一データを2カ所に貼る)'!$D$2:$E$120,2,FALSE)</f>
        <v>409307.5099999999</v>
      </c>
      <c r="O54" t="s">
        <v>276</v>
      </c>
    </row>
    <row r="55" spans="11:15" ht="14.25">
      <c r="K55" s="226" t="s">
        <v>141</v>
      </c>
      <c r="L55" s="57" t="s">
        <v>277</v>
      </c>
      <c r="M55" t="s">
        <v>132</v>
      </c>
      <c r="N55" s="63">
        <f>VLOOKUP(M55,'[1]輸入畜産物ピボット(同一データを2カ所に貼る)'!$D$2:$E$120,2,FALSE)</f>
        <v>971190.5799999996</v>
      </c>
      <c r="O55" t="s">
        <v>278</v>
      </c>
    </row>
    <row r="56" spans="11:15" ht="14.25">
      <c r="K56" s="226" t="s">
        <v>142</v>
      </c>
      <c r="L56" s="57" t="s">
        <v>279</v>
      </c>
      <c r="M56" s="119" t="s">
        <v>133</v>
      </c>
      <c r="N56" s="63" t="e">
        <f>VLOOKUP(M56,'[1]輸入畜産物ピボット(同一データを2カ所に貼る)'!$D$2:$E$120,2,FALSE)</f>
        <v>#N/A</v>
      </c>
      <c r="O56" t="s">
        <v>280</v>
      </c>
    </row>
    <row r="57" spans="11:15" ht="14.25">
      <c r="K57" s="226" t="s">
        <v>143</v>
      </c>
      <c r="L57" s="57" t="s">
        <v>281</v>
      </c>
      <c r="M57" t="s">
        <v>140</v>
      </c>
      <c r="N57" s="63">
        <f>VLOOKUP(M57,'[1]輸入畜産物ピボット(同一データを2カ所に貼る)'!$D$2:$E$120,2,FALSE)</f>
        <v>2342844.78</v>
      </c>
      <c r="O57" t="s">
        <v>282</v>
      </c>
    </row>
    <row r="58" spans="11:15" ht="14.25">
      <c r="K58" s="226" t="s">
        <v>283</v>
      </c>
      <c r="L58" s="62" t="s">
        <v>284</v>
      </c>
      <c r="M58" t="s">
        <v>141</v>
      </c>
      <c r="N58" s="63">
        <f>VLOOKUP(M58,'[1]輸入畜産物ピボット(同一データを2カ所に貼る)'!$D$2:$E$120,2,FALSE)</f>
        <v>107231.45</v>
      </c>
      <c r="O58" t="s">
        <v>285</v>
      </c>
    </row>
    <row r="59" spans="11:15" ht="14.25">
      <c r="K59" s="226" t="s">
        <v>286</v>
      </c>
      <c r="L59" s="57" t="s">
        <v>287</v>
      </c>
      <c r="M59" t="s">
        <v>142</v>
      </c>
      <c r="N59" s="63">
        <f>VLOOKUP(M59,'[1]輸入畜産物ピボット(同一データを2カ所に貼る)'!$D$2:$E$120,2,FALSE)</f>
        <v>15069</v>
      </c>
      <c r="O59" t="s">
        <v>288</v>
      </c>
    </row>
    <row r="60" spans="11:16" ht="14.25">
      <c r="K60" s="226" t="s">
        <v>146</v>
      </c>
      <c r="L60" s="57" t="s">
        <v>289</v>
      </c>
      <c r="M60" t="s">
        <v>143</v>
      </c>
      <c r="N60" s="63" t="e">
        <f>VLOOKUP(M60,'[1]輸入畜産物ピボット(同一データを2カ所に貼る)'!$D$2:$E$120,2,FALSE)</f>
        <v>#N/A</v>
      </c>
      <c r="O60" t="s">
        <v>290</v>
      </c>
      <c r="P60" s="119" t="e">
        <f>SUM(N54:N62)</f>
        <v>#N/A</v>
      </c>
    </row>
    <row r="61" spans="11:15" ht="14.25">
      <c r="K61" s="226" t="s">
        <v>151</v>
      </c>
      <c r="L61" s="57" t="s">
        <v>291</v>
      </c>
      <c r="M61" t="s">
        <v>144</v>
      </c>
      <c r="N61" s="63">
        <f>VLOOKUP(M61,'[1]輸入畜産物ピボット(同一データを2カ所に貼る)'!$D$2:$E$120,2,FALSE)</f>
        <v>9014</v>
      </c>
      <c r="O61" t="s">
        <v>290</v>
      </c>
    </row>
    <row r="62" spans="11:15" ht="14.25">
      <c r="K62" s="226" t="s">
        <v>152</v>
      </c>
      <c r="L62" s="62" t="s">
        <v>292</v>
      </c>
      <c r="M62" t="s">
        <v>286</v>
      </c>
      <c r="N62" s="63" t="e">
        <f>VLOOKUP(M62,'[1]輸入畜産物ピボット(同一データを2カ所に貼る)'!$D$2:$E$120,2,FALSE)</f>
        <v>#N/A</v>
      </c>
      <c r="O62" t="s">
        <v>293</v>
      </c>
    </row>
    <row r="63" spans="11:16" ht="14.25">
      <c r="K63" s="226" t="s">
        <v>153</v>
      </c>
      <c r="L63" s="57" t="s">
        <v>294</v>
      </c>
      <c r="M63" t="s">
        <v>146</v>
      </c>
      <c r="N63" s="63">
        <f>VLOOKUP(M63,'[1]輸入畜産物ピボット(同一データを2カ所に貼る)'!$D$2:$E$120,2,FALSE)</f>
        <v>115518.83</v>
      </c>
      <c r="O63" t="s">
        <v>295</v>
      </c>
      <c r="P63" s="119" t="e">
        <f>SUM(N63:N65)</f>
        <v>#N/A</v>
      </c>
    </row>
    <row r="64" spans="11:15" ht="14.25">
      <c r="K64" s="226" t="s">
        <v>160</v>
      </c>
      <c r="L64" s="57" t="s">
        <v>296</v>
      </c>
      <c r="M64" t="s">
        <v>151</v>
      </c>
      <c r="N64" s="63">
        <f>VLOOKUP(M64,'[1]輸入畜産物ピボット(同一データを2カ所に貼る)'!$D$2:$E$120,2,FALSE)</f>
        <v>24300</v>
      </c>
      <c r="O64" t="s">
        <v>297</v>
      </c>
    </row>
    <row r="65" spans="11:16" ht="14.25">
      <c r="K65" s="226" t="s">
        <v>161</v>
      </c>
      <c r="L65" s="62" t="s">
        <v>298</v>
      </c>
      <c r="M65" t="s">
        <v>152</v>
      </c>
      <c r="N65" s="63" t="e">
        <f>VLOOKUP(M65,'[1]輸入畜産物ピボット(同一データを2カ所に貼る)'!$D$2:$E$120,2,FALSE)</f>
        <v>#N/A</v>
      </c>
      <c r="O65" t="s">
        <v>299</v>
      </c>
      <c r="P65" s="119" t="e">
        <f>SUM(N66:N67)</f>
        <v>#N/A</v>
      </c>
    </row>
    <row r="66" spans="11:15" ht="14.25">
      <c r="K66" s="226" t="s">
        <v>162</v>
      </c>
      <c r="L66" s="57" t="s">
        <v>300</v>
      </c>
      <c r="M66" s="119" t="s">
        <v>153</v>
      </c>
      <c r="N66" s="63" t="e">
        <f>VLOOKUP(M66,'[1]輸入畜産物ピボット(同一データを2カ所に貼る)'!$D$2:$E$120,2,FALSE)</f>
        <v>#N/A</v>
      </c>
      <c r="O66" t="s">
        <v>301</v>
      </c>
    </row>
    <row r="67" spans="11:15" ht="14.25">
      <c r="K67" s="226" t="s">
        <v>163</v>
      </c>
      <c r="L67" s="57" t="s">
        <v>302</v>
      </c>
      <c r="M67" s="56" t="s">
        <v>160</v>
      </c>
      <c r="N67" s="63" t="e">
        <f>VLOOKUP(M67,'[1]輸入畜産物ピボット(同一データを2カ所に貼る)'!$D$2:$E$120,2,FALSE)</f>
        <v>#N/A</v>
      </c>
      <c r="O67" t="s">
        <v>303</v>
      </c>
    </row>
    <row r="68" spans="11:16" ht="14.25">
      <c r="K68" s="226" t="s">
        <v>304</v>
      </c>
      <c r="L68" s="62" t="s">
        <v>305</v>
      </c>
      <c r="M68" t="s">
        <v>161</v>
      </c>
      <c r="N68" s="63">
        <f>VLOOKUP(M68,'[1]輸入畜産物ピボット(同一データを2カ所に貼る)'!$D$2:$E$120,2,FALSE)</f>
        <v>1525</v>
      </c>
      <c r="O68" t="s">
        <v>306</v>
      </c>
      <c r="P68" s="119" t="e">
        <f>SUM(N68:N70)</f>
        <v>#N/A</v>
      </c>
    </row>
    <row r="69" spans="11:15" ht="14.25">
      <c r="K69" s="226" t="s">
        <v>307</v>
      </c>
      <c r="L69" s="57" t="s">
        <v>308</v>
      </c>
      <c r="M69" t="s">
        <v>162</v>
      </c>
      <c r="N69" s="63" t="e">
        <f>VLOOKUP(M69,'[1]輸入畜産物ピボット(同一データを2カ所に貼る)'!$D$2:$E$120,2,FALSE)</f>
        <v>#N/A</v>
      </c>
      <c r="O69" t="s">
        <v>309</v>
      </c>
    </row>
    <row r="70" spans="11:15" ht="14.25">
      <c r="K70" s="226" t="s">
        <v>166</v>
      </c>
      <c r="L70" s="57" t="s">
        <v>310</v>
      </c>
      <c r="M70" t="s">
        <v>163</v>
      </c>
      <c r="N70" s="63">
        <f>VLOOKUP(M70,'[1]輸入畜産物ピボット(同一データを2カ所に貼る)'!$D$2:$E$120,2,FALSE)</f>
        <v>2154.6</v>
      </c>
      <c r="O70" t="s">
        <v>311</v>
      </c>
    </row>
    <row r="71" spans="11:15" ht="14.25">
      <c r="K71" s="226" t="s">
        <v>172</v>
      </c>
      <c r="L71" s="57" t="s">
        <v>312</v>
      </c>
      <c r="M71" t="s">
        <v>164</v>
      </c>
      <c r="N71" s="63" t="e">
        <f>VLOOKUP(M71,'[1]輸入畜産物ピボット(同一データを2カ所に貼る)'!$D$2:$E$120,2,FALSE)</f>
        <v>#N/A</v>
      </c>
      <c r="O71" t="s">
        <v>311</v>
      </c>
    </row>
    <row r="72" spans="11:14" ht="14.25">
      <c r="K72" s="226" t="s">
        <v>173</v>
      </c>
      <c r="L72" s="62" t="s">
        <v>313</v>
      </c>
      <c r="M72" t="s">
        <v>307</v>
      </c>
      <c r="N72" s="63">
        <f>VLOOKUP(M72,'[1]輸入畜産物ピボット(同一データを2カ所に貼る)'!$D$2:$E$120,2,FALSE)</f>
        <v>3230</v>
      </c>
    </row>
    <row r="73" spans="11:14" ht="14.25">
      <c r="K73" s="226" t="s">
        <v>174</v>
      </c>
      <c r="L73" s="57" t="s">
        <v>314</v>
      </c>
      <c r="M73" t="s">
        <v>166</v>
      </c>
      <c r="N73" s="63">
        <f>VLOOKUP(M73,'[1]輸入畜産物ピボット(同一データを2カ所に貼る)'!$D$2:$E$120,2,FALSE)</f>
        <v>7752.7</v>
      </c>
    </row>
    <row r="74" spans="11:14" ht="14.25">
      <c r="K74" s="226" t="s">
        <v>175</v>
      </c>
      <c r="L74" s="57" t="s">
        <v>315</v>
      </c>
      <c r="M74" t="s">
        <v>172</v>
      </c>
      <c r="N74" s="63" t="e">
        <f>VLOOKUP(M74,'[1]輸入畜産物ピボット(同一データを2カ所に貼る)'!$D$2:$E$120,2,FALSE)</f>
        <v>#N/A</v>
      </c>
    </row>
    <row r="75" spans="11:14" ht="14.25">
      <c r="K75" s="226" t="s">
        <v>187</v>
      </c>
      <c r="L75" s="62" t="s">
        <v>316</v>
      </c>
      <c r="M75" t="s">
        <v>173</v>
      </c>
      <c r="N75" s="63">
        <f>VLOOKUP(M75,'[1]輸入畜産物ピボット(同一データを2カ所に貼る)'!$D$2:$E$120,2,FALSE)</f>
        <v>341649.55000000005</v>
      </c>
    </row>
    <row r="76" spans="11:14" ht="14.25">
      <c r="K76" s="226" t="s">
        <v>317</v>
      </c>
      <c r="L76" s="57" t="s">
        <v>121</v>
      </c>
      <c r="M76" s="119" t="s">
        <v>174</v>
      </c>
      <c r="N76" s="63" t="e">
        <f>VLOOKUP(M76,'[1]輸入畜産物ピボット(同一データを2カ所に貼る)'!$D$2:$E$120,2,FALSE)</f>
        <v>#N/A</v>
      </c>
    </row>
    <row r="77" spans="11:14" ht="14.25">
      <c r="K77" s="226" t="s">
        <v>189</v>
      </c>
      <c r="M77" s="56" t="s">
        <v>175</v>
      </c>
      <c r="N77" s="63" t="e">
        <f>VLOOKUP(M77,'[1]輸入畜産物ピボット(同一データを2カ所に貼る)'!$D$2:$E$120,2,FALSE)</f>
        <v>#N/A</v>
      </c>
    </row>
    <row r="78" spans="11:14" ht="14.25">
      <c r="K78" s="226" t="s">
        <v>190</v>
      </c>
      <c r="L78" s="62" t="s">
        <v>93</v>
      </c>
      <c r="M78" t="s">
        <v>187</v>
      </c>
      <c r="N78" s="63">
        <f>VLOOKUP(M78,'[1]輸入畜産物ピボット(同一データを2カ所に貼る)'!$D$2:$E$120,2,FALSE)</f>
        <v>157312.5</v>
      </c>
    </row>
    <row r="79" spans="11:14" ht="14.25">
      <c r="K79" s="226" t="s">
        <v>318</v>
      </c>
      <c r="L79" s="57" t="s">
        <v>319</v>
      </c>
      <c r="M79" t="s">
        <v>317</v>
      </c>
      <c r="N79" s="63">
        <f>VLOOKUP(M79,'[1]輸入畜産物ピボット(同一データを2カ所に貼る)'!$D$2:$E$120,2,FALSE)</f>
        <v>11816.08</v>
      </c>
    </row>
    <row r="80" spans="11:14" ht="14.25">
      <c r="K80" s="226" t="s">
        <v>320</v>
      </c>
      <c r="L80" s="57" t="s">
        <v>321</v>
      </c>
      <c r="M80" s="56" t="s">
        <v>189</v>
      </c>
      <c r="N80" s="63" t="e">
        <f>VLOOKUP(M80,'[1]輸入畜産物ピボット(同一データを2カ所に貼る)'!$D$2:$E$120,2,FALSE)</f>
        <v>#N/A</v>
      </c>
    </row>
    <row r="81" spans="11:14" ht="14.25">
      <c r="K81" s="226" t="s">
        <v>322</v>
      </c>
      <c r="L81" s="57" t="s">
        <v>315</v>
      </c>
      <c r="M81" t="s">
        <v>190</v>
      </c>
      <c r="N81" s="63" t="e">
        <f>VLOOKUP(M81,'[1]輸入畜産物ピボット(同一データを2カ所に貼る)'!$D$2:$E$120,2,FALSE)</f>
        <v>#N/A</v>
      </c>
    </row>
    <row r="82" spans="11:14" ht="14.25">
      <c r="K82" s="226" t="s">
        <v>323</v>
      </c>
      <c r="L82" s="62" t="s">
        <v>316</v>
      </c>
      <c r="M82" s="119" t="s">
        <v>318</v>
      </c>
      <c r="N82" s="63" t="e">
        <f>VLOOKUP(M82,'[1]輸入畜産物ピボット(同一データを2カ所に貼る)'!$D$2:$E$120,2,FALSE)</f>
        <v>#N/A</v>
      </c>
    </row>
    <row r="83" spans="12:14" ht="13.5">
      <c r="L83" s="57" t="s">
        <v>121</v>
      </c>
      <c r="M83" s="56"/>
      <c r="N83" s="63" t="e">
        <f>VLOOKUP(M83,'[1]輸入畜産物ピボット(同一データを2カ所に貼る)'!$D$2:$E$120,2,FALSE)</f>
        <v>#N/A</v>
      </c>
    </row>
    <row r="84" spans="11:14" ht="13.5">
      <c r="K84" s="56" t="s">
        <v>198</v>
      </c>
      <c r="L84" s="62" t="s">
        <v>93</v>
      </c>
      <c r="M84" t="s">
        <v>320</v>
      </c>
      <c r="N84" s="63">
        <f>VLOOKUP(M84,'[1]輸入畜産物ピボット(同一データを2カ所に貼る)'!$D$2:$E$120,2,FALSE)</f>
        <v>49275</v>
      </c>
    </row>
    <row r="85" spans="11:14" ht="13.5">
      <c r="K85" s="56" t="s">
        <v>199</v>
      </c>
      <c r="L85" s="57" t="s">
        <v>319</v>
      </c>
      <c r="M85" s="119" t="s">
        <v>322</v>
      </c>
      <c r="N85" s="63">
        <f>VLOOKUP(M85,'[1]輸入畜産物ピボット(同一データを2カ所に貼る)'!$D$2:$E$120,2,FALSE)</f>
        <v>196</v>
      </c>
    </row>
    <row r="86" spans="11:14" ht="13.5">
      <c r="K86" s="56" t="s">
        <v>324</v>
      </c>
      <c r="L86" s="57" t="s">
        <v>321</v>
      </c>
      <c r="M86" s="56"/>
      <c r="N86" s="63" t="e">
        <f>VLOOKUP(M86,'[1]輸入畜産物ピボット(同一データを2カ所に貼る)'!$D$2:$E$120,2,FALSE)</f>
        <v>#N/A</v>
      </c>
    </row>
    <row r="87" spans="12:14" ht="13.5">
      <c r="L87" s="57" t="s">
        <v>315</v>
      </c>
      <c r="M87" s="131" t="s">
        <v>200</v>
      </c>
      <c r="N87" s="63" t="e">
        <f>VLOOKUP(M87,'[1]輸入畜産物ピボット(同一データを2カ所に貼る)'!$D$2:$E$120,2,FALSE)</f>
        <v>#N/A</v>
      </c>
    </row>
    <row r="88" spans="12:14" ht="13.5">
      <c r="L88" s="62" t="s">
        <v>316</v>
      </c>
      <c r="M88" s="131" t="s">
        <v>325</v>
      </c>
      <c r="N88" s="63">
        <f>VLOOKUP(M88,'[1]輸入畜産物ピボット(同一データを2カ所に貼る)'!$D$2:$E$120,2,FALSE)</f>
        <v>93645.86</v>
      </c>
    </row>
    <row r="89" spans="11:14" ht="13.5">
      <c r="K89" s="56" t="s">
        <v>207</v>
      </c>
      <c r="L89" s="57" t="s">
        <v>121</v>
      </c>
      <c r="M89" t="s">
        <v>207</v>
      </c>
      <c r="N89" s="63">
        <f>VLOOKUP(M89,'[1]輸入畜産物ピボット(同一データを2カ所に貼る)'!$D$2:$E$120,2,FALSE)</f>
        <v>18153140</v>
      </c>
    </row>
    <row r="90" spans="11:14" ht="13.5">
      <c r="K90" s="56" t="s">
        <v>208</v>
      </c>
      <c r="L90" s="62" t="s">
        <v>93</v>
      </c>
      <c r="M90" t="s">
        <v>208</v>
      </c>
      <c r="N90" s="63" t="e">
        <f>VLOOKUP(M90,'[1]輸入畜産物ピボット(同一データを2カ所に貼る)'!$D$2:$E$120,2,FALSE)</f>
        <v>#N/A</v>
      </c>
    </row>
    <row r="91" spans="11:14" ht="13.5">
      <c r="K91" s="56" t="s">
        <v>209</v>
      </c>
      <c r="L91" s="57" t="s">
        <v>319</v>
      </c>
      <c r="M91" s="119" t="s">
        <v>326</v>
      </c>
      <c r="N91" s="63">
        <f>VLOOKUP(M91,'[1]輸入畜産物ピボット(同一データを2カ所に貼る)'!$D$2:$E$120,2,FALSE)</f>
        <v>136630</v>
      </c>
    </row>
    <row r="92" spans="12:14" ht="13.5">
      <c r="L92" s="57" t="s">
        <v>321</v>
      </c>
      <c r="N92" s="63" t="e">
        <f>VLOOKUP(M92,'[1]輸入畜産物ピボット(同一データを2カ所に貼る)'!$D$2:$E$120,2,FALSE)</f>
        <v>#N/A</v>
      </c>
    </row>
    <row r="93" spans="12:14" ht="13.5">
      <c r="L93" s="57" t="s">
        <v>315</v>
      </c>
      <c r="M93" t="s">
        <v>327</v>
      </c>
      <c r="N93" s="63" t="e">
        <f>VLOOKUP(M93,'[1]輸入畜産物ピボット(同一データを2カ所に貼る)'!$D$2:$E$120,2,FALSE)</f>
        <v>#N/A</v>
      </c>
    </row>
    <row r="94" spans="12:14" ht="13.5">
      <c r="L94" s="62" t="s">
        <v>316</v>
      </c>
      <c r="N94" s="63"/>
    </row>
    <row r="95" spans="12:14" ht="13.5">
      <c r="L95" s="57" t="s">
        <v>121</v>
      </c>
      <c r="M95" s="56" t="s">
        <v>181</v>
      </c>
      <c r="N95" s="63">
        <f>VLOOKUP(M95,'[1]輸入畜産物ピボット(同一データを2カ所に貼る)'!$D$2:$E$120,2,FALSE)</f>
        <v>24230933.65999999</v>
      </c>
    </row>
    <row r="96" spans="12:14" ht="13.5">
      <c r="L96" s="57">
        <v>1</v>
      </c>
      <c r="M96" s="56" t="s">
        <v>182</v>
      </c>
      <c r="N96" s="63">
        <f>VLOOKUP(M96,'[1]輸入畜産物ピボット(同一データを2カ所に貼る)'!$D$2:$E$120,2,FALSE)</f>
        <v>243855.99000000002</v>
      </c>
    </row>
    <row r="97" spans="12:14" ht="13.5">
      <c r="L97" s="62" t="s">
        <v>93</v>
      </c>
      <c r="M97" s="56" t="s">
        <v>328</v>
      </c>
      <c r="N97" s="63">
        <f>VLOOKUP(M97,'[1]輸入畜産物ピボット(同一データを2カ所に貼る)'!$D$2:$E$120,2,FALSE)</f>
        <v>4178133.95</v>
      </c>
    </row>
    <row r="98" spans="12:14" ht="13.5">
      <c r="L98" s="57" t="s">
        <v>319</v>
      </c>
      <c r="M98" s="142" t="s">
        <v>329</v>
      </c>
      <c r="N98" s="63">
        <f>VLOOKUP(M98,'[1]輸入畜産物ピボット(同一データを2カ所に貼る)'!$D$2:$E$120,2,FALSE)</f>
        <v>4852934.62</v>
      </c>
    </row>
    <row r="99" spans="12:13" ht="13.5">
      <c r="L99" s="57" t="s">
        <v>321</v>
      </c>
      <c r="M99" s="56"/>
    </row>
    <row r="100" ht="13.5">
      <c r="L100" s="57" t="s">
        <v>315</v>
      </c>
    </row>
    <row r="101" ht="13.5">
      <c r="L101" s="62" t="s">
        <v>316</v>
      </c>
    </row>
    <row r="102" ht="13.5">
      <c r="L102" s="57" t="s">
        <v>121</v>
      </c>
    </row>
    <row r="103" ht="13.5">
      <c r="L103" s="62" t="s">
        <v>93</v>
      </c>
    </row>
    <row r="104" ht="13.5">
      <c r="L104" s="57" t="s">
        <v>319</v>
      </c>
    </row>
    <row r="105" ht="13.5">
      <c r="L105" s="57" t="s">
        <v>321</v>
      </c>
    </row>
    <row r="106" ht="13.5">
      <c r="L106" s="57" t="s">
        <v>315</v>
      </c>
    </row>
    <row r="107" ht="13.5">
      <c r="L107" s="62" t="s">
        <v>316</v>
      </c>
    </row>
    <row r="108" ht="13.5">
      <c r="L108" s="57" t="s">
        <v>121</v>
      </c>
    </row>
    <row r="109" ht="13.5">
      <c r="L109" s="62" t="s">
        <v>93</v>
      </c>
    </row>
    <row r="110" ht="13.5">
      <c r="L110" s="57" t="s">
        <v>319</v>
      </c>
    </row>
    <row r="111" ht="13.5">
      <c r="L111" s="57" t="s">
        <v>321</v>
      </c>
    </row>
    <row r="112" ht="13.5">
      <c r="L112" s="57" t="s">
        <v>315</v>
      </c>
    </row>
    <row r="113" ht="13.5">
      <c r="L113" s="62" t="s">
        <v>316</v>
      </c>
    </row>
    <row r="114" ht="13.5">
      <c r="L114" s="57" t="s">
        <v>121</v>
      </c>
    </row>
    <row r="115" spans="11:12" ht="13.5">
      <c r="K115" s="56" t="s">
        <v>181</v>
      </c>
      <c r="L115" s="143" t="s">
        <v>330</v>
      </c>
    </row>
    <row r="116" spans="11:12" ht="13.5">
      <c r="K116" s="56" t="s">
        <v>182</v>
      </c>
      <c r="L116" s="143" t="s">
        <v>331</v>
      </c>
    </row>
    <row r="117" spans="11:12" ht="13.5">
      <c r="K117" s="56" t="s">
        <v>328</v>
      </c>
      <c r="L117" s="143" t="s">
        <v>332</v>
      </c>
    </row>
    <row r="118" spans="11:12" ht="13.5">
      <c r="K118" s="142" t="s">
        <v>329</v>
      </c>
      <c r="L118" s="143" t="s">
        <v>333</v>
      </c>
    </row>
  </sheetData>
  <sheetProtection/>
  <mergeCells count="16">
    <mergeCell ref="B47:H47"/>
    <mergeCell ref="A20:A23"/>
    <mergeCell ref="A24:A27"/>
    <mergeCell ref="A30:A31"/>
    <mergeCell ref="A32:A33"/>
    <mergeCell ref="A34:A35"/>
    <mergeCell ref="A28:A29"/>
    <mergeCell ref="B40:H40"/>
    <mergeCell ref="B42:H42"/>
    <mergeCell ref="B46:H46"/>
    <mergeCell ref="A1:E1"/>
    <mergeCell ref="G1:H1"/>
    <mergeCell ref="A2:A3"/>
    <mergeCell ref="A4:A11"/>
    <mergeCell ref="A12:A17"/>
    <mergeCell ref="A18:A19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view="pageBreakPreview" zoomScale="85" zoomScaleNormal="85" zoomScaleSheetLayoutView="85" zoomScalePageLayoutView="0" workbookViewId="0" topLeftCell="A7">
      <selection activeCell="R22" sqref="R22"/>
    </sheetView>
  </sheetViews>
  <sheetFormatPr defaultColWidth="9.00390625" defaultRowHeight="13.5"/>
  <cols>
    <col min="1" max="1" width="12.625" style="0" customWidth="1"/>
    <col min="2" max="7" width="16.625" style="0" customWidth="1"/>
    <col min="8" max="8" width="20.625" style="0" customWidth="1"/>
    <col min="9" max="9" width="1.25" style="0" customWidth="1"/>
    <col min="11" max="11" width="38.625" style="56" hidden="1" customWidth="1"/>
    <col min="12" max="12" width="9.00390625" style="57" hidden="1" customWidth="1"/>
    <col min="13" max="13" width="25.50390625" style="0" hidden="1" customWidth="1"/>
    <col min="14" max="14" width="13.625" style="0" hidden="1" customWidth="1"/>
    <col min="15" max="15" width="9.00390625" style="0" hidden="1" customWidth="1"/>
    <col min="16" max="16" width="11.125" style="0" hidden="1" customWidth="1"/>
  </cols>
  <sheetData>
    <row r="1" spans="1:14" ht="18" customHeight="1" thickBot="1">
      <c r="A1" s="209" t="s">
        <v>418</v>
      </c>
      <c r="B1" s="209"/>
      <c r="C1" s="209"/>
      <c r="D1" s="209"/>
      <c r="E1" s="209"/>
      <c r="F1" s="209"/>
      <c r="G1" s="210" t="s">
        <v>411</v>
      </c>
      <c r="H1" s="210"/>
      <c r="I1" s="55"/>
      <c r="M1" t="s">
        <v>54</v>
      </c>
      <c r="N1" t="s">
        <v>55</v>
      </c>
    </row>
    <row r="2" spans="1:15" ht="28.5" customHeight="1">
      <c r="A2" s="217" t="s">
        <v>334</v>
      </c>
      <c r="B2" s="144" t="s">
        <v>57</v>
      </c>
      <c r="C2" s="145" t="s">
        <v>58</v>
      </c>
      <c r="D2" s="145" t="s">
        <v>59</v>
      </c>
      <c r="E2" s="145" t="s">
        <v>60</v>
      </c>
      <c r="F2" s="145" t="s">
        <v>81</v>
      </c>
      <c r="G2" s="145" t="s">
        <v>83</v>
      </c>
      <c r="H2" s="146" t="s">
        <v>61</v>
      </c>
      <c r="I2" s="61"/>
      <c r="K2" s="226" t="s">
        <v>57</v>
      </c>
      <c r="L2" s="62" t="s">
        <v>335</v>
      </c>
      <c r="M2" t="s">
        <v>57</v>
      </c>
      <c r="N2" t="e">
        <f>VLOOKUP(M2,'[1]輸出畜産物ピボット'!$A$1:$B$73,2,FALSE)</f>
        <v>#N/A</v>
      </c>
      <c r="O2" t="s">
        <v>336</v>
      </c>
    </row>
    <row r="3" spans="1:15" s="24" customFormat="1" ht="28.5" customHeight="1" thickBot="1">
      <c r="A3" s="218"/>
      <c r="B3" s="64" t="str">
        <f>IF(ISERROR($N2),"-",$N2)</f>
        <v>-</v>
      </c>
      <c r="C3" s="65" t="str">
        <f>IF(ISERROR($N3),"-",$N3)</f>
        <v>-</v>
      </c>
      <c r="D3" s="65">
        <f>IF(ISERROR($N4),"-",$N4)</f>
        <v>23.8</v>
      </c>
      <c r="E3" s="66" t="str">
        <f>IF(ISERROR($N5),"-",$N5)</f>
        <v>-</v>
      </c>
      <c r="F3" s="147" t="str">
        <f>IF(ISERROR($N6),"-",$N6)</f>
        <v>-</v>
      </c>
      <c r="G3" s="147" t="str">
        <f>IF(ISERROR($N7),"-",$N7)</f>
        <v>-</v>
      </c>
      <c r="H3" s="148" t="str">
        <f>IF(ISERROR($N8),"-",$N8)</f>
        <v>-</v>
      </c>
      <c r="I3" s="69"/>
      <c r="K3" s="69" t="s">
        <v>58</v>
      </c>
      <c r="L3" s="57" t="s">
        <v>337</v>
      </c>
      <c r="M3" s="24" t="s">
        <v>58</v>
      </c>
      <c r="N3" s="24" t="e">
        <f>VLOOKUP(M3,'[1]輸出畜産物ピボット'!$A$1:$B$73,2,FALSE)</f>
        <v>#N/A</v>
      </c>
      <c r="O3" s="24" t="s">
        <v>63</v>
      </c>
    </row>
    <row r="4" spans="1:15" ht="28.5" customHeight="1" thickBot="1">
      <c r="A4" s="218"/>
      <c r="B4" s="149" t="s">
        <v>338</v>
      </c>
      <c r="C4" s="150"/>
      <c r="D4" s="151"/>
      <c r="E4" s="152"/>
      <c r="F4" s="152"/>
      <c r="G4" s="153"/>
      <c r="H4" s="154" t="s">
        <v>55</v>
      </c>
      <c r="I4" s="71"/>
      <c r="K4" s="226" t="s">
        <v>59</v>
      </c>
      <c r="L4" s="57" t="s">
        <v>339</v>
      </c>
      <c r="M4" t="s">
        <v>59</v>
      </c>
      <c r="N4">
        <f>VLOOKUP(M4,'[1]輸出畜産物ピボット'!$A$1:$B$73,2,FALSE)</f>
        <v>23.8</v>
      </c>
      <c r="O4" t="s">
        <v>72</v>
      </c>
    </row>
    <row r="5" spans="1:16" s="24" customFormat="1" ht="28.5" customHeight="1" thickBot="1">
      <c r="A5" s="219"/>
      <c r="B5" s="155" t="str">
        <f>IF(ISERROR($N9),"-",$N9)</f>
        <v>-</v>
      </c>
      <c r="C5" s="156"/>
      <c r="D5" s="157"/>
      <c r="E5" s="158"/>
      <c r="F5" s="158"/>
      <c r="G5" s="159"/>
      <c r="H5" s="160">
        <f>SUM(B3:H3,B5)</f>
        <v>23.8</v>
      </c>
      <c r="I5" s="61"/>
      <c r="K5" s="69" t="s">
        <v>60</v>
      </c>
      <c r="L5" s="57" t="s">
        <v>340</v>
      </c>
      <c r="M5" s="73" t="s">
        <v>60</v>
      </c>
      <c r="N5" s="24" t="e">
        <f>VLOOKUP(M5,'[1]輸出畜産物ピボット'!$A$1:$B$73,2,FALSE)</f>
        <v>#N/A</v>
      </c>
      <c r="O5" s="73" t="s">
        <v>73</v>
      </c>
      <c r="P5" s="73" t="e">
        <f>SUM(N2:N5)</f>
        <v>#N/A</v>
      </c>
    </row>
    <row r="6" spans="1:15" ht="28.5" customHeight="1">
      <c r="A6" s="220" t="s">
        <v>341</v>
      </c>
      <c r="B6" s="144" t="s">
        <v>65</v>
      </c>
      <c r="C6" s="145" t="s">
        <v>66</v>
      </c>
      <c r="D6" s="145" t="s">
        <v>67</v>
      </c>
      <c r="E6" s="145" t="s">
        <v>68</v>
      </c>
      <c r="F6" s="145" t="s">
        <v>118</v>
      </c>
      <c r="G6" s="145" t="s">
        <v>70</v>
      </c>
      <c r="H6" s="146" t="s">
        <v>412</v>
      </c>
      <c r="I6" s="227"/>
      <c r="K6" s="226" t="s">
        <v>81</v>
      </c>
      <c r="L6" s="62" t="s">
        <v>342</v>
      </c>
      <c r="M6" s="228" t="s">
        <v>81</v>
      </c>
      <c r="N6" t="e">
        <f>VLOOKUP(M6,'[1]輸出畜産物ピボット'!$A$1:$B$73,2,FALSE)</f>
        <v>#N/A</v>
      </c>
      <c r="O6" t="s">
        <v>82</v>
      </c>
    </row>
    <row r="7" spans="1:15" s="24" customFormat="1" ht="28.5" customHeight="1">
      <c r="A7" s="221"/>
      <c r="B7" s="64">
        <f>IF(ISERROR($N10),"-",$N10)</f>
        <v>726664.6499999996</v>
      </c>
      <c r="C7" s="65">
        <f>IF(ISERROR($N11),"-",$N11)</f>
        <v>194152.1</v>
      </c>
      <c r="D7" s="65" t="str">
        <f>IF(ISERROR($N12),"-",$N12)</f>
        <v>-</v>
      </c>
      <c r="E7" s="65" t="str">
        <f>IF(ISERROR($N13),"-",$N13)</f>
        <v>-</v>
      </c>
      <c r="F7" s="65">
        <f>IF(ISERROR($N14),"-",$N14)</f>
        <v>32.25</v>
      </c>
      <c r="G7" s="65" t="str">
        <f>IF(ISERROR($N15),"-",$N15)</f>
        <v>-</v>
      </c>
      <c r="H7" s="65">
        <f>IF(ISERROR($N19),"-",$N19)</f>
        <v>53.01</v>
      </c>
      <c r="I7" s="81"/>
      <c r="K7" s="69" t="s">
        <v>83</v>
      </c>
      <c r="L7" s="57" t="s">
        <v>343</v>
      </c>
      <c r="M7" s="82" t="s">
        <v>83</v>
      </c>
      <c r="N7" s="24" t="e">
        <f>VLOOKUP(M7,'[1]輸出畜産物ピボット'!$A$1:$B$73,2,FALSE)</f>
        <v>#N/A</v>
      </c>
      <c r="O7" s="24" t="s">
        <v>84</v>
      </c>
    </row>
    <row r="8" spans="1:15" ht="28.5" customHeight="1">
      <c r="A8" s="221"/>
      <c r="B8" s="161" t="s">
        <v>78</v>
      </c>
      <c r="C8" s="161" t="s">
        <v>80</v>
      </c>
      <c r="D8" s="161" t="s">
        <v>344</v>
      </c>
      <c r="E8" s="162" t="s">
        <v>420</v>
      </c>
      <c r="F8" s="161" t="s">
        <v>88</v>
      </c>
      <c r="G8" s="161" t="s">
        <v>421</v>
      </c>
      <c r="H8" s="163" t="s">
        <v>422</v>
      </c>
      <c r="I8" s="227"/>
      <c r="K8" s="226" t="s">
        <v>61</v>
      </c>
      <c r="L8" s="62" t="s">
        <v>345</v>
      </c>
      <c r="M8" s="228" t="s">
        <v>61</v>
      </c>
      <c r="N8" t="e">
        <f>VLOOKUP(M8,'[1]輸出畜産物ピボット'!$A$1:$B$73,2,FALSE)</f>
        <v>#N/A</v>
      </c>
      <c r="O8" t="s">
        <v>92</v>
      </c>
    </row>
    <row r="9" spans="1:15" s="24" customFormat="1" ht="28.5" customHeight="1" thickBot="1">
      <c r="A9" s="221"/>
      <c r="B9" s="164">
        <f>IF(ISERROR($N21),"-",$N21)</f>
        <v>581.6</v>
      </c>
      <c r="C9" s="79">
        <f>IF(ISERROR($N23),"-",$N23)</f>
        <v>45.53</v>
      </c>
      <c r="D9" s="65" t="str">
        <f>IF(ISERROR($N25),"-",$N25)</f>
        <v>-</v>
      </c>
      <c r="E9" s="65" t="str">
        <f>IF(ISERROR($N28),"-",$N28)</f>
        <v>-</v>
      </c>
      <c r="F9" s="65">
        <f>IF(ISERROR($N29),"-",$N29)</f>
        <v>597577.07</v>
      </c>
      <c r="G9" s="65" t="str">
        <f>IF(ISERROR($N30),"-",$N30)</f>
        <v>-</v>
      </c>
      <c r="H9" s="80">
        <f>IF(ISERROR($N31),"-",$N31)</f>
        <v>10318.980000000001</v>
      </c>
      <c r="I9" s="88"/>
      <c r="K9" s="69" t="s">
        <v>62</v>
      </c>
      <c r="L9" s="89" t="s">
        <v>93</v>
      </c>
      <c r="M9" s="82" t="s">
        <v>62</v>
      </c>
      <c r="N9" s="24" t="e">
        <f>VLOOKUP(M9,'[1]輸出畜産物ピボット'!$A$1:$B$73,2,FALSE)</f>
        <v>#N/A</v>
      </c>
      <c r="O9" s="24" t="s">
        <v>94</v>
      </c>
    </row>
    <row r="10" spans="1:15" ht="28.5" customHeight="1" thickBot="1">
      <c r="A10" s="221"/>
      <c r="B10" s="249"/>
      <c r="C10" s="250"/>
      <c r="D10" s="250"/>
      <c r="E10" s="251"/>
      <c r="F10" s="252"/>
      <c r="G10" s="72"/>
      <c r="H10" s="154" t="s">
        <v>55</v>
      </c>
      <c r="I10" s="227"/>
      <c r="K10" s="56" t="s">
        <v>65</v>
      </c>
      <c r="L10" s="57" t="s">
        <v>93</v>
      </c>
      <c r="M10" t="s">
        <v>65</v>
      </c>
      <c r="N10">
        <f>VLOOKUP(M10,'[1]輸出畜産物ピボット'!$A$1:$B$73,2,FALSE)</f>
        <v>726664.6499999996</v>
      </c>
      <c r="O10" t="s">
        <v>98</v>
      </c>
    </row>
    <row r="11" spans="1:15" s="24" customFormat="1" ht="28.5" customHeight="1" thickBot="1">
      <c r="A11" s="222"/>
      <c r="B11" s="92"/>
      <c r="C11" s="93"/>
      <c r="D11" s="93"/>
      <c r="E11" s="93"/>
      <c r="F11" s="93"/>
      <c r="G11" s="93"/>
      <c r="H11" s="166">
        <f>SUM(B7:H7,B9:H9)</f>
        <v>1529425.1899999995</v>
      </c>
      <c r="I11" s="88"/>
      <c r="K11" s="118" t="s">
        <v>66</v>
      </c>
      <c r="L11" s="57" t="s">
        <v>319</v>
      </c>
      <c r="M11" s="24" t="s">
        <v>66</v>
      </c>
      <c r="N11" s="24">
        <f>VLOOKUP(M11,'[1]輸出畜産物ピボット'!$A$1:$B$73,2,FALSE)</f>
        <v>194152.1</v>
      </c>
      <c r="O11" s="24" t="s">
        <v>100</v>
      </c>
    </row>
    <row r="12" spans="1:15" ht="28.5" customHeight="1">
      <c r="A12" s="220" t="s">
        <v>346</v>
      </c>
      <c r="B12" s="167" t="s">
        <v>347</v>
      </c>
      <c r="C12" s="168" t="s">
        <v>348</v>
      </c>
      <c r="D12" s="168" t="s">
        <v>349</v>
      </c>
      <c r="E12" s="145" t="s">
        <v>413</v>
      </c>
      <c r="F12" s="145" t="s">
        <v>423</v>
      </c>
      <c r="G12" s="145" t="s">
        <v>424</v>
      </c>
      <c r="H12" s="146" t="s">
        <v>425</v>
      </c>
      <c r="I12" s="97"/>
      <c r="K12" s="56" t="s">
        <v>67</v>
      </c>
      <c r="L12" s="57" t="s">
        <v>321</v>
      </c>
      <c r="M12" t="s">
        <v>67</v>
      </c>
      <c r="N12" t="e">
        <f>VLOOKUP(M12,'[1]輸出畜産物ピボット'!$A$1:$B$73,2,FALSE)</f>
        <v>#N/A</v>
      </c>
      <c r="O12" t="s">
        <v>109</v>
      </c>
    </row>
    <row r="13" spans="1:15" s="24" customFormat="1" ht="28.5" customHeight="1" thickBot="1">
      <c r="A13" s="221"/>
      <c r="B13" s="64">
        <f>IF(ISERROR($N38),"-",$N38)</f>
        <v>20.8</v>
      </c>
      <c r="C13" s="65">
        <f>IF(ISERROR($N39),"-",$N39)</f>
        <v>1000</v>
      </c>
      <c r="D13" s="65">
        <f>IF(ISERROR($N40),"-",$N40)</f>
        <v>3.75</v>
      </c>
      <c r="E13" s="169">
        <f>IF(ISERROR($N44),"-",$N44)</f>
        <v>2691.5</v>
      </c>
      <c r="F13" s="65">
        <f>IF(ISERROR($N45),"-",$N45)</f>
        <v>18560.4</v>
      </c>
      <c r="G13" s="169" t="str">
        <f>IF(ISERROR($N47),"-",$N47)</f>
        <v>-</v>
      </c>
      <c r="H13" s="80">
        <f>IF(ISERROR($N48),"-",$N48)</f>
        <v>5325</v>
      </c>
      <c r="I13" s="88"/>
      <c r="K13" s="118" t="s">
        <v>68</v>
      </c>
      <c r="L13" s="89" t="s">
        <v>315</v>
      </c>
      <c r="M13" s="24" t="s">
        <v>68</v>
      </c>
      <c r="N13" s="24" t="e">
        <f>VLOOKUP(M13,'[1]輸出畜産物ピボット'!$A$1:$B$73,2,FALSE)</f>
        <v>#N/A</v>
      </c>
      <c r="O13" s="24" t="s">
        <v>110</v>
      </c>
    </row>
    <row r="14" spans="1:15" ht="28.5" customHeight="1" thickBot="1">
      <c r="A14" s="221"/>
      <c r="B14" s="149" t="s">
        <v>426</v>
      </c>
      <c r="C14" s="162"/>
      <c r="D14" s="162"/>
      <c r="E14" s="161"/>
      <c r="F14" s="161"/>
      <c r="G14" s="170"/>
      <c r="H14" s="154" t="s">
        <v>55</v>
      </c>
      <c r="I14" s="97"/>
      <c r="K14" s="56" t="s">
        <v>118</v>
      </c>
      <c r="L14" s="62" t="s">
        <v>316</v>
      </c>
      <c r="M14" t="s">
        <v>118</v>
      </c>
      <c r="N14">
        <f>VLOOKUP(M14,'[1]輸出畜産物ピボット'!$A$1:$B$73,2,FALSE)</f>
        <v>32.25</v>
      </c>
      <c r="O14" t="s">
        <v>110</v>
      </c>
    </row>
    <row r="15" spans="1:15" s="24" customFormat="1" ht="28.5" customHeight="1" thickBot="1">
      <c r="A15" s="222"/>
      <c r="B15" s="85">
        <f>IF(ISERROR($N49),"-",$N49)</f>
        <v>3.5</v>
      </c>
      <c r="C15" s="86"/>
      <c r="D15" s="86"/>
      <c r="E15" s="86"/>
      <c r="F15" s="86"/>
      <c r="G15" s="147"/>
      <c r="H15" s="166">
        <f>SUM(B13:H13,B15:G15)</f>
        <v>27604.95</v>
      </c>
      <c r="I15" s="88"/>
      <c r="K15" s="118" t="s">
        <v>70</v>
      </c>
      <c r="L15" s="57" t="s">
        <v>121</v>
      </c>
      <c r="M15" s="24" t="s">
        <v>120</v>
      </c>
      <c r="N15" s="24" t="e">
        <f>VLOOKUP(M15,'[1]輸出畜産物ピボット'!$A$1:$B$73,2,FALSE)</f>
        <v>#N/A</v>
      </c>
      <c r="O15" s="24" t="s">
        <v>122</v>
      </c>
    </row>
    <row r="16" spans="1:15" ht="28.5" customHeight="1" thickBot="1">
      <c r="A16" s="220" t="s">
        <v>350</v>
      </c>
      <c r="B16" s="144" t="s">
        <v>268</v>
      </c>
      <c r="C16" s="145" t="s">
        <v>132</v>
      </c>
      <c r="D16" s="145" t="s">
        <v>133</v>
      </c>
      <c r="E16" s="145"/>
      <c r="F16" s="145"/>
      <c r="G16" s="171"/>
      <c r="H16" s="154" t="s">
        <v>55</v>
      </c>
      <c r="I16" s="226"/>
      <c r="K16" s="56" t="s">
        <v>71</v>
      </c>
      <c r="L16" s="62" t="s">
        <v>125</v>
      </c>
      <c r="M16" t="s">
        <v>124</v>
      </c>
      <c r="N16" t="e">
        <f>VLOOKUP(M16,'[1]輸出畜産物ピボット'!$A$1:$B$73,2,FALSE)</f>
        <v>#N/A</v>
      </c>
      <c r="O16" t="s">
        <v>126</v>
      </c>
    </row>
    <row r="17" spans="1:15" s="24" customFormat="1" ht="28.5" customHeight="1" thickBot="1">
      <c r="A17" s="225"/>
      <c r="B17" s="172">
        <f>IF(ISERROR($N54),"-",$N54)</f>
        <v>1877084.9399999997</v>
      </c>
      <c r="C17" s="86">
        <f>IF(ISERROR($N55),"-",$N55)</f>
        <v>2076</v>
      </c>
      <c r="D17" s="86">
        <f>IF(ISERROR($N56),"-",$N56)</f>
        <v>31851.560000000005</v>
      </c>
      <c r="E17" s="156" t="s">
        <v>427</v>
      </c>
      <c r="F17" s="156"/>
      <c r="G17" s="173"/>
      <c r="H17" s="166">
        <f>SUM(B17:G17)</f>
        <v>1911012.4999999998</v>
      </c>
      <c r="I17" s="102"/>
      <c r="K17" s="118" t="s">
        <v>74</v>
      </c>
      <c r="L17" s="57" t="s">
        <v>128</v>
      </c>
      <c r="M17" s="24" t="s">
        <v>127</v>
      </c>
      <c r="N17" s="24" t="e">
        <f>VLOOKUP(M17,'[1]輸出畜産物ピボット'!$A$1:$B$73,2,FALSE)</f>
        <v>#N/A</v>
      </c>
      <c r="O17" s="24" t="s">
        <v>129</v>
      </c>
    </row>
    <row r="18" spans="1:15" ht="28.5" customHeight="1">
      <c r="A18" s="220" t="s">
        <v>351</v>
      </c>
      <c r="B18" s="174" t="s">
        <v>140</v>
      </c>
      <c r="C18" s="145" t="s">
        <v>141</v>
      </c>
      <c r="D18" s="145" t="s">
        <v>142</v>
      </c>
      <c r="E18" s="145" t="s">
        <v>143</v>
      </c>
      <c r="F18" s="145" t="s">
        <v>283</v>
      </c>
      <c r="G18" s="145" t="s">
        <v>145</v>
      </c>
      <c r="H18" s="146" t="s">
        <v>146</v>
      </c>
      <c r="I18" s="103"/>
      <c r="K18" s="56" t="s">
        <v>352</v>
      </c>
      <c r="L18" s="57" t="s">
        <v>135</v>
      </c>
      <c r="M18" s="56" t="s">
        <v>352</v>
      </c>
      <c r="N18" t="e">
        <f>VLOOKUP(M18,'[1]輸出畜産物ピボット'!$A$1:$B$73,2,FALSE)</f>
        <v>#N/A</v>
      </c>
      <c r="O18" t="s">
        <v>136</v>
      </c>
    </row>
    <row r="19" spans="1:15" s="24" customFormat="1" ht="28.5" customHeight="1" thickBot="1">
      <c r="A19" s="225"/>
      <c r="B19" s="79">
        <f>IF(ISERROR($N57),"-",$N57)</f>
        <v>1173358</v>
      </c>
      <c r="C19" s="65">
        <f>IF(ISERROR($N58),"-",$N58)</f>
        <v>4790101.6</v>
      </c>
      <c r="D19" s="65" t="str">
        <f>IF(ISERROR($N59),"-",$N59)</f>
        <v>-</v>
      </c>
      <c r="E19" s="65" t="str">
        <f>IF(ISERROR($N60),"-",$N60)</f>
        <v>-</v>
      </c>
      <c r="F19" s="65" t="str">
        <f>IF(ISERROR($N61),"-",$N61)</f>
        <v>-</v>
      </c>
      <c r="G19" s="65" t="str">
        <f>IF(ISERROR($N62),"-",$N62)</f>
        <v>-</v>
      </c>
      <c r="H19" s="72" t="str">
        <f>IF(ISERROR($N63),"-",$N63)</f>
        <v>-</v>
      </c>
      <c r="I19" s="102"/>
      <c r="K19" s="118" t="s">
        <v>76</v>
      </c>
      <c r="L19" s="57" t="s">
        <v>137</v>
      </c>
      <c r="M19" s="24" t="s">
        <v>76</v>
      </c>
      <c r="N19" s="24">
        <f>VLOOKUP(M19,'[1]輸出畜産物ピボット'!$A$1:$B$73,2,FALSE)</f>
        <v>53.01</v>
      </c>
      <c r="O19" s="24" t="s">
        <v>138</v>
      </c>
    </row>
    <row r="20" spans="1:15" ht="28.5" customHeight="1" thickBot="1">
      <c r="A20" s="221"/>
      <c r="B20" s="175" t="s">
        <v>428</v>
      </c>
      <c r="C20" s="162" t="s">
        <v>152</v>
      </c>
      <c r="D20" s="162" t="s">
        <v>153</v>
      </c>
      <c r="E20" s="176"/>
      <c r="F20" s="177"/>
      <c r="G20" s="178"/>
      <c r="H20" s="154" t="s">
        <v>55</v>
      </c>
      <c r="I20" s="227"/>
      <c r="K20" s="56" t="s">
        <v>77</v>
      </c>
      <c r="L20" s="62" t="s">
        <v>147</v>
      </c>
      <c r="M20" t="s">
        <v>77</v>
      </c>
      <c r="N20" t="e">
        <f>VLOOKUP(M20,'[1]輸出畜産物ピボット'!$A$1:$B$73,2,FALSE)</f>
        <v>#N/A</v>
      </c>
      <c r="O20" t="s">
        <v>148</v>
      </c>
    </row>
    <row r="21" spans="1:15" s="24" customFormat="1" ht="28.5" customHeight="1" thickBot="1">
      <c r="A21" s="224"/>
      <c r="B21" s="180" t="str">
        <f>IF(ISERROR($N64),"-",$N64)</f>
        <v>-</v>
      </c>
      <c r="C21" s="181" t="str">
        <f>IF(ISERROR($N65),"-",$N65)</f>
        <v>-</v>
      </c>
      <c r="D21" s="156" t="str">
        <f>IF(ISERROR($N66),"-",$N66)</f>
        <v>-</v>
      </c>
      <c r="E21" s="158"/>
      <c r="F21" s="158"/>
      <c r="G21" s="159"/>
      <c r="H21" s="166">
        <f>SUM(B19:H19,B20:G21)</f>
        <v>5963459.6</v>
      </c>
      <c r="I21" s="108"/>
      <c r="K21" s="118" t="s">
        <v>78</v>
      </c>
      <c r="L21" s="57" t="s">
        <v>149</v>
      </c>
      <c r="M21" s="24" t="s">
        <v>78</v>
      </c>
      <c r="N21" s="24">
        <f>VLOOKUP(M21,'[1]輸出畜産物ピボット'!$A$1:$B$73,2,FALSE)</f>
        <v>581.6</v>
      </c>
      <c r="O21" s="24" t="s">
        <v>150</v>
      </c>
    </row>
    <row r="22" spans="1:15" ht="28.5" customHeight="1">
      <c r="A22" s="217" t="s">
        <v>353</v>
      </c>
      <c r="B22" s="144" t="s">
        <v>160</v>
      </c>
      <c r="C22" s="145" t="s">
        <v>161</v>
      </c>
      <c r="D22" s="145" t="s">
        <v>162</v>
      </c>
      <c r="E22" s="145" t="s">
        <v>163</v>
      </c>
      <c r="F22" s="145" t="s">
        <v>304</v>
      </c>
      <c r="G22" s="145" t="s">
        <v>165</v>
      </c>
      <c r="H22" s="146" t="s">
        <v>166</v>
      </c>
      <c r="I22" s="227"/>
      <c r="K22" s="56" t="s">
        <v>79</v>
      </c>
      <c r="L22" s="62" t="s">
        <v>155</v>
      </c>
      <c r="M22" t="s">
        <v>154</v>
      </c>
      <c r="N22" t="e">
        <f>VLOOKUP(M22,'[1]輸出畜産物ピボット'!$A$1:$B$73,2,FALSE)</f>
        <v>#N/A</v>
      </c>
      <c r="O22" t="s">
        <v>156</v>
      </c>
    </row>
    <row r="23" spans="1:15" s="24" customFormat="1" ht="28.5" customHeight="1" thickBot="1">
      <c r="A23" s="223"/>
      <c r="B23" s="64" t="str">
        <f>IF(ISERROR($N67),"-",$N67)</f>
        <v>-</v>
      </c>
      <c r="C23" s="65" t="str">
        <f>IF(ISERROR($N68),"-",$N68)</f>
        <v>-</v>
      </c>
      <c r="D23" s="65" t="str">
        <f>IF(ISERROR($N69),"-",$N69)</f>
        <v>-</v>
      </c>
      <c r="E23" s="65" t="str">
        <f>IF(ISERROR($N70),"-",$N70)</f>
        <v>-</v>
      </c>
      <c r="F23" s="65" t="str">
        <f>IF(ISERROR($N71),"-",$N71)</f>
        <v>-</v>
      </c>
      <c r="G23" s="65" t="str">
        <f>IF(ISERROR($N72),"-",$N72)</f>
        <v>-</v>
      </c>
      <c r="H23" s="80" t="str">
        <f>IF(ISERROR($N73),"-",$N73)</f>
        <v>-</v>
      </c>
      <c r="I23" s="117"/>
      <c r="K23" s="118" t="s">
        <v>80</v>
      </c>
      <c r="L23" s="89" t="s">
        <v>157</v>
      </c>
      <c r="M23" s="24" t="s">
        <v>80</v>
      </c>
      <c r="N23" s="24">
        <f>VLOOKUP(M23,'[1]輸出畜産物ピボット'!$A$1:$B$73,2,FALSE)</f>
        <v>45.53</v>
      </c>
      <c r="O23" s="24" t="s">
        <v>158</v>
      </c>
    </row>
    <row r="24" spans="1:16" ht="28.5" customHeight="1" thickBot="1">
      <c r="A24" s="218"/>
      <c r="B24" s="182" t="s">
        <v>429</v>
      </c>
      <c r="C24" s="161" t="s">
        <v>173</v>
      </c>
      <c r="D24" s="162" t="s">
        <v>174</v>
      </c>
      <c r="E24" s="161" t="s">
        <v>175</v>
      </c>
      <c r="F24" s="177"/>
      <c r="G24" s="178"/>
      <c r="H24" s="154" t="s">
        <v>55</v>
      </c>
      <c r="I24" s="71"/>
      <c r="K24" s="56" t="s">
        <v>85</v>
      </c>
      <c r="L24" s="57" t="s">
        <v>168</v>
      </c>
      <c r="M24" t="s">
        <v>167</v>
      </c>
      <c r="N24" t="e">
        <f>VLOOKUP(M24,'[1]輸出畜産物ピボット'!$A$1:$B$73,2,FALSE)</f>
        <v>#N/A</v>
      </c>
      <c r="O24" t="s">
        <v>169</v>
      </c>
      <c r="P24" s="56"/>
    </row>
    <row r="25" spans="1:16" s="24" customFormat="1" ht="28.5" customHeight="1" thickBot="1">
      <c r="A25" s="223"/>
      <c r="B25" s="183" t="str">
        <f>IF(ISERROR($N74),"-",$N74)</f>
        <v>-</v>
      </c>
      <c r="C25" s="159">
        <f>IF(ISERROR($N75),"-",$N75)</f>
        <v>6013.790000000001</v>
      </c>
      <c r="D25" s="87" t="str">
        <f>IF(ISERROR($N76),"-",$N76)</f>
        <v>-</v>
      </c>
      <c r="E25" s="156">
        <f>IF(ISERROR($N77),"-",$N77)</f>
        <v>929.51</v>
      </c>
      <c r="F25" s="158"/>
      <c r="G25" s="159"/>
      <c r="H25" s="184">
        <f>SUM(B23:H23,B25:E25)</f>
        <v>6943.300000000001</v>
      </c>
      <c r="I25" s="102"/>
      <c r="K25" s="118" t="s">
        <v>86</v>
      </c>
      <c r="L25" s="57" t="s">
        <v>170</v>
      </c>
      <c r="M25" s="24" t="s">
        <v>86</v>
      </c>
      <c r="N25" s="24" t="e">
        <f>VLOOKUP(M25,'[1]輸出畜産物ピボット'!$A$1:$B$73,2,FALSE)</f>
        <v>#N/A</v>
      </c>
      <c r="O25" s="118" t="s">
        <v>171</v>
      </c>
      <c r="P25" s="73" t="e">
        <f>SUM(N6:N28)</f>
        <v>#N/A</v>
      </c>
    </row>
    <row r="26" spans="1:16" s="24" customFormat="1" ht="28.5" customHeight="1" thickBot="1">
      <c r="A26" s="220" t="s">
        <v>180</v>
      </c>
      <c r="B26" s="144" t="s">
        <v>181</v>
      </c>
      <c r="C26" s="145" t="s">
        <v>182</v>
      </c>
      <c r="D26" s="145" t="s">
        <v>183</v>
      </c>
      <c r="E26" s="145" t="s">
        <v>184</v>
      </c>
      <c r="F26" s="145"/>
      <c r="G26" s="146"/>
      <c r="H26" s="154" t="s">
        <v>430</v>
      </c>
      <c r="I26" s="102"/>
      <c r="K26" s="118"/>
      <c r="L26" s="57"/>
      <c r="O26" s="118"/>
      <c r="P26" s="118"/>
    </row>
    <row r="27" spans="1:16" s="24" customFormat="1" ht="28.5" customHeight="1" thickBot="1">
      <c r="A27" s="224"/>
      <c r="B27" s="185">
        <f>IF(ISERROR($N95),"-",$N95)</f>
        <v>897.7</v>
      </c>
      <c r="C27" s="186">
        <f>IF(ISERROR($N96),"-",$N96)</f>
        <v>19.3</v>
      </c>
      <c r="D27" s="187" t="str">
        <f>IF(ISERROR($N97),"-",$N97)</f>
        <v>-</v>
      </c>
      <c r="E27" s="188">
        <f>IF(ISERROR($N98),"-",$N98)</f>
        <v>239270.47</v>
      </c>
      <c r="F27" s="189"/>
      <c r="G27" s="186"/>
      <c r="H27" s="166">
        <f>SUM(B27:E27)</f>
        <v>240187.47</v>
      </c>
      <c r="I27" s="102"/>
      <c r="K27" s="118"/>
      <c r="L27" s="57"/>
      <c r="O27" s="118"/>
      <c r="P27" s="118"/>
    </row>
    <row r="28" spans="1:15" ht="28.5" customHeight="1" thickBot="1">
      <c r="A28" s="221" t="s">
        <v>354</v>
      </c>
      <c r="B28" s="162" t="s">
        <v>187</v>
      </c>
      <c r="C28" s="190" t="s">
        <v>317</v>
      </c>
      <c r="D28" s="162" t="s">
        <v>189</v>
      </c>
      <c r="E28" s="162" t="s">
        <v>355</v>
      </c>
      <c r="F28" s="162"/>
      <c r="G28" s="190"/>
      <c r="H28" s="165" t="s">
        <v>55</v>
      </c>
      <c r="I28" s="227"/>
      <c r="K28" s="56" t="s">
        <v>87</v>
      </c>
      <c r="L28" s="57" t="s">
        <v>176</v>
      </c>
      <c r="M28" t="s">
        <v>87</v>
      </c>
      <c r="N28" t="e">
        <f>VLOOKUP(M28,'[1]輸出畜産物ピボット'!$A$1:$B$73,2,FALSE)</f>
        <v>#N/A</v>
      </c>
      <c r="O28" s="119" t="s">
        <v>356</v>
      </c>
    </row>
    <row r="29" spans="1:15" s="24" customFormat="1" ht="28.5" customHeight="1" thickBot="1">
      <c r="A29" s="224"/>
      <c r="B29" s="100" t="str">
        <f>IF(ISERROR($N78),"-",$N78)</f>
        <v>-</v>
      </c>
      <c r="C29" s="127" t="str">
        <f>IF(ISERROR($N79),"-",$N79)</f>
        <v>-</v>
      </c>
      <c r="D29" s="191" t="str">
        <f>IF(ISERROR($N80),"-",$N80)</f>
        <v>-</v>
      </c>
      <c r="E29" s="191" t="str">
        <f>IF(ISERROR($N81),"-",$N81)</f>
        <v>-</v>
      </c>
      <c r="F29" s="127"/>
      <c r="G29" s="127"/>
      <c r="H29" s="192">
        <f>SUM(B29:G29)</f>
        <v>0</v>
      </c>
      <c r="I29" s="108"/>
      <c r="K29" s="118" t="s">
        <v>88</v>
      </c>
      <c r="L29" s="89" t="s">
        <v>178</v>
      </c>
      <c r="M29" s="24" t="s">
        <v>88</v>
      </c>
      <c r="N29" s="24">
        <f>VLOOKUP(M29,'[1]輸出畜産物ピボット'!$A$1:$B$73,2,FALSE)</f>
        <v>597577.07</v>
      </c>
      <c r="O29" s="24" t="s">
        <v>357</v>
      </c>
    </row>
    <row r="30" spans="1:15" ht="28.5" customHeight="1" thickBot="1">
      <c r="A30" s="220" t="s">
        <v>358</v>
      </c>
      <c r="B30" s="145" t="s">
        <v>198</v>
      </c>
      <c r="C30" s="171" t="s">
        <v>199</v>
      </c>
      <c r="D30" s="145" t="s">
        <v>414</v>
      </c>
      <c r="E30" s="145"/>
      <c r="F30" s="145"/>
      <c r="G30" s="146"/>
      <c r="H30" s="154" t="s">
        <v>55</v>
      </c>
      <c r="I30" s="71"/>
      <c r="K30" s="56" t="s">
        <v>89</v>
      </c>
      <c r="L30" s="57" t="s">
        <v>192</v>
      </c>
      <c r="M30" s="56" t="s">
        <v>89</v>
      </c>
      <c r="N30" t="e">
        <f>VLOOKUP(M30,'[1]輸出畜産物ピボット'!$A$1:$B$73,2,FALSE)</f>
        <v>#N/A</v>
      </c>
      <c r="O30" t="s">
        <v>193</v>
      </c>
    </row>
    <row r="31" spans="1:15" s="24" customFormat="1" ht="28.5" customHeight="1" thickBot="1">
      <c r="A31" s="224"/>
      <c r="B31" s="100" t="str">
        <f>IF(ISERROR($N84),"-",$N84)</f>
        <v>-</v>
      </c>
      <c r="C31" s="100" t="str">
        <f>IF(ISERROR($N85),"-",$N85)</f>
        <v>-</v>
      </c>
      <c r="D31" s="193" t="str">
        <f>IF(ISERROR($N87),"-",$N87)</f>
        <v>-</v>
      </c>
      <c r="E31" s="193"/>
      <c r="F31" s="193"/>
      <c r="G31" s="194"/>
      <c r="H31" s="192">
        <f>SUM(D31)</f>
        <v>0</v>
      </c>
      <c r="I31" s="102"/>
      <c r="K31" s="118" t="s">
        <v>90</v>
      </c>
      <c r="L31" s="89" t="s">
        <v>194</v>
      </c>
      <c r="M31" s="24" t="s">
        <v>195</v>
      </c>
      <c r="N31" s="24">
        <f>VLOOKUP(M31,'[1]輸出畜産物ピボット'!$A$1:$B$73,2,FALSE)</f>
        <v>10318.980000000001</v>
      </c>
      <c r="O31" s="24" t="s">
        <v>196</v>
      </c>
    </row>
    <row r="32" spans="2:15" ht="28.5" customHeight="1">
      <c r="B32" s="227"/>
      <c r="C32" s="227"/>
      <c r="D32" s="227"/>
      <c r="E32" s="227"/>
      <c r="F32" s="227"/>
      <c r="G32" s="227"/>
      <c r="H32" s="195" t="s">
        <v>327</v>
      </c>
      <c r="I32" s="227"/>
      <c r="K32" s="56" t="s">
        <v>359</v>
      </c>
      <c r="L32" s="62" t="s">
        <v>201</v>
      </c>
      <c r="M32" t="s">
        <v>203</v>
      </c>
      <c r="N32" t="e">
        <f>VLOOKUP(M32,'[1]輸出畜産物ピボット'!$A$1:$B$73,2,FALSE)</f>
        <v>#N/A</v>
      </c>
      <c r="O32" t="s">
        <v>202</v>
      </c>
    </row>
    <row r="33" spans="2:15" s="24" customFormat="1" ht="28.5" customHeight="1" thickBot="1">
      <c r="B33" s="88"/>
      <c r="C33" s="88"/>
      <c r="D33" s="88"/>
      <c r="E33" s="108"/>
      <c r="F33" s="108"/>
      <c r="G33" s="108"/>
      <c r="H33" s="179">
        <f>SUM(H5,H11,H17,H21,H25,H29,H15,,H27,H31)</f>
        <v>9678656.81</v>
      </c>
      <c r="I33" s="108"/>
      <c r="K33" s="118" t="s">
        <v>360</v>
      </c>
      <c r="L33" s="57" t="s">
        <v>204</v>
      </c>
      <c r="M33" s="118" t="s">
        <v>191</v>
      </c>
      <c r="N33" s="24" t="e">
        <f>VLOOKUP(M33,'[1]輸出畜産物ピボット'!$A$1:$B$73,2,FALSE)</f>
        <v>#N/A</v>
      </c>
      <c r="O33" s="24" t="s">
        <v>205</v>
      </c>
    </row>
    <row r="34" spans="2:15" ht="16.5" customHeight="1">
      <c r="B34" s="227"/>
      <c r="C34" s="227"/>
      <c r="D34" s="227"/>
      <c r="E34" s="227"/>
      <c r="F34" s="227"/>
      <c r="G34" s="227"/>
      <c r="H34" s="227"/>
      <c r="I34" s="227"/>
      <c r="K34" s="56" t="s">
        <v>361</v>
      </c>
      <c r="L34" s="57" t="s">
        <v>211</v>
      </c>
      <c r="M34" s="131" t="s">
        <v>212</v>
      </c>
      <c r="N34" t="e">
        <f>VLOOKUP(M34,'[1]輸出畜産物ピボット'!$A$1:$B$73,2,FALSE)</f>
        <v>#N/A</v>
      </c>
      <c r="O34" t="s">
        <v>213</v>
      </c>
    </row>
    <row r="35" spans="1:15" ht="28.5" customHeight="1">
      <c r="A35" s="196" t="s">
        <v>22</v>
      </c>
      <c r="B35" s="253"/>
      <c r="C35" s="254"/>
      <c r="D35" s="254"/>
      <c r="E35" s="227"/>
      <c r="F35" s="227"/>
      <c r="G35" s="227"/>
      <c r="H35" s="227"/>
      <c r="I35" s="197"/>
      <c r="K35" s="56" t="s">
        <v>362</v>
      </c>
      <c r="L35" s="57" t="s">
        <v>215</v>
      </c>
      <c r="M35" s="131" t="s">
        <v>216</v>
      </c>
      <c r="N35" t="e">
        <f>VLOOKUP(M35,'[1]輸出畜産物ピボット'!$A$1:$B$73,2,FALSE)</f>
        <v>#N/A</v>
      </c>
      <c r="O35" t="s">
        <v>217</v>
      </c>
    </row>
    <row r="36" spans="1:15" ht="32.25" customHeight="1">
      <c r="A36" s="241" t="s">
        <v>23</v>
      </c>
      <c r="B36" s="242" t="s">
        <v>231</v>
      </c>
      <c r="C36" s="242"/>
      <c r="D36" s="242"/>
      <c r="E36" s="242"/>
      <c r="F36" s="242"/>
      <c r="G36" s="242"/>
      <c r="H36" s="242"/>
      <c r="I36" s="226"/>
      <c r="K36" s="56" t="s">
        <v>363</v>
      </c>
      <c r="L36" s="62" t="s">
        <v>220</v>
      </c>
      <c r="M36" s="131" t="s">
        <v>221</v>
      </c>
      <c r="N36" t="e">
        <f>VLOOKUP(M36,'[1]輸出畜産物ピボット'!$A$1:$B$73,2,FALSE)</f>
        <v>#N/A</v>
      </c>
      <c r="O36" t="s">
        <v>222</v>
      </c>
    </row>
    <row r="37" spans="1:15" ht="23.25" customHeight="1">
      <c r="A37" s="227"/>
      <c r="B37" s="243" t="s">
        <v>43</v>
      </c>
      <c r="C37" s="227"/>
      <c r="D37" s="227"/>
      <c r="E37" s="140"/>
      <c r="F37" s="140"/>
      <c r="G37" s="140"/>
      <c r="H37" s="140"/>
      <c r="I37" s="240"/>
      <c r="K37" s="198" t="s">
        <v>96</v>
      </c>
      <c r="L37" s="57" t="s">
        <v>224</v>
      </c>
      <c r="M37" s="119" t="s">
        <v>210</v>
      </c>
      <c r="N37" t="e">
        <f>VLOOKUP(M37,'[1]輸出畜産物ピボット'!$A$1:$B$73,2,FALSE)</f>
        <v>#N/A</v>
      </c>
      <c r="O37" t="s">
        <v>226</v>
      </c>
    </row>
    <row r="38" spans="1:15" ht="31.5" customHeight="1">
      <c r="A38" s="227"/>
      <c r="B38" s="244" t="s">
        <v>236</v>
      </c>
      <c r="C38" s="244"/>
      <c r="D38" s="244"/>
      <c r="E38" s="244"/>
      <c r="F38" s="244"/>
      <c r="G38" s="244"/>
      <c r="H38" s="244"/>
      <c r="I38" s="226"/>
      <c r="K38" s="56" t="s">
        <v>364</v>
      </c>
      <c r="L38" s="57" t="s">
        <v>365</v>
      </c>
      <c r="M38" t="s">
        <v>214</v>
      </c>
      <c r="N38">
        <f>VLOOKUP(M38,'[1]輸出畜産物ピボット'!$A$1:$B$73,2,FALSE)</f>
        <v>20.8</v>
      </c>
      <c r="O38" t="s">
        <v>228</v>
      </c>
    </row>
    <row r="39" spans="1:15" ht="23.25" customHeight="1">
      <c r="A39" s="253"/>
      <c r="B39" s="246" t="s">
        <v>37</v>
      </c>
      <c r="C39" s="140"/>
      <c r="D39" s="140"/>
      <c r="I39" s="240"/>
      <c r="K39" s="56" t="s">
        <v>366</v>
      </c>
      <c r="L39" s="62" t="s">
        <v>367</v>
      </c>
      <c r="M39" t="s">
        <v>219</v>
      </c>
      <c r="N39">
        <f>VLOOKUP(M39,'[1]輸出畜産物ピボット'!$A$1:$B$73,2,FALSE)</f>
        <v>1000</v>
      </c>
      <c r="O39" t="s">
        <v>230</v>
      </c>
    </row>
    <row r="40" spans="2:16" ht="23.25" customHeight="1">
      <c r="B40" s="246" t="s">
        <v>368</v>
      </c>
      <c r="I40" s="227"/>
      <c r="K40" s="56" t="s">
        <v>369</v>
      </c>
      <c r="L40" s="57" t="s">
        <v>370</v>
      </c>
      <c r="M40" t="s">
        <v>223</v>
      </c>
      <c r="N40">
        <f>VLOOKUP(M40,'[1]輸出畜産物ピボット'!$A$1:$B$73,2,FALSE)</f>
        <v>3.75</v>
      </c>
      <c r="O40" t="s">
        <v>233</v>
      </c>
      <c r="P40" s="119" t="e">
        <f>SUM(N29:N41)</f>
        <v>#N/A</v>
      </c>
    </row>
    <row r="41" spans="1:15" ht="23.25" customHeight="1">
      <c r="A41" s="245"/>
      <c r="B41" s="243" t="s">
        <v>415</v>
      </c>
      <c r="I41" s="227"/>
      <c r="K41" s="56" t="s">
        <v>371</v>
      </c>
      <c r="L41" s="57" t="s">
        <v>372</v>
      </c>
      <c r="M41" s="56" t="s">
        <v>371</v>
      </c>
      <c r="N41" t="e">
        <f>VLOOKUP(M41,'[1]輸出畜産物ピボット'!$A$1:$B$73,2,FALSE)</f>
        <v>#N/A</v>
      </c>
      <c r="O41" t="s">
        <v>235</v>
      </c>
    </row>
    <row r="42" spans="1:15" ht="23.25" customHeight="1">
      <c r="A42" s="25"/>
      <c r="B42" s="243" t="s">
        <v>419</v>
      </c>
      <c r="I42" s="227"/>
      <c r="K42" s="56" t="s">
        <v>373</v>
      </c>
      <c r="L42" s="57" t="s">
        <v>374</v>
      </c>
      <c r="M42" t="s">
        <v>229</v>
      </c>
      <c r="N42" t="e">
        <f>VLOOKUP(M42,'[1]輸出畜産物ピボット'!$A$1:$B$73,2,FALSE)</f>
        <v>#N/A</v>
      </c>
      <c r="O42" t="s">
        <v>239</v>
      </c>
    </row>
    <row r="43" spans="1:16" ht="22.5" customHeight="1">
      <c r="A43" s="25"/>
      <c r="B43" s="248" t="s">
        <v>375</v>
      </c>
      <c r="I43" s="140"/>
      <c r="K43" s="56" t="s">
        <v>376</v>
      </c>
      <c r="L43" s="62" t="s">
        <v>377</v>
      </c>
      <c r="M43" s="56" t="s">
        <v>378</v>
      </c>
      <c r="N43" t="e">
        <f>VLOOKUP(M43,'[1]輸出畜産物ピボット'!$A$1:$B$73,2,FALSE)</f>
        <v>#N/A</v>
      </c>
      <c r="O43" t="s">
        <v>242</v>
      </c>
      <c r="P43" s="119" t="e">
        <f>SUM(N42:N44)</f>
        <v>#N/A</v>
      </c>
    </row>
    <row r="44" spans="1:15" ht="16.5" customHeight="1">
      <c r="A44" s="141"/>
      <c r="K44" s="56" t="s">
        <v>108</v>
      </c>
      <c r="L44" s="57" t="s">
        <v>379</v>
      </c>
      <c r="M44" s="56" t="s">
        <v>234</v>
      </c>
      <c r="N44">
        <f>VLOOKUP(M44,'[1]輸出畜産物ピボット'!$A$1:$B$73,2,FALSE)</f>
        <v>2691.5</v>
      </c>
      <c r="O44" t="s">
        <v>246</v>
      </c>
    </row>
    <row r="45" spans="1:15" ht="14.25" customHeight="1">
      <c r="A45" s="25"/>
      <c r="K45" s="56" t="s">
        <v>111</v>
      </c>
      <c r="L45" s="57" t="s">
        <v>249</v>
      </c>
      <c r="M45" t="s">
        <v>111</v>
      </c>
      <c r="N45">
        <f>VLOOKUP(M45,'[1]輸出畜産物ピボット'!$A$1:$B$73,2,FALSE)</f>
        <v>18560.4</v>
      </c>
      <c r="O45" t="s">
        <v>250</v>
      </c>
    </row>
    <row r="46" spans="1:15" ht="13.5">
      <c r="A46" s="25"/>
      <c r="K46" s="56" t="s">
        <v>248</v>
      </c>
      <c r="L46" s="62" t="s">
        <v>252</v>
      </c>
      <c r="M46" t="s">
        <v>248</v>
      </c>
      <c r="N46" t="e">
        <f>VLOOKUP(M46,'[1]輸出畜産物ピボット'!$A$1:$B$73,2,FALSE)</f>
        <v>#N/A</v>
      </c>
      <c r="O46" t="s">
        <v>253</v>
      </c>
    </row>
    <row r="47" spans="11:15" ht="13.5">
      <c r="K47" s="56" t="s">
        <v>113</v>
      </c>
      <c r="L47" s="57" t="s">
        <v>255</v>
      </c>
      <c r="M47" t="s">
        <v>113</v>
      </c>
      <c r="N47" t="e">
        <f>VLOOKUP(M47,'[1]輸出畜産物ピボット'!$A$1:$B$73,2,FALSE)</f>
        <v>#N/A</v>
      </c>
      <c r="O47" t="s">
        <v>256</v>
      </c>
    </row>
    <row r="48" spans="11:15" ht="13.5">
      <c r="K48" s="56" t="s">
        <v>114</v>
      </c>
      <c r="L48" s="57" t="s">
        <v>258</v>
      </c>
      <c r="M48" t="s">
        <v>114</v>
      </c>
      <c r="N48">
        <f>VLOOKUP(M48,'[1]輸出畜産物ピボット'!$A$1:$B$73,2,FALSE)</f>
        <v>5325</v>
      </c>
      <c r="O48" t="s">
        <v>259</v>
      </c>
    </row>
    <row r="49" spans="11:15" ht="13.5">
      <c r="K49" s="56" t="s">
        <v>115</v>
      </c>
      <c r="L49" s="57" t="s">
        <v>261</v>
      </c>
      <c r="M49" t="s">
        <v>257</v>
      </c>
      <c r="N49">
        <f>VLOOKUP(M49,'[1]輸出畜産物ピボット'!$A$1:$B$73,2,FALSE)</f>
        <v>3.5</v>
      </c>
      <c r="O49" t="s">
        <v>262</v>
      </c>
    </row>
    <row r="50" spans="11:15" ht="13.5">
      <c r="K50" s="56" t="s">
        <v>116</v>
      </c>
      <c r="L50" s="62" t="s">
        <v>265</v>
      </c>
      <c r="M50" s="56" t="s">
        <v>116</v>
      </c>
      <c r="N50" t="e">
        <f>VLOOKUP(M50,'[1]輸出畜産物ピボット'!$A$1:$B$73,2,FALSE)</f>
        <v>#N/A</v>
      </c>
      <c r="O50" t="s">
        <v>267</v>
      </c>
    </row>
    <row r="51" spans="11:15" ht="27">
      <c r="K51" s="198" t="s">
        <v>380</v>
      </c>
      <c r="L51" s="57" t="s">
        <v>269</v>
      </c>
      <c r="M51" t="s">
        <v>237</v>
      </c>
      <c r="N51" t="e">
        <f>VLOOKUP(M51,'[1]輸出畜産物ピボット'!$A$1:$B$73,2,FALSE)</f>
        <v>#N/A</v>
      </c>
      <c r="O51" t="s">
        <v>270</v>
      </c>
    </row>
    <row r="52" spans="11:16" ht="27">
      <c r="K52" s="198" t="s">
        <v>381</v>
      </c>
      <c r="L52" s="57" t="s">
        <v>271</v>
      </c>
      <c r="M52" t="s">
        <v>243</v>
      </c>
      <c r="N52" t="e">
        <f>VLOOKUP(M52,'[1]輸出畜産物ピボット'!$A$1:$B$73,2,FALSE)</f>
        <v>#N/A</v>
      </c>
      <c r="O52" t="s">
        <v>272</v>
      </c>
      <c r="P52" s="119" t="e">
        <f>SUM(N45:N53)</f>
        <v>#N/A</v>
      </c>
    </row>
    <row r="53" spans="11:15" ht="13.5">
      <c r="K53" s="56" t="s">
        <v>382</v>
      </c>
      <c r="L53" s="62" t="s">
        <v>273</v>
      </c>
      <c r="M53" s="119" t="s">
        <v>264</v>
      </c>
      <c r="N53" t="e">
        <f>VLOOKUP(M53,'[1]輸出畜産物ピボット'!$A$1:$B$73,2,FALSE)</f>
        <v>#N/A</v>
      </c>
      <c r="O53" t="s">
        <v>274</v>
      </c>
    </row>
    <row r="54" spans="11:15" ht="13.5">
      <c r="K54" s="56" t="s">
        <v>268</v>
      </c>
      <c r="L54" s="57" t="s">
        <v>383</v>
      </c>
      <c r="M54" t="s">
        <v>268</v>
      </c>
      <c r="N54">
        <f>VLOOKUP(M54,'[1]輸出畜産物ピボット'!$A$1:$B$73,2,FALSE)</f>
        <v>1877084.9399999997</v>
      </c>
      <c r="O54" t="s">
        <v>276</v>
      </c>
    </row>
    <row r="55" spans="11:15" ht="13.5">
      <c r="K55" s="56" t="s">
        <v>132</v>
      </c>
      <c r="L55" s="57" t="s">
        <v>384</v>
      </c>
      <c r="M55" t="s">
        <v>132</v>
      </c>
      <c r="N55">
        <f>VLOOKUP(M55,'[1]輸出畜産物ピボット'!$A$1:$B$73,2,FALSE)</f>
        <v>2076</v>
      </c>
      <c r="O55" t="s">
        <v>278</v>
      </c>
    </row>
    <row r="56" spans="11:15" ht="13.5">
      <c r="K56" s="56" t="s">
        <v>133</v>
      </c>
      <c r="L56" s="57" t="s">
        <v>385</v>
      </c>
      <c r="M56" s="119" t="s">
        <v>133</v>
      </c>
      <c r="N56">
        <f>VLOOKUP(M56,'[1]輸出畜産物ピボット'!$A$1:$B$73,2,FALSE)</f>
        <v>31851.560000000005</v>
      </c>
      <c r="O56" t="s">
        <v>280</v>
      </c>
    </row>
    <row r="57" spans="11:15" ht="13.5">
      <c r="K57" s="56" t="s">
        <v>140</v>
      </c>
      <c r="L57" s="57" t="s">
        <v>281</v>
      </c>
      <c r="M57" t="s">
        <v>140</v>
      </c>
      <c r="N57">
        <f>VLOOKUP(M57,'[1]輸出畜産物ピボット'!$A$1:$B$73,2,FALSE)</f>
        <v>1173358</v>
      </c>
      <c r="O57" t="s">
        <v>282</v>
      </c>
    </row>
    <row r="58" spans="11:15" ht="13.5">
      <c r="K58" s="56" t="s">
        <v>141</v>
      </c>
      <c r="L58" s="62" t="s">
        <v>284</v>
      </c>
      <c r="M58" t="s">
        <v>141</v>
      </c>
      <c r="N58">
        <f>VLOOKUP(M58,'[1]輸出畜産物ピボット'!$A$1:$B$73,2,FALSE)</f>
        <v>4790101.6</v>
      </c>
      <c r="O58" t="s">
        <v>285</v>
      </c>
    </row>
    <row r="59" spans="11:15" ht="13.5">
      <c r="K59" s="56" t="s">
        <v>142</v>
      </c>
      <c r="L59" s="57" t="s">
        <v>287</v>
      </c>
      <c r="M59" t="s">
        <v>142</v>
      </c>
      <c r="N59" t="e">
        <f>VLOOKUP(M59,'[1]輸出畜産物ピボット'!$A$1:$B$73,2,FALSE)</f>
        <v>#N/A</v>
      </c>
      <c r="O59" t="s">
        <v>288</v>
      </c>
    </row>
    <row r="60" spans="11:16" ht="13.5">
      <c r="K60" s="56" t="s">
        <v>143</v>
      </c>
      <c r="L60" s="57" t="s">
        <v>289</v>
      </c>
      <c r="M60" t="s">
        <v>143</v>
      </c>
      <c r="N60" t="e">
        <f>VLOOKUP(M60,'[1]輸出畜産物ピボット'!$A$1:$B$73,2,FALSE)</f>
        <v>#N/A</v>
      </c>
      <c r="O60" t="s">
        <v>290</v>
      </c>
      <c r="P60" s="119" t="e">
        <f>SUM(N54:N62)</f>
        <v>#N/A</v>
      </c>
    </row>
    <row r="61" spans="11:15" ht="13.5">
      <c r="K61" s="56" t="s">
        <v>283</v>
      </c>
      <c r="L61" s="57" t="s">
        <v>291</v>
      </c>
      <c r="M61" t="s">
        <v>283</v>
      </c>
      <c r="N61" t="e">
        <f>VLOOKUP(M61,'[1]輸出畜産物ピボット'!$A$1:$B$73,2,FALSE)</f>
        <v>#N/A</v>
      </c>
      <c r="O61" t="s">
        <v>290</v>
      </c>
    </row>
    <row r="62" spans="11:15" ht="13.5">
      <c r="K62" s="56" t="s">
        <v>145</v>
      </c>
      <c r="L62" s="62" t="s">
        <v>292</v>
      </c>
      <c r="M62" t="s">
        <v>286</v>
      </c>
      <c r="N62" t="e">
        <f>VLOOKUP(M62,'[1]輸出畜産物ピボット'!$A$1:$B$73,2,FALSE)</f>
        <v>#N/A</v>
      </c>
      <c r="O62" t="s">
        <v>293</v>
      </c>
    </row>
    <row r="63" spans="11:16" ht="13.5">
      <c r="K63" s="56" t="s">
        <v>146</v>
      </c>
      <c r="L63" s="57" t="s">
        <v>294</v>
      </c>
      <c r="M63" t="s">
        <v>146</v>
      </c>
      <c r="N63" t="e">
        <f>VLOOKUP(M63,'[1]輸出畜産物ピボット'!$A$1:$B$73,2,FALSE)</f>
        <v>#N/A</v>
      </c>
      <c r="O63" t="s">
        <v>295</v>
      </c>
      <c r="P63" s="119" t="e">
        <f>SUM(N63:N65)</f>
        <v>#N/A</v>
      </c>
    </row>
    <row r="64" spans="11:15" ht="13.5">
      <c r="K64" s="56" t="s">
        <v>151</v>
      </c>
      <c r="L64" s="57" t="s">
        <v>386</v>
      </c>
      <c r="M64" t="s">
        <v>151</v>
      </c>
      <c r="N64" t="e">
        <f>VLOOKUP(M64,'[1]輸出畜産物ピボット'!$A$1:$B$73,2,FALSE)</f>
        <v>#N/A</v>
      </c>
      <c r="O64" t="s">
        <v>297</v>
      </c>
    </row>
    <row r="65" spans="11:16" ht="13.5">
      <c r="K65" s="56" t="s">
        <v>152</v>
      </c>
      <c r="L65" s="62" t="s">
        <v>298</v>
      </c>
      <c r="M65" t="s">
        <v>152</v>
      </c>
      <c r="N65" t="e">
        <f>VLOOKUP(M65,'[1]輸出畜産物ピボット'!$A$1:$B$73,2,FALSE)</f>
        <v>#N/A</v>
      </c>
      <c r="O65" t="s">
        <v>299</v>
      </c>
      <c r="P65" s="119" t="e">
        <f>SUM(N66:N67)</f>
        <v>#N/A</v>
      </c>
    </row>
    <row r="66" spans="11:15" ht="13.5">
      <c r="K66" s="56" t="s">
        <v>153</v>
      </c>
      <c r="L66" s="57" t="s">
        <v>300</v>
      </c>
      <c r="M66" s="119" t="s">
        <v>153</v>
      </c>
      <c r="N66" t="e">
        <f>VLOOKUP(M66,'[1]輸出畜産物ピボット'!$A$1:$B$73,2,FALSE)</f>
        <v>#N/A</v>
      </c>
      <c r="O66" t="s">
        <v>301</v>
      </c>
    </row>
    <row r="67" spans="11:15" ht="13.5">
      <c r="K67" s="56" t="s">
        <v>160</v>
      </c>
      <c r="L67" s="57" t="s">
        <v>302</v>
      </c>
      <c r="M67" s="56" t="s">
        <v>160</v>
      </c>
      <c r="N67" t="e">
        <f>VLOOKUP(M67,'[1]輸出畜産物ピボット'!$A$1:$B$73,2,FALSE)</f>
        <v>#N/A</v>
      </c>
      <c r="O67" t="s">
        <v>303</v>
      </c>
    </row>
    <row r="68" spans="11:16" ht="13.5">
      <c r="K68" s="56" t="s">
        <v>161</v>
      </c>
      <c r="L68" s="62" t="s">
        <v>305</v>
      </c>
      <c r="M68" t="s">
        <v>161</v>
      </c>
      <c r="N68" t="e">
        <f>VLOOKUP(M68,'[1]輸出畜産物ピボット'!$A$1:$B$73,2,FALSE)</f>
        <v>#N/A</v>
      </c>
      <c r="O68" t="s">
        <v>306</v>
      </c>
      <c r="P68" s="119" t="e">
        <f>SUM(N68:N70)</f>
        <v>#N/A</v>
      </c>
    </row>
    <row r="69" spans="11:15" ht="13.5">
      <c r="K69" s="56" t="s">
        <v>162</v>
      </c>
      <c r="L69" s="57" t="s">
        <v>308</v>
      </c>
      <c r="M69" t="s">
        <v>162</v>
      </c>
      <c r="N69" t="e">
        <f>VLOOKUP(M69,'[1]輸出畜産物ピボット'!$A$1:$B$73,2,FALSE)</f>
        <v>#N/A</v>
      </c>
      <c r="O69" t="s">
        <v>309</v>
      </c>
    </row>
    <row r="70" spans="11:15" ht="13.5">
      <c r="K70" s="56" t="s">
        <v>163</v>
      </c>
      <c r="L70" s="57" t="s">
        <v>310</v>
      </c>
      <c r="M70" t="s">
        <v>163</v>
      </c>
      <c r="N70" t="e">
        <f>VLOOKUP(M70,'[1]輸出畜産物ピボット'!$A$1:$B$73,2,FALSE)</f>
        <v>#N/A</v>
      </c>
      <c r="O70" t="s">
        <v>311</v>
      </c>
    </row>
    <row r="71" spans="11:15" ht="13.5">
      <c r="K71" s="56" t="s">
        <v>304</v>
      </c>
      <c r="L71" s="57" t="s">
        <v>312</v>
      </c>
      <c r="M71" t="s">
        <v>304</v>
      </c>
      <c r="N71" t="e">
        <f>VLOOKUP(M71,'[1]輸出畜産物ピボット'!$A$1:$B$73,2,FALSE)</f>
        <v>#N/A</v>
      </c>
      <c r="O71" t="s">
        <v>311</v>
      </c>
    </row>
    <row r="72" spans="11:14" ht="13.5">
      <c r="K72" s="56" t="s">
        <v>165</v>
      </c>
      <c r="L72" s="62" t="s">
        <v>313</v>
      </c>
      <c r="M72" t="s">
        <v>307</v>
      </c>
      <c r="N72" t="e">
        <f>VLOOKUP(M72,'[1]輸出畜産物ピボット'!$A$1:$B$73,2,FALSE)</f>
        <v>#N/A</v>
      </c>
    </row>
    <row r="73" spans="11:14" ht="13.5">
      <c r="K73" s="56" t="s">
        <v>166</v>
      </c>
      <c r="L73" s="57" t="s">
        <v>314</v>
      </c>
      <c r="M73" t="s">
        <v>166</v>
      </c>
      <c r="N73" t="e">
        <f>VLOOKUP(M73,'[1]輸出畜産物ピボット'!$A$1:$B$73,2,FALSE)</f>
        <v>#N/A</v>
      </c>
    </row>
    <row r="74" spans="11:14" ht="13.5">
      <c r="K74" s="56" t="s">
        <v>172</v>
      </c>
      <c r="L74" s="57" t="s">
        <v>315</v>
      </c>
      <c r="M74" t="s">
        <v>172</v>
      </c>
      <c r="N74" t="e">
        <f>VLOOKUP(M74,'[1]輸出畜産物ピボット'!$A$1:$B$73,2,FALSE)</f>
        <v>#N/A</v>
      </c>
    </row>
    <row r="75" spans="11:14" ht="13.5">
      <c r="K75" s="56" t="s">
        <v>173</v>
      </c>
      <c r="L75" s="62" t="s">
        <v>316</v>
      </c>
      <c r="M75" t="s">
        <v>173</v>
      </c>
      <c r="N75">
        <f>VLOOKUP(M75,'[1]輸出畜産物ピボット'!$A$1:$B$73,2,FALSE)</f>
        <v>6013.790000000001</v>
      </c>
    </row>
    <row r="76" spans="11:14" ht="13.5">
      <c r="K76" s="56" t="s">
        <v>174</v>
      </c>
      <c r="L76" s="57" t="s">
        <v>121</v>
      </c>
      <c r="M76" s="119" t="s">
        <v>174</v>
      </c>
      <c r="N76" t="e">
        <f>VLOOKUP(M76,'[1]輸出畜産物ピボット'!$A$1:$B$73,2,FALSE)</f>
        <v>#N/A</v>
      </c>
    </row>
    <row r="77" spans="11:14" ht="13.5">
      <c r="K77" s="56" t="s">
        <v>175</v>
      </c>
      <c r="M77" s="56" t="s">
        <v>175</v>
      </c>
      <c r="N77">
        <f>VLOOKUP(M77,'[1]輸出畜産物ピボット'!$A$1:$B$73,2,FALSE)</f>
        <v>929.51</v>
      </c>
    </row>
    <row r="78" spans="11:14" ht="13.5">
      <c r="K78" s="56" t="s">
        <v>187</v>
      </c>
      <c r="L78" s="62" t="s">
        <v>93</v>
      </c>
      <c r="M78" t="s">
        <v>187</v>
      </c>
      <c r="N78" t="e">
        <f>VLOOKUP(M78,'[1]輸出畜産物ピボット'!$A$1:$B$73,2,FALSE)</f>
        <v>#N/A</v>
      </c>
    </row>
    <row r="79" spans="11:14" ht="13.5">
      <c r="K79" s="56" t="s">
        <v>317</v>
      </c>
      <c r="L79" s="57" t="s">
        <v>319</v>
      </c>
      <c r="M79" t="s">
        <v>317</v>
      </c>
      <c r="N79" t="e">
        <f>VLOOKUP(M79,'[1]輸出畜産物ピボット'!$A$1:$B$73,2,FALSE)</f>
        <v>#N/A</v>
      </c>
    </row>
    <row r="80" spans="11:14" ht="13.5">
      <c r="K80" s="56" t="s">
        <v>189</v>
      </c>
      <c r="L80" s="57" t="s">
        <v>321</v>
      </c>
      <c r="M80" s="56" t="s">
        <v>189</v>
      </c>
      <c r="N80" t="e">
        <f>VLOOKUP(M80,'[1]輸出畜産物ピボット'!$A$1:$B$73,2,FALSE)</f>
        <v>#N/A</v>
      </c>
    </row>
    <row r="81" spans="11:14" ht="13.5">
      <c r="K81" s="56" t="s">
        <v>387</v>
      </c>
      <c r="L81" s="57" t="s">
        <v>315</v>
      </c>
      <c r="M81" s="56" t="s">
        <v>391</v>
      </c>
      <c r="N81" t="e">
        <f>VLOOKUP(M81,'[1]輸出畜産物ピボット'!$A$1:$B$73,2,FALSE)</f>
        <v>#N/A</v>
      </c>
    </row>
    <row r="82" spans="11:14" ht="13.5">
      <c r="K82" s="56" t="s">
        <v>388</v>
      </c>
      <c r="L82" s="62" t="s">
        <v>316</v>
      </c>
      <c r="M82" s="119" t="s">
        <v>318</v>
      </c>
      <c r="N82" t="e">
        <f>VLOOKUP(M82,'[1]輸出畜産物ピボット'!$A$1:$B$73,2,FALSE)</f>
        <v>#N/A</v>
      </c>
    </row>
    <row r="83" spans="12:14" ht="13.5">
      <c r="L83" s="57" t="s">
        <v>121</v>
      </c>
      <c r="M83" s="56"/>
      <c r="N83" t="e">
        <f>VLOOKUP(M83,'[1]輸出畜産物ピボット'!$A$1:$B$73,2,FALSE)</f>
        <v>#N/A</v>
      </c>
    </row>
    <row r="84" spans="11:14" ht="13.5">
      <c r="K84" s="56" t="s">
        <v>198</v>
      </c>
      <c r="L84" s="62" t="s">
        <v>93</v>
      </c>
      <c r="M84" t="s">
        <v>320</v>
      </c>
      <c r="N84" t="e">
        <f>VLOOKUP(M84,'[1]輸出畜産物ピボット'!$A$1:$B$73,2,FALSE)</f>
        <v>#N/A</v>
      </c>
    </row>
    <row r="85" spans="11:14" ht="13.5">
      <c r="K85" s="56" t="s">
        <v>199</v>
      </c>
      <c r="L85" s="57" t="s">
        <v>319</v>
      </c>
      <c r="M85" s="119" t="s">
        <v>322</v>
      </c>
      <c r="N85" t="e">
        <f>VLOOKUP(M85,'[1]輸出畜産物ピボット'!$A$1:$B$73,2,FALSE)</f>
        <v>#N/A</v>
      </c>
    </row>
    <row r="86" spans="11:14" ht="13.5">
      <c r="K86" s="56" t="s">
        <v>324</v>
      </c>
      <c r="L86" s="57" t="s">
        <v>321</v>
      </c>
      <c r="M86" s="199" t="s">
        <v>389</v>
      </c>
      <c r="N86">
        <f>VLOOKUP(M86,'[1]輸出畜産物ピボット'!$A$1:$B$73,2,FALSE)</f>
        <v>109.15</v>
      </c>
    </row>
    <row r="87" spans="12:14" ht="13.5">
      <c r="L87" s="57" t="s">
        <v>315</v>
      </c>
      <c r="M87" s="131" t="s">
        <v>200</v>
      </c>
      <c r="N87" t="e">
        <f>VLOOKUP(M87,'[1]輸出畜産物ピボット'!$A$1:$B$73,2,FALSE)</f>
        <v>#N/A</v>
      </c>
    </row>
    <row r="88" spans="12:14" ht="13.5">
      <c r="L88" s="62" t="s">
        <v>316</v>
      </c>
      <c r="M88" s="131" t="s">
        <v>325</v>
      </c>
      <c r="N88">
        <f>VLOOKUP(M88,'[1]輸出畜産物ピボット'!$A$1:$B$73,2,FALSE)</f>
        <v>446706.16000000003</v>
      </c>
    </row>
    <row r="89" spans="11:14" ht="13.5">
      <c r="K89" s="56" t="s">
        <v>207</v>
      </c>
      <c r="L89" s="57" t="s">
        <v>121</v>
      </c>
      <c r="M89" t="s">
        <v>207</v>
      </c>
      <c r="N89" t="e">
        <f>VLOOKUP(M89,'[1]輸出畜産物ピボット'!$A$1:$B$73,2,FALSE)</f>
        <v>#N/A</v>
      </c>
    </row>
    <row r="90" spans="11:14" ht="13.5">
      <c r="K90" s="56" t="s">
        <v>208</v>
      </c>
      <c r="L90" s="62" t="s">
        <v>93</v>
      </c>
      <c r="M90" t="s">
        <v>208</v>
      </c>
      <c r="N90" t="e">
        <f>VLOOKUP(M90,'[1]輸出畜産物ピボット'!$A$1:$B$73,2,FALSE)</f>
        <v>#N/A</v>
      </c>
    </row>
    <row r="91" spans="11:14" ht="13.5">
      <c r="K91" s="56" t="s">
        <v>209</v>
      </c>
      <c r="L91" s="57" t="s">
        <v>319</v>
      </c>
      <c r="M91" s="119" t="s">
        <v>326</v>
      </c>
      <c r="N91" t="e">
        <f>VLOOKUP(M91,'[1]輸出畜産物ピボット'!$A$1:$B$73,2,FALSE)</f>
        <v>#N/A</v>
      </c>
    </row>
    <row r="92" spans="12:14" ht="13.5">
      <c r="L92" s="57" t="s">
        <v>321</v>
      </c>
      <c r="N92" t="e">
        <f>VLOOKUP(M92,'[1]輸出畜産物ピボット'!$A$1:$B$73,2,FALSE)</f>
        <v>#N/A</v>
      </c>
    </row>
    <row r="93" spans="12:14" ht="13.5">
      <c r="L93" s="57" t="s">
        <v>315</v>
      </c>
      <c r="M93" t="s">
        <v>327</v>
      </c>
      <c r="N93" t="e">
        <f>VLOOKUP(M93,'[1]輸出畜産物ピボット'!$A$1:$B$73,2,FALSE)</f>
        <v>#N/A</v>
      </c>
    </row>
    <row r="94" ht="13.5">
      <c r="L94" s="62" t="s">
        <v>316</v>
      </c>
    </row>
    <row r="95" spans="12:14" ht="13.5">
      <c r="L95" s="57" t="s">
        <v>121</v>
      </c>
      <c r="M95" s="56" t="s">
        <v>431</v>
      </c>
      <c r="N95">
        <f>VLOOKUP(M95,'[1]輸出畜産物ピボット'!$A$1:$B$73,2,FALSE)</f>
        <v>897.7</v>
      </c>
    </row>
    <row r="96" spans="12:14" ht="13.5">
      <c r="L96" s="57">
        <v>1</v>
      </c>
      <c r="M96" s="56" t="s">
        <v>182</v>
      </c>
      <c r="N96">
        <f>VLOOKUP(M96,'[1]輸出畜産物ピボット'!$A$1:$B$73,2,FALSE)</f>
        <v>19.3</v>
      </c>
    </row>
    <row r="97" spans="12:14" ht="13.5">
      <c r="L97" s="62" t="s">
        <v>93</v>
      </c>
      <c r="M97" s="56" t="s">
        <v>432</v>
      </c>
      <c r="N97" t="e">
        <f>VLOOKUP(M97,'[1]輸出畜産物ピボット'!$A$1:$B$73,2,FALSE)</f>
        <v>#N/A</v>
      </c>
    </row>
    <row r="98" spans="12:14" ht="13.5">
      <c r="L98" s="143" t="s">
        <v>99</v>
      </c>
      <c r="M98" s="142" t="s">
        <v>329</v>
      </c>
      <c r="N98">
        <f>VLOOKUP(M98,'[1]輸出畜産物ピボット'!$A$1:$B$73,2,FALSE)</f>
        <v>239270.47</v>
      </c>
    </row>
    <row r="99" ht="13.5">
      <c r="L99" s="57" t="s">
        <v>321</v>
      </c>
    </row>
    <row r="100" ht="13.5">
      <c r="L100" s="57" t="s">
        <v>315</v>
      </c>
    </row>
    <row r="101" ht="13.5">
      <c r="L101" s="62" t="s">
        <v>316</v>
      </c>
    </row>
    <row r="102" ht="13.5">
      <c r="L102" s="57" t="s">
        <v>121</v>
      </c>
    </row>
    <row r="103" ht="13.5">
      <c r="L103" s="62" t="s">
        <v>93</v>
      </c>
    </row>
    <row r="104" ht="13.5">
      <c r="L104" s="57" t="s">
        <v>319</v>
      </c>
    </row>
    <row r="105" ht="13.5">
      <c r="L105" s="57" t="s">
        <v>321</v>
      </c>
    </row>
    <row r="106" ht="13.5">
      <c r="L106" s="57" t="s">
        <v>315</v>
      </c>
    </row>
    <row r="107" ht="13.5">
      <c r="L107" s="62" t="s">
        <v>316</v>
      </c>
    </row>
    <row r="108" ht="13.5">
      <c r="L108" s="57" t="s">
        <v>121</v>
      </c>
    </row>
    <row r="109" ht="13.5">
      <c r="L109" s="62" t="s">
        <v>93</v>
      </c>
    </row>
    <row r="110" ht="13.5">
      <c r="L110" s="57" t="s">
        <v>319</v>
      </c>
    </row>
    <row r="111" ht="13.5">
      <c r="L111" s="57" t="s">
        <v>321</v>
      </c>
    </row>
    <row r="112" ht="13.5">
      <c r="L112" s="57" t="s">
        <v>315</v>
      </c>
    </row>
    <row r="113" ht="13.5">
      <c r="L113" s="62" t="s">
        <v>316</v>
      </c>
    </row>
    <row r="114" ht="13.5">
      <c r="L114" s="57" t="s">
        <v>121</v>
      </c>
    </row>
    <row r="115" spans="11:12" ht="13.5">
      <c r="K115" s="56" t="s">
        <v>431</v>
      </c>
      <c r="L115" s="143" t="s">
        <v>404</v>
      </c>
    </row>
    <row r="116" spans="11:12" ht="13.5">
      <c r="K116" s="56" t="s">
        <v>182</v>
      </c>
      <c r="L116" s="143" t="s">
        <v>405</v>
      </c>
    </row>
    <row r="117" spans="11:12" ht="13.5">
      <c r="K117" s="56" t="s">
        <v>328</v>
      </c>
      <c r="L117" s="143" t="s">
        <v>433</v>
      </c>
    </row>
    <row r="118" spans="11:12" ht="13.5">
      <c r="K118" s="142" t="s">
        <v>329</v>
      </c>
      <c r="L118" s="143" t="s">
        <v>406</v>
      </c>
    </row>
  </sheetData>
  <sheetProtection/>
  <mergeCells count="13">
    <mergeCell ref="B38:H38"/>
    <mergeCell ref="A28:A29"/>
    <mergeCell ref="A12:A15"/>
    <mergeCell ref="A30:A31"/>
    <mergeCell ref="A16:A17"/>
    <mergeCell ref="A18:A21"/>
    <mergeCell ref="B36:H36"/>
    <mergeCell ref="A1:F1"/>
    <mergeCell ref="G1:H1"/>
    <mergeCell ref="A2:A5"/>
    <mergeCell ref="A6:A11"/>
    <mergeCell ref="A22:A25"/>
    <mergeCell ref="A26:A27"/>
  </mergeCells>
  <printOptions/>
  <pageMargins left="0.787" right="0.787" top="0.984" bottom="0.984" header="0.512" footer="0.51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2021-05-16T05:06:26Z</dcterms:created>
  <dcterms:modified xsi:type="dcterms:W3CDTF">2021-09-15T05:11:53Z</dcterms:modified>
  <cp:category/>
  <cp:version/>
  <cp:contentType/>
  <cp:contentStatus/>
</cp:coreProperties>
</file>