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3815" tabRatio="648" firstSheet="4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fn.IFERROR" hidden="1">#NAME?</definedName>
    <definedName name="_xlnm.Print_Area" localSheetId="10">'１１月'!$A$1:$R$25</definedName>
    <definedName name="_xlnm.Print_Area" localSheetId="0">'１月'!$A$1:$R$24</definedName>
    <definedName name="_xlnm.Print_Area" localSheetId="3">'４月'!$A$1:$R$25</definedName>
    <definedName name="_xlnm.Print_Area" localSheetId="5">'６月'!$A$1:$R$25</definedName>
    <definedName name="_xlnm.Print_Area" localSheetId="6">'７月'!$A$1:$R$25</definedName>
    <definedName name="_xlnm.Print_Area" localSheetId="8">'９月'!$A$1:$R$25</definedName>
  </definedNames>
  <calcPr fullCalcOnLoad="1"/>
</workbook>
</file>

<file path=xl/sharedStrings.xml><?xml version="1.0" encoding="utf-8"?>
<sst xmlns="http://schemas.openxmlformats.org/spreadsheetml/2006/main" count="576" uniqueCount="50">
  <si>
    <t>所別</t>
  </si>
  <si>
    <t>横浜本所</t>
  </si>
  <si>
    <t>仙台空港出張所</t>
  </si>
  <si>
    <t>成田支所</t>
  </si>
  <si>
    <t>神戸支所</t>
  </si>
  <si>
    <t>大阪出張所</t>
  </si>
  <si>
    <t>広島空港出張所</t>
  </si>
  <si>
    <t>門司支所</t>
  </si>
  <si>
    <t>博多出張所</t>
  </si>
  <si>
    <t>福岡空港出張所</t>
  </si>
  <si>
    <t>鹿児島空港出張所</t>
  </si>
  <si>
    <t>沖縄支所</t>
  </si>
  <si>
    <t>件数</t>
  </si>
  <si>
    <t>解放(B)</t>
  </si>
  <si>
    <t>B/A</t>
  </si>
  <si>
    <t>合計</t>
  </si>
  <si>
    <t>累計</t>
  </si>
  <si>
    <t>Bの対前年</t>
  </si>
  <si>
    <t>同期比 (%)</t>
  </si>
  <si>
    <t>卵　用　鶏</t>
  </si>
  <si>
    <t>肉　用　鶏</t>
  </si>
  <si>
    <t>合　　計</t>
  </si>
  <si>
    <t>累　　計</t>
  </si>
  <si>
    <t>前年同期合計</t>
  </si>
  <si>
    <t>前年同期累計</t>
  </si>
  <si>
    <t>入検(A)</t>
  </si>
  <si>
    <t>岡山空港出張所</t>
  </si>
  <si>
    <t>中部空港支所</t>
  </si>
  <si>
    <t>名古屋出張所</t>
  </si>
  <si>
    <t>対前年比(%)</t>
  </si>
  <si>
    <t>対前年比(%)</t>
  </si>
  <si>
    <t>対前年比(%)</t>
  </si>
  <si>
    <t>対前年比(%)</t>
  </si>
  <si>
    <t>対前年比(%)</t>
  </si>
  <si>
    <t>前年同期累計</t>
  </si>
  <si>
    <t>前年同期累計</t>
  </si>
  <si>
    <t>前年同期累計</t>
  </si>
  <si>
    <t>前年同期合計</t>
  </si>
  <si>
    <t>前年同期合計</t>
  </si>
  <si>
    <t>前年同期合計</t>
  </si>
  <si>
    <t>静岡出張所</t>
  </si>
  <si>
    <t>静岡出張所</t>
  </si>
  <si>
    <t>静岡出張所</t>
  </si>
  <si>
    <t>※旧北海道出張所（平成２９年４月の組織改編により変更）</t>
  </si>
  <si>
    <t>-</t>
  </si>
  <si>
    <t/>
  </si>
  <si>
    <t xml:space="preserve">  </t>
  </si>
  <si>
    <t>0%</t>
  </si>
  <si>
    <t>北海道・東北支所</t>
  </si>
  <si>
    <t>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</si>
</sst>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&quot;¥&quot;\!\!\,##0;[Red]&quot;¥&quot;&quot;¥&quot;&quot;¥&quot;\!\!\-#&quot;¥&quot;\!\!\,##0"/>
    <numFmt numFmtId="177" formatCode="&quot;¥&quot;#&quot;¥&quot;\!\!\,##0&quot;¥&quot;\!.00;[Red]&quot;¥&quot;&quot;¥&quot;&quot;¥&quot;\!\!\-#&quot;¥&quot;\!\!\,##0&quot;¥&quot;\!.00"/>
    <numFmt numFmtId="178" formatCode="0.0%"/>
    <numFmt numFmtId="179" formatCode="0_ "/>
    <numFmt numFmtId="180" formatCode="0_);[Red]\(0\)"/>
    <numFmt numFmtId="181" formatCode="0;_姿"/>
    <numFmt numFmtId="182" formatCode="0;_Ͽ"/>
    <numFmt numFmtId="183" formatCode="0;_ÿ"/>
    <numFmt numFmtId="184" formatCode="0;_퓿"/>
    <numFmt numFmtId="185" formatCode="&quot;¥&quot;#,##0_);[Red]\(&quot;¥&quot;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>
        <color indexed="63"/>
      </left>
      <right style="medium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8" fontId="5" fillId="0" borderId="12" xfId="50" applyFont="1" applyBorder="1" applyAlignment="1">
      <alignment vertical="center"/>
    </xf>
    <xf numFmtId="38" fontId="6" fillId="0" borderId="13" xfId="50" applyFont="1" applyBorder="1" applyAlignment="1">
      <alignment horizontal="center" vertical="center"/>
    </xf>
    <xf numFmtId="178" fontId="5" fillId="0" borderId="11" xfId="42" applyNumberFormat="1" applyFont="1" applyBorder="1" applyAlignment="1">
      <alignment vertical="center"/>
    </xf>
    <xf numFmtId="178" fontId="5" fillId="0" borderId="14" xfId="42" applyNumberFormat="1" applyFont="1" applyBorder="1" applyAlignment="1">
      <alignment vertical="center"/>
    </xf>
    <xf numFmtId="38" fontId="5" fillId="0" borderId="10" xfId="50" applyFont="1" applyBorder="1" applyAlignment="1">
      <alignment vertical="center"/>
    </xf>
    <xf numFmtId="38" fontId="5" fillId="0" borderId="13" xfId="50" applyFont="1" applyBorder="1" applyAlignment="1">
      <alignment vertical="center"/>
    </xf>
    <xf numFmtId="38" fontId="6" fillId="0" borderId="13" xfId="50" applyFont="1" applyBorder="1" applyAlignment="1">
      <alignment horizontal="right" vertical="center"/>
    </xf>
    <xf numFmtId="38" fontId="5" fillId="0" borderId="11" xfId="50" applyFont="1" applyBorder="1" applyAlignment="1">
      <alignment vertical="center"/>
    </xf>
    <xf numFmtId="38" fontId="5" fillId="0" borderId="15" xfId="5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7" xfId="50" applyFont="1" applyBorder="1" applyAlignment="1">
      <alignment horizontal="center" vertical="center"/>
    </xf>
    <xf numFmtId="178" fontId="4" fillId="0" borderId="17" xfId="42" applyNumberFormat="1" applyFont="1" applyBorder="1" applyAlignment="1">
      <alignment horizontal="center" vertical="center"/>
    </xf>
    <xf numFmtId="178" fontId="4" fillId="0" borderId="18" xfId="42" applyNumberFormat="1" applyFont="1" applyBorder="1" applyAlignment="1">
      <alignment horizontal="center" vertical="center"/>
    </xf>
    <xf numFmtId="38" fontId="4" fillId="0" borderId="16" xfId="50" applyFont="1" applyBorder="1" applyAlignment="1">
      <alignment horizontal="center" vertical="center"/>
    </xf>
    <xf numFmtId="38" fontId="4" fillId="0" borderId="19" xfId="5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7" xfId="50" applyFont="1" applyBorder="1" applyAlignment="1">
      <alignment vertical="center"/>
    </xf>
    <xf numFmtId="178" fontId="5" fillId="0" borderId="17" xfId="42" applyNumberFormat="1" applyFont="1" applyBorder="1" applyAlignment="1">
      <alignment vertical="center"/>
    </xf>
    <xf numFmtId="178" fontId="5" fillId="0" borderId="18" xfId="42" applyNumberFormat="1" applyFont="1" applyBorder="1" applyAlignment="1">
      <alignment vertical="center"/>
    </xf>
    <xf numFmtId="38" fontId="5" fillId="0" borderId="16" xfId="50" applyFont="1" applyBorder="1" applyAlignment="1">
      <alignment vertical="center"/>
    </xf>
    <xf numFmtId="38" fontId="5" fillId="0" borderId="19" xfId="50" applyFont="1" applyBorder="1" applyAlignment="1">
      <alignment vertical="center"/>
    </xf>
    <xf numFmtId="178" fontId="5" fillId="0" borderId="17" xfId="5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5" fillId="0" borderId="22" xfId="50" applyFont="1" applyBorder="1" applyAlignment="1">
      <alignment vertical="center"/>
    </xf>
    <xf numFmtId="178" fontId="5" fillId="0" borderId="23" xfId="42" applyNumberFormat="1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178" fontId="5" fillId="0" borderId="24" xfId="42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178" fontId="5" fillId="0" borderId="27" xfId="42" applyNumberFormat="1" applyFont="1" applyBorder="1" applyAlignment="1">
      <alignment vertical="center"/>
    </xf>
    <xf numFmtId="38" fontId="5" fillId="0" borderId="27" xfId="50" applyFont="1" applyBorder="1" applyAlignment="1">
      <alignment vertical="center"/>
    </xf>
    <xf numFmtId="178" fontId="5" fillId="0" borderId="28" xfId="42" applyNumberFormat="1" applyFont="1" applyBorder="1" applyAlignment="1">
      <alignment vertical="center"/>
    </xf>
    <xf numFmtId="38" fontId="5" fillId="0" borderId="29" xfId="50" applyFont="1" applyBorder="1" applyAlignment="1">
      <alignment vertical="center"/>
    </xf>
    <xf numFmtId="38" fontId="5" fillId="0" borderId="30" xfId="50" applyFont="1" applyBorder="1" applyAlignment="1">
      <alignment vertical="center"/>
    </xf>
    <xf numFmtId="38" fontId="5" fillId="0" borderId="31" xfId="50" applyFont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38" fontId="5" fillId="33" borderId="17" xfId="50" applyFont="1" applyFill="1" applyBorder="1" applyAlignment="1">
      <alignment vertical="center"/>
    </xf>
    <xf numFmtId="178" fontId="5" fillId="33" borderId="17" xfId="42" applyNumberFormat="1" applyFont="1" applyFill="1" applyBorder="1" applyAlignment="1">
      <alignment vertical="center"/>
    </xf>
    <xf numFmtId="178" fontId="5" fillId="34" borderId="17" xfId="42" applyNumberFormat="1" applyFont="1" applyFill="1" applyBorder="1" applyAlignment="1">
      <alignment vertical="center"/>
    </xf>
    <xf numFmtId="38" fontId="5" fillId="34" borderId="17" xfId="50" applyFont="1" applyFill="1" applyBorder="1" applyAlignment="1">
      <alignment vertical="center"/>
    </xf>
    <xf numFmtId="178" fontId="5" fillId="34" borderId="18" xfId="42" applyNumberFormat="1" applyFont="1" applyFill="1" applyBorder="1" applyAlignment="1">
      <alignment vertical="center"/>
    </xf>
    <xf numFmtId="38" fontId="5" fillId="0" borderId="32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38" fontId="5" fillId="0" borderId="33" xfId="50" applyFont="1" applyBorder="1" applyAlignment="1">
      <alignment vertical="center"/>
    </xf>
    <xf numFmtId="178" fontId="4" fillId="0" borderId="34" xfId="42" applyNumberFormat="1" applyFont="1" applyBorder="1" applyAlignment="1">
      <alignment vertical="center"/>
    </xf>
    <xf numFmtId="178" fontId="5" fillId="0" borderId="35" xfId="42" applyNumberFormat="1" applyFont="1" applyBorder="1" applyAlignment="1">
      <alignment vertical="center"/>
    </xf>
    <xf numFmtId="178" fontId="5" fillId="0" borderId="36" xfId="42" applyNumberFormat="1" applyFont="1" applyBorder="1" applyAlignment="1">
      <alignment vertical="center"/>
    </xf>
    <xf numFmtId="178" fontId="5" fillId="0" borderId="37" xfId="42" applyNumberFormat="1" applyFont="1" applyBorder="1" applyAlignment="1">
      <alignment vertical="center"/>
    </xf>
    <xf numFmtId="178" fontId="5" fillId="0" borderId="38" xfId="42" applyNumberFormat="1" applyFont="1" applyBorder="1" applyAlignment="1">
      <alignment vertical="center"/>
    </xf>
    <xf numFmtId="178" fontId="5" fillId="0" borderId="38" xfId="50" applyNumberFormat="1" applyFont="1" applyBorder="1" applyAlignment="1">
      <alignment vertical="center"/>
    </xf>
    <xf numFmtId="178" fontId="5" fillId="0" borderId="39" xfId="50" applyNumberFormat="1" applyFont="1" applyBorder="1" applyAlignment="1">
      <alignment vertical="center"/>
    </xf>
    <xf numFmtId="178" fontId="5" fillId="0" borderId="0" xfId="42" applyNumberFormat="1" applyFont="1" applyAlignment="1">
      <alignment vertical="center"/>
    </xf>
    <xf numFmtId="0" fontId="4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8" fontId="5" fillId="0" borderId="42" xfId="50" applyFont="1" applyBorder="1" applyAlignment="1">
      <alignment vertical="center"/>
    </xf>
    <xf numFmtId="178" fontId="5" fillId="0" borderId="41" xfId="42" applyNumberFormat="1" applyFont="1" applyBorder="1" applyAlignment="1">
      <alignment vertical="center"/>
    </xf>
    <xf numFmtId="38" fontId="5" fillId="0" borderId="43" xfId="50" applyFont="1" applyBorder="1" applyAlignment="1">
      <alignment vertical="center"/>
    </xf>
    <xf numFmtId="38" fontId="5" fillId="0" borderId="44" xfId="50" applyFont="1" applyBorder="1" applyAlignment="1">
      <alignment vertical="center"/>
    </xf>
    <xf numFmtId="178" fontId="5" fillId="0" borderId="45" xfId="42" applyNumberFormat="1" applyFont="1" applyBorder="1" applyAlignment="1">
      <alignment vertical="center"/>
    </xf>
    <xf numFmtId="38" fontId="5" fillId="0" borderId="46" xfId="50" applyFont="1" applyBorder="1" applyAlignment="1">
      <alignment vertical="center"/>
    </xf>
    <xf numFmtId="38" fontId="5" fillId="0" borderId="47" xfId="50" applyFont="1" applyBorder="1" applyAlignment="1">
      <alignment vertical="center"/>
    </xf>
    <xf numFmtId="178" fontId="5" fillId="0" borderId="33" xfId="42" applyNumberFormat="1" applyFont="1" applyBorder="1" applyAlignment="1">
      <alignment vertical="center"/>
    </xf>
    <xf numFmtId="38" fontId="5" fillId="34" borderId="26" xfId="50" applyFont="1" applyFill="1" applyBorder="1" applyAlignment="1">
      <alignment vertical="center"/>
    </xf>
    <xf numFmtId="178" fontId="5" fillId="34" borderId="17" xfId="50" applyNumberFormat="1" applyFont="1" applyFill="1" applyBorder="1" applyAlignment="1">
      <alignment vertical="center"/>
    </xf>
    <xf numFmtId="178" fontId="4" fillId="0" borderId="48" xfId="42" applyNumberFormat="1" applyFont="1" applyBorder="1" applyAlignment="1">
      <alignment vertical="center"/>
    </xf>
    <xf numFmtId="178" fontId="5" fillId="0" borderId="49" xfId="42" applyNumberFormat="1" applyFont="1" applyBorder="1" applyAlignment="1">
      <alignment vertical="center"/>
    </xf>
    <xf numFmtId="178" fontId="5" fillId="0" borderId="50" xfId="42" applyNumberFormat="1" applyFont="1" applyBorder="1" applyAlignment="1">
      <alignment vertical="center"/>
    </xf>
    <xf numFmtId="178" fontId="5" fillId="0" borderId="39" xfId="42" applyNumberFormat="1" applyFont="1" applyBorder="1" applyAlignment="1">
      <alignment vertical="center"/>
    </xf>
    <xf numFmtId="178" fontId="5" fillId="0" borderId="35" xfId="50" applyNumberFormat="1" applyFont="1" applyBorder="1" applyAlignment="1">
      <alignment vertical="center"/>
    </xf>
    <xf numFmtId="178" fontId="5" fillId="0" borderId="51" xfId="50" applyNumberFormat="1" applyFont="1" applyBorder="1" applyAlignment="1">
      <alignment vertical="center"/>
    </xf>
    <xf numFmtId="38" fontId="5" fillId="0" borderId="0" xfId="50" applyFont="1" applyAlignment="1">
      <alignment vertical="center"/>
    </xf>
    <xf numFmtId="178" fontId="5" fillId="0" borderId="18" xfId="50" applyNumberFormat="1" applyFont="1" applyBorder="1" applyAlignment="1">
      <alignment vertical="center"/>
    </xf>
    <xf numFmtId="178" fontId="5" fillId="0" borderId="22" xfId="42" applyNumberFormat="1" applyFont="1" applyBorder="1" applyAlignment="1">
      <alignment vertical="center"/>
    </xf>
    <xf numFmtId="178" fontId="5" fillId="0" borderId="30" xfId="50" applyNumberFormat="1" applyFont="1" applyBorder="1" applyAlignment="1">
      <alignment vertical="center"/>
    </xf>
    <xf numFmtId="178" fontId="5" fillId="0" borderId="31" xfId="50" applyNumberFormat="1" applyFont="1" applyBorder="1" applyAlignment="1">
      <alignment vertical="center"/>
    </xf>
    <xf numFmtId="178" fontId="5" fillId="33" borderId="26" xfId="42" applyNumberFormat="1" applyFont="1" applyFill="1" applyBorder="1" applyAlignment="1">
      <alignment vertical="center"/>
    </xf>
    <xf numFmtId="178" fontId="5" fillId="0" borderId="0" xfId="50" applyNumberFormat="1" applyFont="1" applyBorder="1" applyAlignment="1">
      <alignment vertical="center"/>
    </xf>
    <xf numFmtId="178" fontId="5" fillId="0" borderId="33" xfId="50" applyNumberFormat="1" applyFont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178" fontId="5" fillId="34" borderId="26" xfId="42" applyNumberFormat="1" applyFont="1" applyFill="1" applyBorder="1" applyAlignment="1">
      <alignment vertical="center"/>
    </xf>
    <xf numFmtId="38" fontId="5" fillId="0" borderId="17" xfId="5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23" xfId="0" applyFont="1" applyBorder="1" applyAlignment="1">
      <alignment vertical="center"/>
    </xf>
    <xf numFmtId="178" fontId="5" fillId="0" borderId="26" xfId="42" applyNumberFormat="1" applyFont="1" applyBorder="1" applyAlignment="1">
      <alignment vertical="center"/>
    </xf>
    <xf numFmtId="178" fontId="5" fillId="0" borderId="30" xfId="42" applyNumberFormat="1" applyFont="1" applyBorder="1" applyAlignment="1">
      <alignment vertical="center"/>
    </xf>
    <xf numFmtId="178" fontId="5" fillId="0" borderId="0" xfId="42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8" fontId="5" fillId="34" borderId="52" xfId="5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8" fontId="5" fillId="0" borderId="53" xfId="42" applyNumberFormat="1" applyFont="1" applyBorder="1" applyAlignment="1">
      <alignment vertical="center"/>
    </xf>
    <xf numFmtId="178" fontId="5" fillId="33" borderId="20" xfId="42" applyNumberFormat="1" applyFont="1" applyFill="1" applyBorder="1" applyAlignment="1">
      <alignment vertical="center"/>
    </xf>
    <xf numFmtId="0" fontId="5" fillId="0" borderId="17" xfId="63" applyFont="1" applyBorder="1" applyAlignment="1">
      <alignment vertical="center"/>
      <protection/>
    </xf>
    <xf numFmtId="0" fontId="5" fillId="0" borderId="17" xfId="63" applyNumberFormat="1" applyFont="1" applyBorder="1" applyAlignment="1">
      <alignment vertical="center"/>
      <protection/>
    </xf>
    <xf numFmtId="38" fontId="5" fillId="0" borderId="0" xfId="0" applyNumberFormat="1" applyFont="1" applyAlignment="1">
      <alignment vertical="center"/>
    </xf>
    <xf numFmtId="38" fontId="5" fillId="0" borderId="34" xfId="50" applyFont="1" applyBorder="1" applyAlignment="1">
      <alignment vertical="center"/>
    </xf>
    <xf numFmtId="38" fontId="5" fillId="0" borderId="54" xfId="50" applyFont="1" applyBorder="1" applyAlignment="1">
      <alignment vertical="center"/>
    </xf>
    <xf numFmtId="178" fontId="5" fillId="33" borderId="18" xfId="42" applyNumberFormat="1" applyFont="1" applyFill="1" applyBorder="1" applyAlignment="1">
      <alignment vertical="center"/>
    </xf>
    <xf numFmtId="178" fontId="5" fillId="0" borderId="42" xfId="50" applyNumberFormat="1" applyFont="1" applyBorder="1" applyAlignment="1">
      <alignment vertical="center"/>
    </xf>
    <xf numFmtId="38" fontId="5" fillId="0" borderId="52" xfId="50" applyFont="1" applyFill="1" applyBorder="1" applyAlignment="1">
      <alignment vertical="center"/>
    </xf>
    <xf numFmtId="178" fontId="5" fillId="0" borderId="55" xfId="42" applyNumberFormat="1" applyFont="1" applyBorder="1" applyAlignment="1">
      <alignment vertical="center"/>
    </xf>
    <xf numFmtId="178" fontId="5" fillId="34" borderId="52" xfId="50" applyNumberFormat="1" applyFont="1" applyFill="1" applyBorder="1" applyAlignment="1">
      <alignment vertical="center"/>
    </xf>
    <xf numFmtId="178" fontId="5" fillId="0" borderId="54" xfId="42" applyNumberFormat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178" fontId="5" fillId="0" borderId="42" xfId="42" applyNumberFormat="1" applyFont="1" applyBorder="1" applyAlignment="1">
      <alignment vertical="center"/>
    </xf>
    <xf numFmtId="38" fontId="5" fillId="0" borderId="40" xfId="50" applyFont="1" applyBorder="1" applyAlignment="1">
      <alignment vertical="center"/>
    </xf>
    <xf numFmtId="178" fontId="5" fillId="0" borderId="56" xfId="50" applyNumberFormat="1" applyFont="1" applyBorder="1" applyAlignment="1">
      <alignment vertical="center"/>
    </xf>
    <xf numFmtId="38" fontId="5" fillId="34" borderId="16" xfId="50" applyFont="1" applyFill="1" applyBorder="1" applyAlignment="1">
      <alignment vertical="center"/>
    </xf>
    <xf numFmtId="38" fontId="5" fillId="34" borderId="19" xfId="50" applyFont="1" applyFill="1" applyBorder="1" applyAlignment="1">
      <alignment vertical="center"/>
    </xf>
    <xf numFmtId="178" fontId="5" fillId="0" borderId="48" xfId="42" applyNumberFormat="1" applyFont="1" applyBorder="1" applyAlignment="1">
      <alignment vertical="center"/>
    </xf>
    <xf numFmtId="178" fontId="5" fillId="0" borderId="57" xfId="42" applyNumberFormat="1" applyFont="1" applyBorder="1" applyAlignment="1">
      <alignment vertical="center"/>
    </xf>
    <xf numFmtId="178" fontId="5" fillId="34" borderId="26" xfId="50" applyNumberFormat="1" applyFont="1" applyFill="1" applyBorder="1" applyAlignment="1">
      <alignment vertical="center"/>
    </xf>
    <xf numFmtId="178" fontId="5" fillId="0" borderId="32" xfId="42" applyNumberFormat="1" applyFont="1" applyBorder="1" applyAlignment="1">
      <alignment vertical="center"/>
    </xf>
    <xf numFmtId="38" fontId="5" fillId="34" borderId="25" xfId="50" applyFont="1" applyFill="1" applyBorder="1" applyAlignment="1">
      <alignment vertical="center"/>
    </xf>
    <xf numFmtId="178" fontId="5" fillId="0" borderId="58" xfId="42" applyNumberFormat="1" applyFont="1" applyBorder="1" applyAlignment="1">
      <alignment vertical="center"/>
    </xf>
    <xf numFmtId="38" fontId="5" fillId="34" borderId="59" xfId="50" applyFont="1" applyFill="1" applyBorder="1" applyAlignment="1">
      <alignment vertical="center"/>
    </xf>
    <xf numFmtId="38" fontId="5" fillId="34" borderId="60" xfId="50" applyFont="1" applyFill="1" applyBorder="1" applyAlignment="1">
      <alignment vertical="center"/>
    </xf>
    <xf numFmtId="178" fontId="5" fillId="0" borderId="58" xfId="42" applyNumberFormat="1" applyFont="1" applyBorder="1" applyAlignment="1">
      <alignment horizontal="right" vertical="center"/>
    </xf>
    <xf numFmtId="178" fontId="5" fillId="0" borderId="61" xfId="50" applyNumberFormat="1" applyFont="1" applyBorder="1" applyAlignment="1">
      <alignment vertical="center"/>
    </xf>
    <xf numFmtId="178" fontId="5" fillId="0" borderId="62" xfId="42" applyNumberFormat="1" applyFont="1" applyBorder="1" applyAlignment="1">
      <alignment vertical="center"/>
    </xf>
    <xf numFmtId="178" fontId="5" fillId="34" borderId="52" xfId="42" applyNumberFormat="1" applyFont="1" applyFill="1" applyBorder="1" applyAlignment="1">
      <alignment vertical="center"/>
    </xf>
    <xf numFmtId="178" fontId="5" fillId="0" borderId="20" xfId="42" applyNumberFormat="1" applyFont="1" applyBorder="1" applyAlignment="1">
      <alignment vertical="center"/>
    </xf>
    <xf numFmtId="38" fontId="5" fillId="0" borderId="37" xfId="50" applyFont="1" applyBorder="1" applyAlignment="1">
      <alignment vertical="center"/>
    </xf>
    <xf numFmtId="38" fontId="5" fillId="0" borderId="38" xfId="50" applyFont="1" applyBorder="1" applyAlignment="1">
      <alignment vertical="center"/>
    </xf>
    <xf numFmtId="38" fontId="5" fillId="0" borderId="39" xfId="50" applyFont="1" applyBorder="1" applyAlignment="1">
      <alignment vertical="center"/>
    </xf>
    <xf numFmtId="38" fontId="5" fillId="0" borderId="17" xfId="50" applyFont="1" applyBorder="1" applyAlignment="1" quotePrefix="1">
      <alignment vertical="center"/>
    </xf>
    <xf numFmtId="38" fontId="4" fillId="33" borderId="0" xfId="50" applyFont="1" applyFill="1" applyAlignment="1">
      <alignment vertical="center"/>
    </xf>
    <xf numFmtId="38" fontId="4" fillId="34" borderId="32" xfId="50" applyFont="1" applyFill="1" applyBorder="1" applyAlignment="1">
      <alignment vertical="center"/>
    </xf>
    <xf numFmtId="38" fontId="4" fillId="34" borderId="0" xfId="50" applyFont="1" applyFill="1" applyBorder="1" applyAlignment="1">
      <alignment vertical="center"/>
    </xf>
    <xf numFmtId="38" fontId="4" fillId="33" borderId="0" xfId="50" applyFont="1" applyFill="1" applyBorder="1" applyAlignment="1">
      <alignment vertical="center"/>
    </xf>
    <xf numFmtId="38" fontId="4" fillId="34" borderId="0" xfId="50" applyFont="1" applyFill="1" applyAlignment="1">
      <alignment vertical="center"/>
    </xf>
    <xf numFmtId="38" fontId="5" fillId="0" borderId="41" xfId="50" applyFont="1" applyBorder="1" applyAlignment="1">
      <alignment vertical="center"/>
    </xf>
    <xf numFmtId="38" fontId="4" fillId="33" borderId="0" xfId="50" applyFont="1" applyFill="1" applyAlignment="1">
      <alignment horizontal="center" vertical="center" shrinkToFit="1"/>
    </xf>
    <xf numFmtId="178" fontId="5" fillId="0" borderId="51" xfId="50" applyNumberFormat="1" applyFont="1" applyFill="1" applyBorder="1" applyAlignment="1">
      <alignment vertical="center"/>
    </xf>
    <xf numFmtId="178" fontId="5" fillId="0" borderId="29" xfId="42" applyNumberFormat="1" applyFont="1" applyBorder="1" applyAlignment="1">
      <alignment vertical="center"/>
    </xf>
    <xf numFmtId="178" fontId="5" fillId="0" borderId="31" xfId="42" applyNumberFormat="1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178" fontId="5" fillId="0" borderId="56" xfId="42" applyNumberFormat="1" applyFont="1" applyBorder="1" applyAlignment="1">
      <alignment vertical="center"/>
    </xf>
    <xf numFmtId="178" fontId="5" fillId="0" borderId="14" xfId="50" applyNumberFormat="1" applyFont="1" applyBorder="1" applyAlignment="1">
      <alignment vertical="center"/>
    </xf>
    <xf numFmtId="178" fontId="5" fillId="0" borderId="23" xfId="42" applyNumberFormat="1" applyFont="1" applyBorder="1" applyAlignment="1">
      <alignment horizontal="right" vertical="center"/>
    </xf>
    <xf numFmtId="49" fontId="5" fillId="0" borderId="17" xfId="50" applyNumberFormat="1" applyFont="1" applyBorder="1" applyAlignment="1">
      <alignment horizontal="right" vertical="center"/>
    </xf>
    <xf numFmtId="38" fontId="5" fillId="34" borderId="17" xfId="50" applyFont="1" applyFill="1" applyBorder="1" applyAlignment="1">
      <alignment horizontal="right" vertical="center"/>
    </xf>
    <xf numFmtId="178" fontId="5" fillId="34" borderId="17" xfId="42" applyNumberFormat="1" applyFont="1" applyFill="1" applyBorder="1" applyAlignment="1">
      <alignment horizontal="right" vertical="center"/>
    </xf>
    <xf numFmtId="49" fontId="5" fillId="0" borderId="23" xfId="42" applyNumberFormat="1" applyFont="1" applyBorder="1" applyAlignment="1">
      <alignment horizontal="right" vertical="center"/>
    </xf>
    <xf numFmtId="49" fontId="5" fillId="33" borderId="17" xfId="50" applyNumberFormat="1" applyFont="1" applyFill="1" applyBorder="1" applyAlignment="1">
      <alignment horizontal="right" vertical="center"/>
    </xf>
    <xf numFmtId="49" fontId="5" fillId="33" borderId="17" xfId="42" applyNumberFormat="1" applyFont="1" applyFill="1" applyBorder="1" applyAlignment="1">
      <alignment horizontal="right" vertical="center"/>
    </xf>
    <xf numFmtId="178" fontId="5" fillId="0" borderId="18" xfId="5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所別・H17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18</xdr:row>
      <xdr:rowOff>9525</xdr:rowOff>
    </xdr:from>
    <xdr:to>
      <xdr:col>16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943975" y="6972300"/>
          <a:ext cx="38957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18</xdr:row>
      <xdr:rowOff>0</xdr:rowOff>
    </xdr:from>
    <xdr:to>
      <xdr:col>16</xdr:col>
      <xdr:colOff>9525</xdr:colOff>
      <xdr:row>20</xdr:row>
      <xdr:rowOff>361950</xdr:rowOff>
    </xdr:to>
    <xdr:sp>
      <xdr:nvSpPr>
        <xdr:cNvPr id="1" name="Line 1"/>
        <xdr:cNvSpPr>
          <a:spLocks/>
        </xdr:cNvSpPr>
      </xdr:nvSpPr>
      <xdr:spPr>
        <a:xfrm flipV="1">
          <a:off x="8991600" y="6962775"/>
          <a:ext cx="4057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18</xdr:row>
      <xdr:rowOff>38100</xdr:rowOff>
    </xdr:from>
    <xdr:to>
      <xdr:col>15</xdr:col>
      <xdr:colOff>771525</xdr:colOff>
      <xdr:row>21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8934450" y="7019925"/>
          <a:ext cx="39052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18</xdr:row>
      <xdr:rowOff>9525</xdr:rowOff>
    </xdr:from>
    <xdr:to>
      <xdr:col>16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010650" y="6991350"/>
          <a:ext cx="38290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714375</xdr:colOff>
      <xdr:row>18</xdr:row>
      <xdr:rowOff>19050</xdr:rowOff>
    </xdr:from>
    <xdr:to>
      <xdr:col>15</xdr:col>
      <xdr:colOff>752475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924925" y="6981825"/>
          <a:ext cx="38957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18</xdr:row>
      <xdr:rowOff>19050</xdr:rowOff>
    </xdr:from>
    <xdr:to>
      <xdr:col>15</xdr:col>
      <xdr:colOff>771525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934450" y="6981825"/>
          <a:ext cx="39052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742950</xdr:colOff>
      <xdr:row>18</xdr:row>
      <xdr:rowOff>19050</xdr:rowOff>
    </xdr:from>
    <xdr:to>
      <xdr:col>16</xdr:col>
      <xdr:colOff>9525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953500" y="6981825"/>
          <a:ext cx="38957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18</xdr:row>
      <xdr:rowOff>0</xdr:rowOff>
    </xdr:from>
    <xdr:to>
      <xdr:col>16</xdr:col>
      <xdr:colOff>0</xdr:colOff>
      <xdr:row>20</xdr:row>
      <xdr:rowOff>381000</xdr:rowOff>
    </xdr:to>
    <xdr:sp>
      <xdr:nvSpPr>
        <xdr:cNvPr id="1" name="Line 1"/>
        <xdr:cNvSpPr>
          <a:spLocks/>
        </xdr:cNvSpPr>
      </xdr:nvSpPr>
      <xdr:spPr>
        <a:xfrm flipV="1">
          <a:off x="8991600" y="6962775"/>
          <a:ext cx="38481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704850</xdr:colOff>
      <xdr:row>18</xdr:row>
      <xdr:rowOff>19050</xdr:rowOff>
    </xdr:from>
    <xdr:to>
      <xdr:col>15</xdr:col>
      <xdr:colOff>742950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915400" y="6981825"/>
          <a:ext cx="38957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18</xdr:row>
      <xdr:rowOff>19050</xdr:rowOff>
    </xdr:from>
    <xdr:to>
      <xdr:col>15</xdr:col>
      <xdr:colOff>952500</xdr:colOff>
      <xdr:row>20</xdr:row>
      <xdr:rowOff>381000</xdr:rowOff>
    </xdr:to>
    <xdr:sp>
      <xdr:nvSpPr>
        <xdr:cNvPr id="1" name="Line 1"/>
        <xdr:cNvSpPr>
          <a:spLocks/>
        </xdr:cNvSpPr>
      </xdr:nvSpPr>
      <xdr:spPr>
        <a:xfrm flipV="1">
          <a:off x="8991600" y="6981825"/>
          <a:ext cx="40290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18</xdr:row>
      <xdr:rowOff>0</xdr:rowOff>
    </xdr:from>
    <xdr:to>
      <xdr:col>16</xdr:col>
      <xdr:colOff>0</xdr:colOff>
      <xdr:row>20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9001125" y="6962775"/>
          <a:ext cx="39528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0</xdr:rowOff>
    </xdr:from>
    <xdr:to>
      <xdr:col>15</xdr:col>
      <xdr:colOff>962025</xdr:colOff>
      <xdr:row>20</xdr:row>
      <xdr:rowOff>361950</xdr:rowOff>
    </xdr:to>
    <xdr:sp>
      <xdr:nvSpPr>
        <xdr:cNvPr id="1" name="Line 1"/>
        <xdr:cNvSpPr>
          <a:spLocks/>
        </xdr:cNvSpPr>
      </xdr:nvSpPr>
      <xdr:spPr>
        <a:xfrm flipV="1">
          <a:off x="8982075" y="6962775"/>
          <a:ext cx="40481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4"/>
  <sheetViews>
    <sheetView showZeros="0" view="pageBreakPreview" zoomScale="85" zoomScaleNormal="85" zoomScaleSheetLayoutView="85" workbookViewId="0" topLeftCell="A1">
      <selection activeCell="A1" sqref="A1"/>
    </sheetView>
  </sheetViews>
  <sheetFormatPr defaultColWidth="9.00390625" defaultRowHeight="25.5" customHeight="1"/>
  <cols>
    <col min="1" max="1" width="17.625" style="12" customWidth="1"/>
    <col min="2" max="2" width="9.125" style="12" customWidth="1"/>
    <col min="3" max="4" width="10.125" style="82" customWidth="1"/>
    <col min="5" max="5" width="10.125" style="63" customWidth="1"/>
    <col min="6" max="7" width="10.125" style="82" customWidth="1"/>
    <col min="8" max="8" width="10.125" style="63" customWidth="1"/>
    <col min="9" max="10" width="10.125" style="82" customWidth="1"/>
    <col min="11" max="11" width="10.125" style="63" customWidth="1"/>
    <col min="12" max="16" width="10.125" style="82" customWidth="1"/>
    <col min="17" max="18" width="9.125" style="82" bestFit="1" customWidth="1"/>
    <col min="19" max="16384" width="9.00390625" style="12" customWidth="1"/>
  </cols>
  <sheetData>
    <row r="1" spans="1:16" ht="25.5" customHeight="1">
      <c r="A1" s="1"/>
      <c r="B1" s="2"/>
      <c r="C1" s="3"/>
      <c r="D1" s="4" t="s">
        <v>19</v>
      </c>
      <c r="E1" s="5"/>
      <c r="F1" s="3"/>
      <c r="G1" s="4" t="s">
        <v>20</v>
      </c>
      <c r="H1" s="5"/>
      <c r="I1" s="3"/>
      <c r="J1" s="4" t="s">
        <v>21</v>
      </c>
      <c r="K1" s="6"/>
      <c r="L1" s="7"/>
      <c r="M1" s="8"/>
      <c r="N1" s="9" t="s">
        <v>22</v>
      </c>
      <c r="O1" s="10"/>
      <c r="P1" s="11" t="s">
        <v>17</v>
      </c>
    </row>
    <row r="2" spans="1:18" s="21" customFormat="1" ht="30.75" customHeight="1">
      <c r="A2" s="13" t="s">
        <v>0</v>
      </c>
      <c r="B2" s="14" t="s">
        <v>12</v>
      </c>
      <c r="C2" s="15" t="s">
        <v>25</v>
      </c>
      <c r="D2" s="15" t="s">
        <v>13</v>
      </c>
      <c r="E2" s="16" t="s">
        <v>14</v>
      </c>
      <c r="F2" s="15" t="s">
        <v>25</v>
      </c>
      <c r="G2" s="15" t="s">
        <v>13</v>
      </c>
      <c r="H2" s="16" t="s">
        <v>14</v>
      </c>
      <c r="I2" s="15" t="s">
        <v>25</v>
      </c>
      <c r="J2" s="15" t="s">
        <v>13</v>
      </c>
      <c r="K2" s="17" t="s">
        <v>14</v>
      </c>
      <c r="L2" s="18" t="s">
        <v>12</v>
      </c>
      <c r="M2" s="19" t="s">
        <v>25</v>
      </c>
      <c r="N2" s="15" t="s">
        <v>13</v>
      </c>
      <c r="O2" s="15" t="s">
        <v>14</v>
      </c>
      <c r="P2" s="20" t="s">
        <v>18</v>
      </c>
      <c r="Q2" s="145" t="s">
        <v>34</v>
      </c>
      <c r="R2" s="145" t="s">
        <v>37</v>
      </c>
    </row>
    <row r="3" spans="1:18" s="30" customFormat="1" ht="30.75" customHeight="1">
      <c r="A3" s="22" t="s">
        <v>1</v>
      </c>
      <c r="B3" s="23"/>
      <c r="C3" s="24"/>
      <c r="D3" s="24"/>
      <c r="E3" s="25">
        <f>IF(ISERROR(D3/C3),"",D3/C3)</f>
      </c>
      <c r="F3" s="24"/>
      <c r="G3" s="24"/>
      <c r="H3" s="25">
        <f aca="true" t="shared" si="0" ref="H3:H19">IF(ISERROR(G3/F3),"",G3/F3)</f>
      </c>
      <c r="I3" s="24">
        <f>C3+F3</f>
        <v>0</v>
      </c>
      <c r="J3" s="24">
        <f>D3+G3</f>
        <v>0</v>
      </c>
      <c r="K3" s="26">
        <f>IF(ISERROR(J3/I3),"",J3/I3)</f>
      </c>
      <c r="L3" s="27">
        <f>B3</f>
        <v>0</v>
      </c>
      <c r="M3" s="28">
        <f>I3</f>
        <v>0</v>
      </c>
      <c r="N3" s="28">
        <f>J3</f>
        <v>0</v>
      </c>
      <c r="O3" s="29">
        <f>IF(ISERROR(N3/M3),"",N3/M3)</f>
      </c>
      <c r="P3" s="83">
        <f>IF(ISERROR(N3/Q3),"",N3/Q3)</f>
      </c>
      <c r="Q3" s="139">
        <v>0</v>
      </c>
      <c r="R3" s="139">
        <v>0</v>
      </c>
    </row>
    <row r="4" spans="1:18" s="30" customFormat="1" ht="30.75" customHeight="1">
      <c r="A4" s="22" t="s">
        <v>42</v>
      </c>
      <c r="B4" s="23"/>
      <c r="C4" s="24"/>
      <c r="D4" s="24"/>
      <c r="E4" s="25">
        <f>IF(ISERROR(D4/C4),"",D4/C4)</f>
      </c>
      <c r="F4" s="24"/>
      <c r="G4" s="24"/>
      <c r="H4" s="25">
        <f>IF(ISERROR(G4/F4),"",G4/F4)</f>
      </c>
      <c r="I4" s="24">
        <f>C4+F4</f>
        <v>0</v>
      </c>
      <c r="J4" s="24">
        <f>D4+G4</f>
        <v>0</v>
      </c>
      <c r="K4" s="26">
        <f>IF(ISERROR(J4/I4),"",J4/I4)</f>
      </c>
      <c r="L4" s="27">
        <f>B4</f>
        <v>0</v>
      </c>
      <c r="M4" s="28">
        <f>I4</f>
        <v>0</v>
      </c>
      <c r="N4" s="28">
        <f>J4</f>
        <v>0</v>
      </c>
      <c r="O4" s="29">
        <f>IF(ISERROR(N4/M4),"",N4/M4)</f>
      </c>
      <c r="P4" s="83">
        <f>IF(ISERROR(N4/Q4),"",N4/Q4)</f>
      </c>
      <c r="Q4" s="139">
        <v>0</v>
      </c>
      <c r="R4" s="139">
        <v>0</v>
      </c>
    </row>
    <row r="5" spans="1:18" s="30" customFormat="1" ht="30.75" customHeight="1">
      <c r="A5" s="149" t="s">
        <v>48</v>
      </c>
      <c r="B5" s="23"/>
      <c r="C5" s="24"/>
      <c r="D5" s="24"/>
      <c r="E5" s="25">
        <f aca="true" t="shared" si="1" ref="E5:E19">IF(ISERROR(D5/C5),"",D5/C5)</f>
      </c>
      <c r="F5" s="24"/>
      <c r="G5" s="24"/>
      <c r="H5" s="25">
        <f t="shared" si="0"/>
      </c>
      <c r="I5" s="24">
        <f aca="true" t="shared" si="2" ref="I5:I17">C5+F5</f>
        <v>0</v>
      </c>
      <c r="J5" s="24">
        <f>D5+G5</f>
        <v>0</v>
      </c>
      <c r="K5" s="26">
        <f aca="true" t="shared" si="3" ref="K5:K19">IF(ISERROR(J5/I5),"",J5/I5)</f>
      </c>
      <c r="L5" s="27">
        <f aca="true" t="shared" si="4" ref="L5:L18">B5</f>
        <v>0</v>
      </c>
      <c r="M5" s="28">
        <f aca="true" t="shared" si="5" ref="M5:M18">I5</f>
        <v>0</v>
      </c>
      <c r="N5" s="28">
        <f aca="true" t="shared" si="6" ref="N5:N18">J5</f>
        <v>0</v>
      </c>
      <c r="O5" s="29">
        <f aca="true" t="shared" si="7" ref="O5:O18">IF(ISERROR(N5/M5),"",N5/M5)</f>
      </c>
      <c r="P5" s="83">
        <f aca="true" t="shared" si="8" ref="P5:P16">IF(ISERROR(N5/Q5),"",N5/Q5)</f>
      </c>
      <c r="Q5" s="139">
        <v>0</v>
      </c>
      <c r="R5" s="139">
        <v>0</v>
      </c>
    </row>
    <row r="6" spans="1:18" s="30" customFormat="1" ht="30.75" customHeight="1">
      <c r="A6" s="22" t="s">
        <v>2</v>
      </c>
      <c r="B6" s="23">
        <v>1</v>
      </c>
      <c r="C6" s="24">
        <v>9784</v>
      </c>
      <c r="D6" s="24">
        <v>8360</v>
      </c>
      <c r="E6" s="25">
        <f t="shared" si="1"/>
        <v>0.8544562551103843</v>
      </c>
      <c r="F6" s="24"/>
      <c r="G6" s="24"/>
      <c r="H6" s="25">
        <f t="shared" si="0"/>
      </c>
      <c r="I6" s="24">
        <f t="shared" si="2"/>
        <v>9784</v>
      </c>
      <c r="J6" s="24">
        <f aca="true" t="shared" si="9" ref="J6:J17">D6+G6</f>
        <v>8360</v>
      </c>
      <c r="K6" s="26">
        <f t="shared" si="3"/>
        <v>0.8544562551103843</v>
      </c>
      <c r="L6" s="27">
        <f t="shared" si="4"/>
        <v>1</v>
      </c>
      <c r="M6" s="28">
        <f t="shared" si="5"/>
        <v>9784</v>
      </c>
      <c r="N6" s="28">
        <f t="shared" si="6"/>
        <v>8360</v>
      </c>
      <c r="O6" s="29">
        <f t="shared" si="7"/>
        <v>0.8544562551103843</v>
      </c>
      <c r="P6" s="83">
        <f t="shared" si="8"/>
      </c>
      <c r="Q6" s="139">
        <v>0</v>
      </c>
      <c r="R6" s="139">
        <v>0</v>
      </c>
    </row>
    <row r="7" spans="1:18" s="30" customFormat="1" ht="30.75" customHeight="1">
      <c r="A7" s="22" t="s">
        <v>3</v>
      </c>
      <c r="B7" s="23"/>
      <c r="C7" s="24"/>
      <c r="D7" s="24"/>
      <c r="E7" s="25">
        <f t="shared" si="1"/>
      </c>
      <c r="F7" s="24"/>
      <c r="G7" s="24"/>
      <c r="H7" s="25">
        <f t="shared" si="0"/>
      </c>
      <c r="I7" s="24">
        <f t="shared" si="2"/>
        <v>0</v>
      </c>
      <c r="J7" s="24">
        <f t="shared" si="9"/>
        <v>0</v>
      </c>
      <c r="K7" s="26">
        <f t="shared" si="3"/>
      </c>
      <c r="L7" s="27">
        <f t="shared" si="4"/>
        <v>0</v>
      </c>
      <c r="M7" s="28">
        <f t="shared" si="5"/>
        <v>0</v>
      </c>
      <c r="N7" s="28">
        <f t="shared" si="6"/>
        <v>0</v>
      </c>
      <c r="O7" s="29">
        <f t="shared" si="7"/>
      </c>
      <c r="P7" s="83">
        <f t="shared" si="8"/>
        <v>0</v>
      </c>
      <c r="Q7" s="139">
        <v>3588</v>
      </c>
      <c r="R7" s="139">
        <v>3588</v>
      </c>
    </row>
    <row r="8" spans="1:18" s="30" customFormat="1" ht="30.75" customHeight="1">
      <c r="A8" s="22" t="s">
        <v>27</v>
      </c>
      <c r="B8" s="23"/>
      <c r="C8" s="24"/>
      <c r="D8" s="24"/>
      <c r="E8" s="25">
        <f t="shared" si="1"/>
      </c>
      <c r="F8" s="24"/>
      <c r="G8" s="24"/>
      <c r="H8" s="25">
        <f t="shared" si="0"/>
      </c>
      <c r="I8" s="24">
        <f t="shared" si="2"/>
        <v>0</v>
      </c>
      <c r="J8" s="24">
        <f t="shared" si="9"/>
        <v>0</v>
      </c>
      <c r="K8" s="26">
        <f t="shared" si="3"/>
      </c>
      <c r="L8" s="27">
        <f t="shared" si="4"/>
        <v>0</v>
      </c>
      <c r="M8" s="28">
        <f t="shared" si="5"/>
        <v>0</v>
      </c>
      <c r="N8" s="28">
        <f t="shared" si="6"/>
        <v>0</v>
      </c>
      <c r="O8" s="29">
        <f t="shared" si="7"/>
      </c>
      <c r="P8" s="83">
        <f t="shared" si="8"/>
      </c>
      <c r="Q8" s="139">
        <v>0</v>
      </c>
      <c r="R8" s="139">
        <v>0</v>
      </c>
    </row>
    <row r="9" spans="1:18" s="30" customFormat="1" ht="30.75" customHeight="1">
      <c r="A9" s="22" t="s">
        <v>28</v>
      </c>
      <c r="B9" s="23"/>
      <c r="C9" s="24"/>
      <c r="D9" s="24"/>
      <c r="E9" s="25">
        <f t="shared" si="1"/>
      </c>
      <c r="F9" s="24"/>
      <c r="G9" s="24"/>
      <c r="H9" s="25">
        <f t="shared" si="0"/>
      </c>
      <c r="I9" s="24">
        <f t="shared" si="2"/>
        <v>0</v>
      </c>
      <c r="J9" s="24">
        <f t="shared" si="9"/>
        <v>0</v>
      </c>
      <c r="K9" s="26">
        <f t="shared" si="3"/>
      </c>
      <c r="L9" s="27">
        <f t="shared" si="4"/>
        <v>0</v>
      </c>
      <c r="M9" s="28">
        <f t="shared" si="5"/>
        <v>0</v>
      </c>
      <c r="N9" s="28">
        <f t="shared" si="6"/>
        <v>0</v>
      </c>
      <c r="O9" s="29">
        <f t="shared" si="7"/>
      </c>
      <c r="P9" s="83">
        <f t="shared" si="8"/>
      </c>
      <c r="Q9" s="139">
        <v>0</v>
      </c>
      <c r="R9" s="139">
        <v>0</v>
      </c>
    </row>
    <row r="10" spans="1:18" s="30" customFormat="1" ht="30.75" customHeight="1">
      <c r="A10" s="22" t="s">
        <v>4</v>
      </c>
      <c r="B10" s="23">
        <v>1</v>
      </c>
      <c r="C10" s="24"/>
      <c r="D10" s="24"/>
      <c r="E10" s="25">
        <f t="shared" si="1"/>
      </c>
      <c r="F10" s="24">
        <v>6771</v>
      </c>
      <c r="G10" s="24">
        <v>6617</v>
      </c>
      <c r="H10" s="25">
        <f t="shared" si="0"/>
        <v>0.9772559444690592</v>
      </c>
      <c r="I10" s="24">
        <f t="shared" si="2"/>
        <v>6771</v>
      </c>
      <c r="J10" s="24">
        <f t="shared" si="9"/>
        <v>6617</v>
      </c>
      <c r="K10" s="26">
        <f t="shared" si="3"/>
        <v>0.9772559444690592</v>
      </c>
      <c r="L10" s="27">
        <f t="shared" si="4"/>
        <v>1</v>
      </c>
      <c r="M10" s="28">
        <f t="shared" si="5"/>
        <v>6771</v>
      </c>
      <c r="N10" s="28">
        <f t="shared" si="6"/>
        <v>6617</v>
      </c>
      <c r="O10" s="29">
        <f t="shared" si="7"/>
        <v>0.9772559444690592</v>
      </c>
      <c r="P10" s="83">
        <f t="shared" si="8"/>
      </c>
      <c r="Q10" s="139">
        <v>0</v>
      </c>
      <c r="R10" s="139">
        <v>0</v>
      </c>
    </row>
    <row r="11" spans="1:18" s="30" customFormat="1" ht="30.75" customHeight="1">
      <c r="A11" s="22" t="s">
        <v>5</v>
      </c>
      <c r="B11" s="23"/>
      <c r="C11" s="24"/>
      <c r="D11" s="24"/>
      <c r="E11" s="25">
        <f t="shared" si="1"/>
      </c>
      <c r="F11" s="24"/>
      <c r="G11" s="24"/>
      <c r="H11" s="25">
        <f t="shared" si="0"/>
      </c>
      <c r="I11" s="24">
        <f t="shared" si="2"/>
        <v>0</v>
      </c>
      <c r="J11" s="24">
        <f t="shared" si="9"/>
        <v>0</v>
      </c>
      <c r="K11" s="26">
        <f t="shared" si="3"/>
      </c>
      <c r="L11" s="27">
        <f t="shared" si="4"/>
        <v>0</v>
      </c>
      <c r="M11" s="28">
        <f t="shared" si="5"/>
        <v>0</v>
      </c>
      <c r="N11" s="28">
        <f t="shared" si="6"/>
        <v>0</v>
      </c>
      <c r="O11" s="29">
        <f t="shared" si="7"/>
      </c>
      <c r="P11" s="83">
        <f t="shared" si="8"/>
      </c>
      <c r="Q11" s="139">
        <v>0</v>
      </c>
      <c r="R11" s="139">
        <v>0</v>
      </c>
    </row>
    <row r="12" spans="1:18" s="30" customFormat="1" ht="30.75" customHeight="1">
      <c r="A12" s="22" t="s">
        <v>6</v>
      </c>
      <c r="B12" s="23"/>
      <c r="C12" s="24"/>
      <c r="D12" s="24"/>
      <c r="E12" s="25">
        <f t="shared" si="1"/>
      </c>
      <c r="F12" s="24"/>
      <c r="G12" s="24"/>
      <c r="H12" s="25">
        <f t="shared" si="0"/>
      </c>
      <c r="I12" s="24">
        <f t="shared" si="2"/>
        <v>0</v>
      </c>
      <c r="J12" s="24">
        <f t="shared" si="9"/>
        <v>0</v>
      </c>
      <c r="K12" s="26">
        <f t="shared" si="3"/>
      </c>
      <c r="L12" s="27">
        <f t="shared" si="4"/>
        <v>0</v>
      </c>
      <c r="M12" s="28">
        <f t="shared" si="5"/>
        <v>0</v>
      </c>
      <c r="N12" s="28">
        <f t="shared" si="6"/>
        <v>0</v>
      </c>
      <c r="O12" s="29">
        <f t="shared" si="7"/>
      </c>
      <c r="P12" s="83">
        <f t="shared" si="8"/>
      </c>
      <c r="Q12" s="139">
        <v>0</v>
      </c>
      <c r="R12" s="139">
        <v>0</v>
      </c>
    </row>
    <row r="13" spans="1:18" s="30" customFormat="1" ht="30.75" customHeight="1">
      <c r="A13" s="22" t="s">
        <v>26</v>
      </c>
      <c r="B13" s="23"/>
      <c r="C13" s="24"/>
      <c r="D13" s="24"/>
      <c r="E13" s="25">
        <f t="shared" si="1"/>
      </c>
      <c r="F13" s="24"/>
      <c r="G13" s="24"/>
      <c r="H13" s="25">
        <f t="shared" si="0"/>
      </c>
      <c r="I13" s="24">
        <f t="shared" si="2"/>
        <v>0</v>
      </c>
      <c r="J13" s="24">
        <f t="shared" si="9"/>
        <v>0</v>
      </c>
      <c r="K13" s="26">
        <f t="shared" si="3"/>
      </c>
      <c r="L13" s="27">
        <f t="shared" si="4"/>
        <v>0</v>
      </c>
      <c r="M13" s="28">
        <f t="shared" si="5"/>
        <v>0</v>
      </c>
      <c r="N13" s="28">
        <f t="shared" si="6"/>
        <v>0</v>
      </c>
      <c r="O13" s="29">
        <f t="shared" si="7"/>
      </c>
      <c r="P13" s="83">
        <f t="shared" si="8"/>
      </c>
      <c r="Q13" s="139">
        <v>0</v>
      </c>
      <c r="R13" s="139">
        <v>0</v>
      </c>
    </row>
    <row r="14" spans="1:18" s="30" customFormat="1" ht="30.75" customHeight="1">
      <c r="A14" s="22" t="s">
        <v>7</v>
      </c>
      <c r="B14" s="23"/>
      <c r="C14" s="24"/>
      <c r="D14" s="24"/>
      <c r="E14" s="25">
        <f t="shared" si="1"/>
      </c>
      <c r="F14" s="24"/>
      <c r="G14" s="24"/>
      <c r="H14" s="25">
        <f t="shared" si="0"/>
      </c>
      <c r="I14" s="24">
        <f t="shared" si="2"/>
        <v>0</v>
      </c>
      <c r="J14" s="24">
        <f t="shared" si="9"/>
        <v>0</v>
      </c>
      <c r="K14" s="26">
        <f t="shared" si="3"/>
      </c>
      <c r="L14" s="27">
        <f t="shared" si="4"/>
        <v>0</v>
      </c>
      <c r="M14" s="28">
        <f t="shared" si="5"/>
        <v>0</v>
      </c>
      <c r="N14" s="28">
        <f t="shared" si="6"/>
        <v>0</v>
      </c>
      <c r="O14" s="29">
        <f t="shared" si="7"/>
      </c>
      <c r="P14" s="83">
        <f t="shared" si="8"/>
      </c>
      <c r="Q14" s="139">
        <v>0</v>
      </c>
      <c r="R14" s="139">
        <v>0</v>
      </c>
    </row>
    <row r="15" spans="1:18" s="30" customFormat="1" ht="30.75" customHeight="1">
      <c r="A15" s="22" t="s">
        <v>8</v>
      </c>
      <c r="B15" s="23"/>
      <c r="C15" s="24"/>
      <c r="D15" s="24"/>
      <c r="E15" s="25">
        <f t="shared" si="1"/>
      </c>
      <c r="F15" s="24"/>
      <c r="G15" s="24"/>
      <c r="H15" s="25">
        <f t="shared" si="0"/>
      </c>
      <c r="I15" s="24">
        <f t="shared" si="2"/>
        <v>0</v>
      </c>
      <c r="J15" s="24">
        <f t="shared" si="9"/>
        <v>0</v>
      </c>
      <c r="K15" s="26">
        <f t="shared" si="3"/>
      </c>
      <c r="L15" s="27">
        <f t="shared" si="4"/>
        <v>0</v>
      </c>
      <c r="M15" s="28">
        <f t="shared" si="5"/>
        <v>0</v>
      </c>
      <c r="N15" s="28">
        <f t="shared" si="6"/>
        <v>0</v>
      </c>
      <c r="O15" s="29">
        <f t="shared" si="7"/>
      </c>
      <c r="P15" s="83">
        <f t="shared" si="8"/>
      </c>
      <c r="Q15" s="139">
        <v>0</v>
      </c>
      <c r="R15" s="139">
        <v>0</v>
      </c>
    </row>
    <row r="16" spans="1:18" s="30" customFormat="1" ht="30.75" customHeight="1">
      <c r="A16" s="22" t="s">
        <v>9</v>
      </c>
      <c r="B16" s="23"/>
      <c r="C16" s="24"/>
      <c r="D16" s="24"/>
      <c r="E16" s="25">
        <f t="shared" si="1"/>
      </c>
      <c r="F16" s="24"/>
      <c r="G16" s="24"/>
      <c r="H16" s="25">
        <f t="shared" si="0"/>
      </c>
      <c r="I16" s="24">
        <f t="shared" si="2"/>
        <v>0</v>
      </c>
      <c r="J16" s="24">
        <f>D16+G16</f>
        <v>0</v>
      </c>
      <c r="K16" s="26">
        <f t="shared" si="3"/>
      </c>
      <c r="L16" s="27">
        <f t="shared" si="4"/>
        <v>0</v>
      </c>
      <c r="M16" s="28">
        <f t="shared" si="5"/>
        <v>0</v>
      </c>
      <c r="N16" s="28">
        <f t="shared" si="6"/>
        <v>0</v>
      </c>
      <c r="O16" s="29">
        <f t="shared" si="7"/>
      </c>
      <c r="P16" s="83">
        <f t="shared" si="8"/>
      </c>
      <c r="Q16" s="139">
        <v>0</v>
      </c>
      <c r="R16" s="139">
        <v>0</v>
      </c>
    </row>
    <row r="17" spans="1:18" s="30" customFormat="1" ht="30.75" customHeight="1">
      <c r="A17" s="22" t="s">
        <v>10</v>
      </c>
      <c r="B17" s="23"/>
      <c r="C17" s="24"/>
      <c r="D17" s="24"/>
      <c r="E17" s="25">
        <f t="shared" si="1"/>
      </c>
      <c r="F17" s="24"/>
      <c r="G17" s="24"/>
      <c r="H17" s="25">
        <f t="shared" si="0"/>
      </c>
      <c r="I17" s="24">
        <f t="shared" si="2"/>
        <v>0</v>
      </c>
      <c r="J17" s="24">
        <f t="shared" si="9"/>
        <v>0</v>
      </c>
      <c r="K17" s="26">
        <f t="shared" si="3"/>
      </c>
      <c r="L17" s="27">
        <f t="shared" si="4"/>
        <v>0</v>
      </c>
      <c r="M17" s="28">
        <f t="shared" si="5"/>
        <v>0</v>
      </c>
      <c r="N17" s="28">
        <f t="shared" si="6"/>
        <v>0</v>
      </c>
      <c r="O17" s="29">
        <f t="shared" si="7"/>
      </c>
      <c r="P17" s="83">
        <f>IF(ISERROR(N17/Q17),"",N17/Q17)</f>
      </c>
      <c r="Q17" s="139">
        <v>0</v>
      </c>
      <c r="R17" s="139">
        <v>0</v>
      </c>
    </row>
    <row r="18" spans="1:18" s="30" customFormat="1" ht="30.75" customHeight="1" thickBot="1">
      <c r="A18" s="31" t="s">
        <v>11</v>
      </c>
      <c r="B18" s="32"/>
      <c r="C18" s="33"/>
      <c r="D18" s="33"/>
      <c r="E18" s="33"/>
      <c r="F18" s="33"/>
      <c r="G18" s="33"/>
      <c r="H18" s="84">
        <f t="shared" si="0"/>
      </c>
      <c r="I18" s="33">
        <f>C18+F18</f>
        <v>0</v>
      </c>
      <c r="J18" s="33">
        <f>D18+G18</f>
        <v>0</v>
      </c>
      <c r="K18" s="103">
        <f t="shared" si="3"/>
      </c>
      <c r="L18" s="27">
        <f t="shared" si="4"/>
        <v>0</v>
      </c>
      <c r="M18" s="28">
        <f t="shared" si="5"/>
        <v>0</v>
      </c>
      <c r="N18" s="28">
        <f t="shared" si="6"/>
        <v>0</v>
      </c>
      <c r="O18" s="29">
        <f t="shared" si="7"/>
      </c>
      <c r="P18" s="83">
        <f>IF(ISERROR(N18/Q18),"",N18/Q18)</f>
      </c>
      <c r="Q18" s="139">
        <v>0</v>
      </c>
      <c r="R18" s="139">
        <v>0</v>
      </c>
    </row>
    <row r="19" spans="1:18" ht="30.75" customHeight="1" thickTop="1">
      <c r="A19" s="37" t="s">
        <v>15</v>
      </c>
      <c r="B19" s="38">
        <f>SUM(B3:B18)</f>
        <v>2</v>
      </c>
      <c r="C19" s="39">
        <f>SUM(C3:C18)</f>
        <v>9784</v>
      </c>
      <c r="D19" s="39">
        <f>SUM(D3:D18)</f>
        <v>8360</v>
      </c>
      <c r="E19" s="25">
        <f t="shared" si="1"/>
        <v>0.8544562551103843</v>
      </c>
      <c r="F19" s="39">
        <f>SUM(F3:F18)</f>
        <v>6771</v>
      </c>
      <c r="G19" s="39">
        <f>SUM(G3:G18)</f>
        <v>6617</v>
      </c>
      <c r="H19" s="95">
        <f t="shared" si="0"/>
        <v>0.9772559444690592</v>
      </c>
      <c r="I19" s="39">
        <f>SUM(I3:I18)</f>
        <v>16555</v>
      </c>
      <c r="J19" s="39">
        <f>SUM(J3:J18)</f>
        <v>14977</v>
      </c>
      <c r="K19" s="26">
        <f t="shared" si="3"/>
        <v>0.9046813651464815</v>
      </c>
      <c r="L19" s="43"/>
      <c r="M19" s="44"/>
      <c r="N19" s="44"/>
      <c r="O19" s="44"/>
      <c r="P19" s="45"/>
      <c r="Q19" s="140">
        <v>3588</v>
      </c>
      <c r="R19" s="141">
        <v>3588</v>
      </c>
    </row>
    <row r="20" spans="1:16" ht="30.75" customHeight="1">
      <c r="A20" s="46" t="s">
        <v>23</v>
      </c>
      <c r="B20" s="47">
        <v>2</v>
      </c>
      <c r="C20" s="48">
        <v>0</v>
      </c>
      <c r="D20" s="48">
        <v>0</v>
      </c>
      <c r="E20" s="49" t="s">
        <v>45</v>
      </c>
      <c r="F20" s="48">
        <v>3632</v>
      </c>
      <c r="G20" s="48">
        <v>3588</v>
      </c>
      <c r="H20" s="49">
        <v>0.987885462555066</v>
      </c>
      <c r="I20" s="48">
        <v>3632</v>
      </c>
      <c r="J20" s="48">
        <v>3588</v>
      </c>
      <c r="K20" s="110">
        <v>0.987885462555066</v>
      </c>
      <c r="L20" s="53"/>
      <c r="M20" s="54"/>
      <c r="N20" s="54"/>
      <c r="O20" s="54"/>
      <c r="P20" s="55"/>
    </row>
    <row r="21" spans="1:18" s="63" customFormat="1" ht="30.75" customHeight="1" thickBot="1">
      <c r="A21" s="56" t="s">
        <v>30</v>
      </c>
      <c r="B21" s="34">
        <f>B19/B20</f>
        <v>1</v>
      </c>
      <c r="C21" s="34" t="str">
        <f>IF(ISERROR(C19/C20),"  ",(C19/C20))</f>
        <v>  </v>
      </c>
      <c r="D21" s="34" t="str">
        <f>IF(ISERROR(D19/D20),"  ",(D19/D20))</f>
        <v>  </v>
      </c>
      <c r="E21" s="57"/>
      <c r="F21" s="34">
        <f>F19/F20</f>
        <v>1.864262114537445</v>
      </c>
      <c r="G21" s="34">
        <f>G19/G20</f>
        <v>1.8442028985507246</v>
      </c>
      <c r="H21" s="57"/>
      <c r="I21" s="115">
        <f>I19/I20</f>
        <v>4.558094713656388</v>
      </c>
      <c r="J21" s="115">
        <f>J19/J20</f>
        <v>4.174191750278707</v>
      </c>
      <c r="K21" s="58"/>
      <c r="L21" s="59"/>
      <c r="M21" s="60"/>
      <c r="N21" s="60"/>
      <c r="O21" s="61"/>
      <c r="P21" s="62"/>
      <c r="Q21" s="82"/>
      <c r="R21" s="82"/>
    </row>
    <row r="22" spans="1:16" ht="30.75" customHeight="1">
      <c r="A22" s="64" t="s">
        <v>16</v>
      </c>
      <c r="B22" s="116">
        <f>B19</f>
        <v>2</v>
      </c>
      <c r="C22" s="66">
        <f>C19</f>
        <v>9784</v>
      </c>
      <c r="D22" s="66">
        <f>D19</f>
        <v>8360</v>
      </c>
      <c r="E22" s="117">
        <f>IF(ISERROR(D22/C22),"  ",(D22/C22))</f>
        <v>0.8544562551103843</v>
      </c>
      <c r="F22" s="66">
        <f>F19</f>
        <v>6771</v>
      </c>
      <c r="G22" s="66">
        <f>G19</f>
        <v>6617</v>
      </c>
      <c r="H22" s="117">
        <f>IF(ISERROR(G22/F22),"  ",(G22/F22))</f>
        <v>0.9772559444690592</v>
      </c>
      <c r="I22" s="68"/>
      <c r="J22" s="69"/>
      <c r="K22" s="70"/>
      <c r="L22" s="118">
        <f>SUM(L3:L18)</f>
        <v>2</v>
      </c>
      <c r="M22" s="66">
        <f>SUM(M3:M18)</f>
        <v>16555</v>
      </c>
      <c r="N22" s="66">
        <f>SUM(N3:N18)</f>
        <v>14977</v>
      </c>
      <c r="O22" s="111">
        <f>IF(ISERROR(N22/M22),"",N22/M22)</f>
        <v>0.9046813651464815</v>
      </c>
      <c r="P22" s="119">
        <f>N22/Q19</f>
        <v>4.174191750278707</v>
      </c>
    </row>
    <row r="23" spans="1:16" ht="30.75" customHeight="1">
      <c r="A23" s="46" t="s">
        <v>24</v>
      </c>
      <c r="B23" s="47">
        <v>2</v>
      </c>
      <c r="C23" s="48">
        <v>0</v>
      </c>
      <c r="D23" s="48">
        <v>0</v>
      </c>
      <c r="E23" s="49" t="s">
        <v>46</v>
      </c>
      <c r="F23" s="48">
        <v>3632</v>
      </c>
      <c r="G23" s="48">
        <v>3588</v>
      </c>
      <c r="H23" s="49">
        <v>0.987885462555066</v>
      </c>
      <c r="I23" s="71"/>
      <c r="J23" s="72"/>
      <c r="K23" s="73"/>
      <c r="L23" s="120">
        <v>2</v>
      </c>
      <c r="M23" s="121">
        <v>3632</v>
      </c>
      <c r="N23" s="51">
        <v>3588</v>
      </c>
      <c r="O23" s="75">
        <v>0.987885462555066</v>
      </c>
      <c r="P23" s="114"/>
    </row>
    <row r="24" spans="1:18" s="63" customFormat="1" ht="30.75" customHeight="1" thickBot="1">
      <c r="A24" s="76" t="s">
        <v>32</v>
      </c>
      <c r="B24" s="77">
        <f>B22/B23</f>
        <v>1</v>
      </c>
      <c r="C24" s="77" t="str">
        <f>IF(ISERROR(C22/C23),"  ",(C22/C23))</f>
        <v>  </v>
      </c>
      <c r="D24" s="77" t="str">
        <f>IF(ISERROR(D22/D23),"  ",(D22/D23))</f>
        <v>  </v>
      </c>
      <c r="E24" s="57"/>
      <c r="F24" s="77">
        <f>F22/F23</f>
        <v>1.864262114537445</v>
      </c>
      <c r="G24" s="77">
        <f>G22/G23</f>
        <v>1.8442028985507246</v>
      </c>
      <c r="H24" s="57"/>
      <c r="I24" s="78"/>
      <c r="J24" s="60"/>
      <c r="K24" s="79"/>
      <c r="L24" s="122">
        <f>L22/L23</f>
        <v>1</v>
      </c>
      <c r="M24" s="77">
        <f>M22/M23</f>
        <v>4.558094713656388</v>
      </c>
      <c r="N24" s="123">
        <f>N22/N23</f>
        <v>4.174191750278707</v>
      </c>
      <c r="O24" s="80"/>
      <c r="P24" s="81"/>
      <c r="Q24" s="82"/>
      <c r="R24" s="82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8" r:id="rId2"/>
  <headerFooter alignWithMargins="0">
    <oddHeader>&amp;C&amp;A</oddHeader>
    <oddFooter>&amp;C&amp;F</oddFooter>
  </headerFooter>
  <ignoredErrors>
    <ignoredError sqref="E19 E22 H19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1111111">
    <pageSetUpPr fitToPage="1"/>
  </sheetPr>
  <dimension ref="A1:R25"/>
  <sheetViews>
    <sheetView showZeros="0" view="pageBreakPreview" zoomScale="85" zoomScaleNormal="8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8" customHeight="1"/>
  <cols>
    <col min="1" max="1" width="17.625" style="12" customWidth="1"/>
    <col min="2" max="2" width="9.125" style="12" customWidth="1"/>
    <col min="3" max="4" width="10.125" style="82" customWidth="1"/>
    <col min="5" max="5" width="10.125" style="63" customWidth="1"/>
    <col min="6" max="7" width="10.125" style="82" customWidth="1"/>
    <col min="8" max="8" width="10.125" style="63" customWidth="1"/>
    <col min="9" max="10" width="10.125" style="82" customWidth="1"/>
    <col min="11" max="11" width="10.125" style="63" customWidth="1"/>
    <col min="12" max="15" width="10.125" style="82" customWidth="1"/>
    <col min="16" max="16" width="12.75390625" style="82" customWidth="1"/>
    <col min="17" max="17" width="8.75390625" style="82" customWidth="1"/>
    <col min="18" max="18" width="9.00390625" style="82" customWidth="1"/>
    <col min="19" max="16384" width="9.00390625" style="12" customWidth="1"/>
  </cols>
  <sheetData>
    <row r="1" spans="1:16" ht="25.5" customHeight="1">
      <c r="A1" s="1"/>
      <c r="B1" s="2"/>
      <c r="C1" s="3"/>
      <c r="D1" s="4" t="s">
        <v>19</v>
      </c>
      <c r="E1" s="5"/>
      <c r="F1" s="3"/>
      <c r="G1" s="4" t="s">
        <v>20</v>
      </c>
      <c r="H1" s="5"/>
      <c r="I1" s="3"/>
      <c r="J1" s="4" t="s">
        <v>21</v>
      </c>
      <c r="K1" s="6"/>
      <c r="L1" s="7"/>
      <c r="M1" s="8"/>
      <c r="N1" s="9" t="s">
        <v>22</v>
      </c>
      <c r="O1" s="10"/>
      <c r="P1" s="11" t="s">
        <v>17</v>
      </c>
    </row>
    <row r="2" spans="1:18" s="21" customFormat="1" ht="30.75" customHeight="1">
      <c r="A2" s="13" t="s">
        <v>0</v>
      </c>
      <c r="B2" s="14" t="s">
        <v>12</v>
      </c>
      <c r="C2" s="15" t="s">
        <v>25</v>
      </c>
      <c r="D2" s="15" t="s">
        <v>13</v>
      </c>
      <c r="E2" s="16" t="s">
        <v>14</v>
      </c>
      <c r="F2" s="15" t="s">
        <v>25</v>
      </c>
      <c r="G2" s="15" t="s">
        <v>13</v>
      </c>
      <c r="H2" s="16" t="s">
        <v>14</v>
      </c>
      <c r="I2" s="15" t="s">
        <v>25</v>
      </c>
      <c r="J2" s="15" t="s">
        <v>13</v>
      </c>
      <c r="K2" s="17" t="s">
        <v>14</v>
      </c>
      <c r="L2" s="18" t="s">
        <v>12</v>
      </c>
      <c r="M2" s="19" t="s">
        <v>25</v>
      </c>
      <c r="N2" s="15" t="s">
        <v>13</v>
      </c>
      <c r="O2" s="15" t="s">
        <v>14</v>
      </c>
      <c r="P2" s="20" t="s">
        <v>18</v>
      </c>
      <c r="Q2" s="145" t="s">
        <v>36</v>
      </c>
      <c r="R2" s="145" t="s">
        <v>39</v>
      </c>
    </row>
    <row r="3" spans="1:18" s="30" customFormat="1" ht="30.75" customHeight="1">
      <c r="A3" s="149" t="s">
        <v>1</v>
      </c>
      <c r="B3" s="23"/>
      <c r="C3" s="24"/>
      <c r="D3" s="24"/>
      <c r="E3" s="25">
        <f>IF(ISERROR(D3/C3),"",D3/C3)</f>
      </c>
      <c r="F3" s="24"/>
      <c r="G3" s="24"/>
      <c r="H3" s="25">
        <f aca="true" t="shared" si="0" ref="H3:H18">IF(ISERROR(G3/F3),"",G3/F3)</f>
      </c>
      <c r="I3" s="24">
        <f>C3+F3</f>
        <v>0</v>
      </c>
      <c r="J3" s="24">
        <f aca="true" t="shared" si="1" ref="J3:J18">D3+G3</f>
        <v>0</v>
      </c>
      <c r="K3" s="26">
        <f>IF(ISERROR(J3/I3),"",J3/I3)</f>
      </c>
      <c r="L3" s="27">
        <f>B3+'９月'!L3</f>
        <v>5</v>
      </c>
      <c r="M3" s="28">
        <f>I3+'９月'!M3</f>
        <v>101238</v>
      </c>
      <c r="N3" s="28">
        <f>J3+'９月'!N3</f>
        <v>98094</v>
      </c>
      <c r="O3" s="25">
        <f>IF(ISERROR(N3/M3),"",N3/M3)</f>
        <v>0.9689444674924436</v>
      </c>
      <c r="P3" s="127">
        <f>IF(ISERROR(N3/Q3),"",N3/Q3)</f>
        <v>0.8217436103641527</v>
      </c>
      <c r="Q3" s="139">
        <v>119373</v>
      </c>
      <c r="R3" s="139">
        <v>0</v>
      </c>
    </row>
    <row r="4" spans="1:18" s="30" customFormat="1" ht="30.75" customHeight="1">
      <c r="A4" s="149" t="s">
        <v>41</v>
      </c>
      <c r="B4" s="23"/>
      <c r="C4" s="24"/>
      <c r="D4" s="24"/>
      <c r="E4" s="25">
        <f>IF(ISERROR(D4/C4),"",D4/C4)</f>
      </c>
      <c r="F4" s="24"/>
      <c r="G4" s="24"/>
      <c r="H4" s="25">
        <f>IF(ISERROR(G4/F4),"",G4/F4)</f>
      </c>
      <c r="I4" s="24">
        <f>C4+F4</f>
        <v>0</v>
      </c>
      <c r="J4" s="24">
        <f>D4+G4</f>
        <v>0</v>
      </c>
      <c r="K4" s="26">
        <f>IF(ISERROR(J4/I4),"",J4/I4)</f>
      </c>
      <c r="L4" s="27">
        <f>B4+'９月'!L4</f>
        <v>7</v>
      </c>
      <c r="M4" s="28">
        <f>I4+'９月'!M4</f>
        <v>59961</v>
      </c>
      <c r="N4" s="28">
        <f>J4+'９月'!N4</f>
        <v>58889</v>
      </c>
      <c r="O4" s="25">
        <f>IF(ISERROR(N4/M4),"",N4/M4)</f>
        <v>0.9821217124464235</v>
      </c>
      <c r="P4" s="127">
        <f>IF(ISERROR(N4/Q4),"",N4/Q4)</f>
        <v>1.0926616569255032</v>
      </c>
      <c r="Q4" s="139">
        <v>53895</v>
      </c>
      <c r="R4" s="139">
        <v>22783</v>
      </c>
    </row>
    <row r="5" spans="1:18" s="30" customFormat="1" ht="30.75" customHeight="1">
      <c r="A5" s="149" t="s">
        <v>48</v>
      </c>
      <c r="B5" s="23"/>
      <c r="C5" s="24"/>
      <c r="D5" s="24"/>
      <c r="E5" s="25">
        <f aca="true" t="shared" si="2" ref="E5:E18">IF(ISERROR(D5/C5),"",D5/C5)</f>
      </c>
      <c r="F5" s="24"/>
      <c r="G5" s="24"/>
      <c r="H5" s="25">
        <f t="shared" si="0"/>
      </c>
      <c r="I5" s="24">
        <f aca="true" t="shared" si="3" ref="I5:I18">C5+F5</f>
        <v>0</v>
      </c>
      <c r="J5" s="24">
        <f t="shared" si="1"/>
        <v>0</v>
      </c>
      <c r="K5" s="26">
        <f aca="true" t="shared" si="4" ref="K5:K18">IF(ISERROR(J5/I5),"",J5/I5)</f>
      </c>
      <c r="L5" s="27">
        <f>B5+'９月'!L5</f>
        <v>0</v>
      </c>
      <c r="M5" s="28">
        <f>I5+'９月'!M5</f>
        <v>0</v>
      </c>
      <c r="N5" s="28">
        <f>J5+'９月'!N5</f>
        <v>0</v>
      </c>
      <c r="O5" s="25">
        <f aca="true" t="shared" si="5" ref="O5:O18">IF(ISERROR(N5/M5),"",N5/M5)</f>
      </c>
      <c r="P5" s="127">
        <f aca="true" t="shared" si="6" ref="P5:P16">IF(ISERROR(N5/Q5),"",N5/Q5)</f>
      </c>
      <c r="Q5" s="139">
        <v>0</v>
      </c>
      <c r="R5" s="139">
        <v>0</v>
      </c>
    </row>
    <row r="6" spans="1:18" s="30" customFormat="1" ht="30.75" customHeight="1">
      <c r="A6" s="149" t="s">
        <v>2</v>
      </c>
      <c r="B6" s="23"/>
      <c r="C6" s="24"/>
      <c r="D6" s="24"/>
      <c r="E6" s="25">
        <f t="shared" si="2"/>
      </c>
      <c r="F6" s="24"/>
      <c r="G6" s="24"/>
      <c r="H6" s="25">
        <f t="shared" si="0"/>
      </c>
      <c r="I6" s="24">
        <f t="shared" si="3"/>
        <v>0</v>
      </c>
      <c r="J6" s="24">
        <f t="shared" si="1"/>
        <v>0</v>
      </c>
      <c r="K6" s="26">
        <f>IF(ISERROR(J6/I6),"",J6/I6)</f>
      </c>
      <c r="L6" s="27">
        <f>B6+'９月'!L6</f>
        <v>9</v>
      </c>
      <c r="M6" s="28">
        <f>I6+'９月'!M6</f>
        <v>56513</v>
      </c>
      <c r="N6" s="28">
        <f>J6+'９月'!N6</f>
        <v>47609</v>
      </c>
      <c r="O6" s="25">
        <f t="shared" si="5"/>
        <v>0.8424433316228125</v>
      </c>
      <c r="P6" s="127">
        <f t="shared" si="6"/>
        <v>2.002734309271412</v>
      </c>
      <c r="Q6" s="139">
        <v>23772</v>
      </c>
      <c r="R6" s="139">
        <v>0</v>
      </c>
    </row>
    <row r="7" spans="1:18" s="30" customFormat="1" ht="30.75" customHeight="1">
      <c r="A7" s="149" t="s">
        <v>3</v>
      </c>
      <c r="B7" s="23"/>
      <c r="C7" s="24"/>
      <c r="D7" s="24"/>
      <c r="E7" s="25">
        <f t="shared" si="2"/>
      </c>
      <c r="F7" s="24"/>
      <c r="G7" s="24"/>
      <c r="H7" s="25">
        <f t="shared" si="0"/>
      </c>
      <c r="I7" s="24">
        <f t="shared" si="3"/>
        <v>0</v>
      </c>
      <c r="J7" s="24">
        <f t="shared" si="1"/>
        <v>0</v>
      </c>
      <c r="K7" s="26">
        <f t="shared" si="4"/>
      </c>
      <c r="L7" s="27">
        <f>B7+'９月'!L7</f>
        <v>7</v>
      </c>
      <c r="M7" s="28">
        <f>I7+'９月'!M7</f>
        <v>14864</v>
      </c>
      <c r="N7" s="28">
        <f>J7+'９月'!N7</f>
        <v>14648</v>
      </c>
      <c r="O7" s="25">
        <f t="shared" si="5"/>
        <v>0.9854682454251884</v>
      </c>
      <c r="P7" s="127">
        <f t="shared" si="6"/>
        <v>4.082497212931996</v>
      </c>
      <c r="Q7" s="139">
        <v>3588</v>
      </c>
      <c r="R7" s="139">
        <v>0</v>
      </c>
    </row>
    <row r="8" spans="1:18" s="30" customFormat="1" ht="30.75" customHeight="1">
      <c r="A8" s="149" t="s">
        <v>27</v>
      </c>
      <c r="B8" s="23">
        <v>2</v>
      </c>
      <c r="C8" s="24"/>
      <c r="D8" s="24"/>
      <c r="E8" s="25">
        <f t="shared" si="2"/>
      </c>
      <c r="F8" s="24">
        <v>11383</v>
      </c>
      <c r="G8" s="24">
        <v>11042</v>
      </c>
      <c r="H8" s="25">
        <f t="shared" si="0"/>
        <v>0.9700430466485109</v>
      </c>
      <c r="I8" s="24">
        <f t="shared" si="3"/>
        <v>11383</v>
      </c>
      <c r="J8" s="24">
        <f t="shared" si="1"/>
        <v>11042</v>
      </c>
      <c r="K8" s="26">
        <f t="shared" si="4"/>
        <v>0.9700430466485109</v>
      </c>
      <c r="L8" s="27">
        <f>B8+'９月'!L8</f>
        <v>6</v>
      </c>
      <c r="M8" s="28">
        <f>I8+'９月'!M8</f>
        <v>32635</v>
      </c>
      <c r="N8" s="28">
        <f>J8+'９月'!N8</f>
        <v>31147</v>
      </c>
      <c r="O8" s="25">
        <f t="shared" si="5"/>
        <v>0.9544047801440172</v>
      </c>
      <c r="P8" s="127">
        <f t="shared" si="6"/>
        <v>3.015198451113262</v>
      </c>
      <c r="Q8" s="139">
        <v>10330</v>
      </c>
      <c r="R8" s="139">
        <v>0</v>
      </c>
    </row>
    <row r="9" spans="1:18" s="30" customFormat="1" ht="30.75" customHeight="1">
      <c r="A9" s="149" t="s">
        <v>28</v>
      </c>
      <c r="B9" s="23"/>
      <c r="C9" s="24"/>
      <c r="D9" s="24"/>
      <c r="E9" s="25">
        <f t="shared" si="2"/>
      </c>
      <c r="F9" s="24"/>
      <c r="G9" s="24"/>
      <c r="H9" s="25">
        <f t="shared" si="0"/>
      </c>
      <c r="I9" s="24">
        <f t="shared" si="3"/>
        <v>0</v>
      </c>
      <c r="J9" s="24">
        <f t="shared" si="1"/>
        <v>0</v>
      </c>
      <c r="K9" s="26">
        <f t="shared" si="4"/>
      </c>
      <c r="L9" s="27">
        <f>B9+'９月'!L9</f>
        <v>0</v>
      </c>
      <c r="M9" s="28">
        <f>I9+'９月'!M9</f>
        <v>0</v>
      </c>
      <c r="N9" s="28">
        <f>J9+'９月'!N9</f>
        <v>0</v>
      </c>
      <c r="O9" s="25">
        <f t="shared" si="5"/>
      </c>
      <c r="P9" s="127">
        <f t="shared" si="6"/>
      </c>
      <c r="Q9" s="139">
        <v>0</v>
      </c>
      <c r="R9" s="139">
        <v>0</v>
      </c>
    </row>
    <row r="10" spans="1:18" s="30" customFormat="1" ht="30.75" customHeight="1">
      <c r="A10" s="149" t="s">
        <v>4</v>
      </c>
      <c r="B10" s="23"/>
      <c r="C10" s="24"/>
      <c r="D10" s="24"/>
      <c r="E10" s="25">
        <f t="shared" si="2"/>
      </c>
      <c r="F10" s="24"/>
      <c r="G10" s="24"/>
      <c r="H10" s="25">
        <f t="shared" si="0"/>
      </c>
      <c r="I10" s="24">
        <f t="shared" si="3"/>
        <v>0</v>
      </c>
      <c r="J10" s="24">
        <f t="shared" si="1"/>
        <v>0</v>
      </c>
      <c r="K10" s="26">
        <f t="shared" si="4"/>
      </c>
      <c r="L10" s="27">
        <f>B10+'９月'!L10</f>
        <v>7</v>
      </c>
      <c r="M10" s="28">
        <f>I10+'９月'!M10</f>
        <v>30752</v>
      </c>
      <c r="N10" s="28">
        <f>J10+'９月'!N10</f>
        <v>30195</v>
      </c>
      <c r="O10" s="25">
        <f t="shared" si="5"/>
        <v>0.9818873569198752</v>
      </c>
      <c r="P10" s="127">
        <f t="shared" si="6"/>
        <v>1.6095415778251598</v>
      </c>
      <c r="Q10" s="139">
        <v>18760</v>
      </c>
      <c r="R10" s="139">
        <v>9449</v>
      </c>
    </row>
    <row r="11" spans="1:18" s="30" customFormat="1" ht="30.75" customHeight="1">
      <c r="A11" s="149" t="s">
        <v>5</v>
      </c>
      <c r="B11" s="23"/>
      <c r="C11" s="24"/>
      <c r="D11" s="24"/>
      <c r="E11" s="25">
        <f t="shared" si="2"/>
      </c>
      <c r="F11" s="24"/>
      <c r="G11" s="24"/>
      <c r="H11" s="25">
        <f t="shared" si="0"/>
      </c>
      <c r="I11" s="24">
        <f t="shared" si="3"/>
        <v>0</v>
      </c>
      <c r="J11" s="24">
        <f t="shared" si="1"/>
        <v>0</v>
      </c>
      <c r="K11" s="26">
        <f t="shared" si="4"/>
      </c>
      <c r="L11" s="27">
        <f>B11+'９月'!L11</f>
        <v>0</v>
      </c>
      <c r="M11" s="28">
        <f>I11+'９月'!M11</f>
        <v>0</v>
      </c>
      <c r="N11" s="28">
        <f>J11+'９月'!N11</f>
        <v>0</v>
      </c>
      <c r="O11" s="25">
        <f t="shared" si="5"/>
      </c>
      <c r="P11" s="127">
        <f t="shared" si="6"/>
      </c>
      <c r="Q11" s="139">
        <v>0</v>
      </c>
      <c r="R11" s="139">
        <v>0</v>
      </c>
    </row>
    <row r="12" spans="1:18" s="30" customFormat="1" ht="30.75" customHeight="1">
      <c r="A12" s="149" t="s">
        <v>6</v>
      </c>
      <c r="B12" s="23"/>
      <c r="C12" s="24"/>
      <c r="D12" s="24"/>
      <c r="E12" s="25">
        <f t="shared" si="2"/>
      </c>
      <c r="F12" s="24"/>
      <c r="G12" s="24"/>
      <c r="H12" s="25">
        <f t="shared" si="0"/>
      </c>
      <c r="I12" s="24">
        <f t="shared" si="3"/>
        <v>0</v>
      </c>
      <c r="J12" s="24">
        <f t="shared" si="1"/>
        <v>0</v>
      </c>
      <c r="K12" s="26">
        <f t="shared" si="4"/>
      </c>
      <c r="L12" s="27">
        <f>B12+'９月'!L12</f>
        <v>1</v>
      </c>
      <c r="M12" s="28">
        <f>I12+'９月'!M12</f>
        <v>12472</v>
      </c>
      <c r="N12" s="28">
        <f>J12+'９月'!N12</f>
        <v>12335</v>
      </c>
      <c r="O12" s="25">
        <f t="shared" si="5"/>
        <v>0.9890153944836434</v>
      </c>
      <c r="P12" s="130" t="s">
        <v>44</v>
      </c>
      <c r="Q12" s="139">
        <v>0</v>
      </c>
      <c r="R12" s="139">
        <v>0</v>
      </c>
    </row>
    <row r="13" spans="1:18" s="30" customFormat="1" ht="30.75" customHeight="1">
      <c r="A13" s="149" t="s">
        <v>26</v>
      </c>
      <c r="B13" s="23">
        <v>1</v>
      </c>
      <c r="C13" s="24"/>
      <c r="D13" s="24"/>
      <c r="E13" s="25">
        <f t="shared" si="2"/>
      </c>
      <c r="F13" s="24">
        <v>28873</v>
      </c>
      <c r="G13" s="24">
        <v>28114</v>
      </c>
      <c r="H13" s="25">
        <f>IF(ISERROR(G13/F13),"",G13/F13)</f>
        <v>0.9737124649326361</v>
      </c>
      <c r="I13" s="24">
        <f t="shared" si="3"/>
        <v>28873</v>
      </c>
      <c r="J13" s="24">
        <f t="shared" si="1"/>
        <v>28114</v>
      </c>
      <c r="K13" s="26">
        <f t="shared" si="4"/>
        <v>0.9737124649326361</v>
      </c>
      <c r="L13" s="27">
        <f>B13+'９月'!L13</f>
        <v>4</v>
      </c>
      <c r="M13" s="28">
        <f>I13+'９月'!M13</f>
        <v>89696</v>
      </c>
      <c r="N13" s="28">
        <f>J13+'９月'!N13</f>
        <v>87129</v>
      </c>
      <c r="O13" s="25">
        <f t="shared" si="5"/>
        <v>0.9713811095255084</v>
      </c>
      <c r="P13" s="127">
        <f t="shared" si="6"/>
        <v>1.3800427655024947</v>
      </c>
      <c r="Q13" s="139">
        <v>63135</v>
      </c>
      <c r="R13" s="139">
        <v>0</v>
      </c>
    </row>
    <row r="14" spans="1:18" s="30" customFormat="1" ht="30.75" customHeight="1">
      <c r="A14" s="149" t="s">
        <v>7</v>
      </c>
      <c r="B14" s="23"/>
      <c r="C14" s="24"/>
      <c r="D14" s="24"/>
      <c r="E14" s="25">
        <f t="shared" si="2"/>
      </c>
      <c r="F14" s="24"/>
      <c r="G14" s="24"/>
      <c r="H14" s="25">
        <f t="shared" si="0"/>
      </c>
      <c r="I14" s="24">
        <f t="shared" si="3"/>
        <v>0</v>
      </c>
      <c r="J14" s="24">
        <f t="shared" si="1"/>
        <v>0</v>
      </c>
      <c r="K14" s="26">
        <f t="shared" si="4"/>
      </c>
      <c r="L14" s="27">
        <f>B14+'９月'!L14</f>
        <v>4</v>
      </c>
      <c r="M14" s="28">
        <f>I14+'９月'!M14</f>
        <v>28428</v>
      </c>
      <c r="N14" s="28">
        <f>J14+'９月'!N14</f>
        <v>28170</v>
      </c>
      <c r="O14" s="25">
        <f t="shared" si="5"/>
        <v>0.9909244406922753</v>
      </c>
      <c r="P14" s="127">
        <f t="shared" si="6"/>
        <v>1.3658844065166795</v>
      </c>
      <c r="Q14" s="139">
        <v>20624</v>
      </c>
      <c r="R14" s="139">
        <v>0</v>
      </c>
    </row>
    <row r="15" spans="1:18" s="30" customFormat="1" ht="30.75" customHeight="1">
      <c r="A15" s="149" t="s">
        <v>8</v>
      </c>
      <c r="B15" s="23"/>
      <c r="C15" s="24"/>
      <c r="D15" s="24"/>
      <c r="E15" s="25">
        <f t="shared" si="2"/>
      </c>
      <c r="F15" s="24"/>
      <c r="G15" s="24"/>
      <c r="H15" s="25">
        <f t="shared" si="0"/>
      </c>
      <c r="I15" s="24">
        <f t="shared" si="3"/>
        <v>0</v>
      </c>
      <c r="J15" s="24">
        <f t="shared" si="1"/>
        <v>0</v>
      </c>
      <c r="K15" s="26">
        <f t="shared" si="4"/>
      </c>
      <c r="L15" s="27">
        <f>B15+'９月'!L15</f>
        <v>0</v>
      </c>
      <c r="M15" s="28">
        <f>I15+'９月'!M15</f>
        <v>0</v>
      </c>
      <c r="N15" s="28">
        <f>J15+'９月'!N15</f>
        <v>0</v>
      </c>
      <c r="O15" s="25">
        <f t="shared" si="5"/>
      </c>
      <c r="P15" s="127">
        <f t="shared" si="6"/>
      </c>
      <c r="Q15" s="139">
        <v>0</v>
      </c>
      <c r="R15" s="139">
        <v>0</v>
      </c>
    </row>
    <row r="16" spans="1:18" s="30" customFormat="1" ht="30.75" customHeight="1">
      <c r="A16" s="149" t="s">
        <v>9</v>
      </c>
      <c r="B16" s="23"/>
      <c r="C16" s="24"/>
      <c r="D16" s="24"/>
      <c r="E16" s="25">
        <f t="shared" si="2"/>
      </c>
      <c r="F16" s="24"/>
      <c r="G16" s="24"/>
      <c r="H16" s="25">
        <f t="shared" si="0"/>
      </c>
      <c r="I16" s="24">
        <f t="shared" si="3"/>
        <v>0</v>
      </c>
      <c r="J16" s="24">
        <f t="shared" si="1"/>
        <v>0</v>
      </c>
      <c r="K16" s="26">
        <f t="shared" si="4"/>
      </c>
      <c r="L16" s="27">
        <f>B16+'９月'!L16</f>
        <v>0</v>
      </c>
      <c r="M16" s="28">
        <f>I16+'９月'!M16</f>
        <v>0</v>
      </c>
      <c r="N16" s="28">
        <f>J16+'９月'!N16</f>
        <v>0</v>
      </c>
      <c r="O16" s="25">
        <f t="shared" si="5"/>
      </c>
      <c r="P16" s="127">
        <f t="shared" si="6"/>
      </c>
      <c r="Q16" s="139">
        <v>0</v>
      </c>
      <c r="R16" s="139">
        <v>0</v>
      </c>
    </row>
    <row r="17" spans="1:18" s="30" customFormat="1" ht="30.75" customHeight="1">
      <c r="A17" s="149" t="s">
        <v>10</v>
      </c>
      <c r="B17" s="23"/>
      <c r="C17" s="24"/>
      <c r="D17" s="24"/>
      <c r="E17" s="25">
        <f t="shared" si="2"/>
      </c>
      <c r="F17" s="24"/>
      <c r="G17" s="24"/>
      <c r="H17" s="25">
        <f t="shared" si="0"/>
      </c>
      <c r="I17" s="24">
        <f t="shared" si="3"/>
        <v>0</v>
      </c>
      <c r="J17" s="24">
        <f t="shared" si="1"/>
        <v>0</v>
      </c>
      <c r="K17" s="26">
        <f t="shared" si="4"/>
      </c>
      <c r="L17" s="27">
        <f>B17+'９月'!L17</f>
        <v>5</v>
      </c>
      <c r="M17" s="28">
        <f>I17+'９月'!M17</f>
        <v>38450</v>
      </c>
      <c r="N17" s="28">
        <f>J17+'９月'!N17</f>
        <v>37244</v>
      </c>
      <c r="O17" s="25">
        <f t="shared" si="5"/>
        <v>0.9686345903771131</v>
      </c>
      <c r="P17" s="127">
        <f>IF(ISERROR(N17/Q17),"",N17/Q17)</f>
        <v>1.9640352264936982</v>
      </c>
      <c r="Q17" s="139">
        <v>18963</v>
      </c>
      <c r="R17" s="139">
        <v>0</v>
      </c>
    </row>
    <row r="18" spans="1:18" s="30" customFormat="1" ht="30.75" customHeight="1" thickBot="1">
      <c r="A18" s="150" t="s">
        <v>11</v>
      </c>
      <c r="B18" s="32"/>
      <c r="C18" s="33"/>
      <c r="D18" s="33"/>
      <c r="E18" s="25">
        <f t="shared" si="2"/>
      </c>
      <c r="F18" s="33"/>
      <c r="G18" s="33"/>
      <c r="H18" s="34">
        <f t="shared" si="0"/>
      </c>
      <c r="I18" s="33">
        <f t="shared" si="3"/>
        <v>0</v>
      </c>
      <c r="J18" s="33">
        <f t="shared" si="1"/>
        <v>0</v>
      </c>
      <c r="K18" s="36">
        <f t="shared" si="4"/>
      </c>
      <c r="L18" s="108">
        <f>B18+'９月'!L18</f>
        <v>0</v>
      </c>
      <c r="M18" s="109">
        <f>I18+'９月'!M18</f>
        <v>0</v>
      </c>
      <c r="N18" s="109">
        <f>J18+'９月'!N18</f>
        <v>0</v>
      </c>
      <c r="O18" s="84">
        <f t="shared" si="5"/>
      </c>
      <c r="P18" s="132">
        <f>IF(ISERROR(N18/Q18),"",N18/Q18)</f>
      </c>
      <c r="Q18" s="139">
        <v>0</v>
      </c>
      <c r="R18" s="139">
        <v>0</v>
      </c>
    </row>
    <row r="19" spans="1:18" ht="30.75" customHeight="1" thickTop="1">
      <c r="A19" s="37" t="s">
        <v>15</v>
      </c>
      <c r="B19" s="38">
        <f>SUM(B3:B18)</f>
        <v>3</v>
      </c>
      <c r="C19" s="39">
        <f>SUM(C3:C18)</f>
        <v>0</v>
      </c>
      <c r="D19" s="39">
        <f>SUM(D3:D18)</f>
        <v>0</v>
      </c>
      <c r="E19" s="40">
        <f>IF(ISERROR(D19/C19),"",D19/C19)</f>
      </c>
      <c r="F19" s="39">
        <f>SUM(F3:F18)</f>
        <v>40256</v>
      </c>
      <c r="G19" s="39">
        <f>SUM(G3:G18)</f>
        <v>39156</v>
      </c>
      <c r="H19" s="40">
        <f>IF(ISERROR(G19/F19),"",G19/F19)</f>
        <v>0.972674880763116</v>
      </c>
      <c r="I19" s="39">
        <f>SUM(I3:I18)</f>
        <v>40256</v>
      </c>
      <c r="J19" s="39">
        <f>SUM(J3:J18)</f>
        <v>39156</v>
      </c>
      <c r="K19" s="42">
        <f>IF(ISERROR(J19/I19),"",J19/I19)</f>
        <v>0.972674880763116</v>
      </c>
      <c r="L19" s="43"/>
      <c r="M19" s="44"/>
      <c r="N19" s="44"/>
      <c r="O19" s="44"/>
      <c r="P19" s="45"/>
      <c r="Q19" s="140">
        <v>332440</v>
      </c>
      <c r="R19" s="141">
        <v>32232</v>
      </c>
    </row>
    <row r="20" spans="1:16" ht="30.75" customHeight="1">
      <c r="A20" s="46" t="s">
        <v>23</v>
      </c>
      <c r="B20" s="90">
        <v>5</v>
      </c>
      <c r="C20" s="51">
        <v>23265</v>
      </c>
      <c r="D20" s="51">
        <v>22783</v>
      </c>
      <c r="E20" s="91">
        <v>0.9792821835375027</v>
      </c>
      <c r="F20" s="51">
        <v>9605</v>
      </c>
      <c r="G20" s="51">
        <v>9449</v>
      </c>
      <c r="H20" s="50">
        <v>0.9837584591358667</v>
      </c>
      <c r="I20" s="51">
        <v>32870</v>
      </c>
      <c r="J20" s="51">
        <v>32232</v>
      </c>
      <c r="K20" s="52">
        <v>0.9805902038332827</v>
      </c>
      <c r="L20" s="53"/>
      <c r="M20" s="54"/>
      <c r="N20" s="54"/>
      <c r="O20" s="54"/>
      <c r="P20" s="55"/>
    </row>
    <row r="21" spans="1:18" s="63" customFormat="1" ht="30.75" customHeight="1" thickBot="1">
      <c r="A21" s="56" t="s">
        <v>33</v>
      </c>
      <c r="B21" s="34">
        <f>B19/B20</f>
        <v>0.6</v>
      </c>
      <c r="C21" s="157" t="s">
        <v>47</v>
      </c>
      <c r="D21" s="157" t="s">
        <v>47</v>
      </c>
      <c r="E21" s="57"/>
      <c r="F21" s="34">
        <f>F19/F20</f>
        <v>4.191150442477876</v>
      </c>
      <c r="G21" s="34">
        <f>G19/G20</f>
        <v>4.143930574663986</v>
      </c>
      <c r="H21" s="57"/>
      <c r="I21" s="34">
        <f>I19/I20</f>
        <v>1.2247033769394584</v>
      </c>
      <c r="J21" s="34">
        <f>J19/J20</f>
        <v>1.2148175725986596</v>
      </c>
      <c r="K21" s="58"/>
      <c r="L21" s="135"/>
      <c r="M21" s="136"/>
      <c r="N21" s="136"/>
      <c r="O21" s="136"/>
      <c r="P21" s="137"/>
      <c r="Q21" s="82"/>
      <c r="R21" s="82"/>
    </row>
    <row r="22" spans="1:16" ht="30.75" customHeight="1">
      <c r="A22" s="64" t="s">
        <v>16</v>
      </c>
      <c r="B22" s="65">
        <f>B19+'９月'!B22</f>
        <v>55</v>
      </c>
      <c r="C22" s="66">
        <f>C19+'９月'!C22</f>
        <v>135695</v>
      </c>
      <c r="D22" s="66">
        <f>D19+'９月'!D22</f>
        <v>126236</v>
      </c>
      <c r="E22" s="67">
        <f>IF(ISERROR(D22/C22),"  ",(D22/C22))</f>
        <v>0.930292199417812</v>
      </c>
      <c r="F22" s="66">
        <f>F19+'９月'!F22</f>
        <v>329314</v>
      </c>
      <c r="G22" s="66">
        <f>G19+'９月'!G22</f>
        <v>319224</v>
      </c>
      <c r="H22" s="67">
        <f>IF(ISERROR(G22/F22),"  ",(G22/F22))</f>
        <v>0.9693605495059426</v>
      </c>
      <c r="I22" s="68"/>
      <c r="J22" s="69"/>
      <c r="K22" s="70"/>
      <c r="L22" s="118">
        <f>SUM(L3:L18)</f>
        <v>55</v>
      </c>
      <c r="M22" s="66">
        <f>SUM(M3:M18)</f>
        <v>465009</v>
      </c>
      <c r="N22" s="66">
        <f>SUM(N3:N18)</f>
        <v>445460</v>
      </c>
      <c r="O22" s="117">
        <f>IF(ISERROR(N22/M22),"",N22/M22)</f>
        <v>0.9579599534632663</v>
      </c>
      <c r="P22" s="6">
        <f>N22/Q19</f>
        <v>1.339971122608591</v>
      </c>
    </row>
    <row r="23" spans="1:16" ht="30.75" customHeight="1">
      <c r="A23" s="46" t="s">
        <v>24</v>
      </c>
      <c r="B23" s="47">
        <v>48</v>
      </c>
      <c r="C23" s="48">
        <v>138953</v>
      </c>
      <c r="D23" s="48">
        <v>123402</v>
      </c>
      <c r="E23" s="49">
        <v>0.8880844602131656</v>
      </c>
      <c r="F23" s="48">
        <v>216480</v>
      </c>
      <c r="G23" s="48">
        <v>209038</v>
      </c>
      <c r="H23" s="49">
        <v>0.9656226903178122</v>
      </c>
      <c r="I23" s="71"/>
      <c r="J23" s="72"/>
      <c r="K23" s="73"/>
      <c r="L23" s="126">
        <v>48</v>
      </c>
      <c r="M23" s="74">
        <v>355433</v>
      </c>
      <c r="N23" s="74">
        <v>332440</v>
      </c>
      <c r="O23" s="50">
        <v>0.935309889627581</v>
      </c>
      <c r="P23" s="133"/>
    </row>
    <row r="24" spans="1:18" s="63" customFormat="1" ht="30.75" customHeight="1" thickBot="1">
      <c r="A24" s="76" t="s">
        <v>31</v>
      </c>
      <c r="B24" s="77">
        <f>B22/B23</f>
        <v>1.1458333333333333</v>
      </c>
      <c r="C24" s="77">
        <f>C22/C23</f>
        <v>0.9765532230322483</v>
      </c>
      <c r="D24" s="77">
        <f>D22/D23</f>
        <v>1.022965592129787</v>
      </c>
      <c r="E24" s="57"/>
      <c r="F24" s="77">
        <f>F22/F23</f>
        <v>1.5212213599408722</v>
      </c>
      <c r="G24" s="77">
        <f>G22/G23</f>
        <v>1.5271099034625284</v>
      </c>
      <c r="H24" s="57"/>
      <c r="I24" s="78"/>
      <c r="J24" s="60"/>
      <c r="K24" s="79"/>
      <c r="L24" s="122">
        <f>L22/L23</f>
        <v>1.1458333333333333</v>
      </c>
      <c r="M24" s="77">
        <f>M22/M23</f>
        <v>1.3082887632830942</v>
      </c>
      <c r="N24" s="77">
        <f>N22/N23</f>
        <v>1.339971122608591</v>
      </c>
      <c r="O24" s="57"/>
      <c r="P24" s="58"/>
      <c r="Q24" s="82"/>
      <c r="R24" s="82"/>
    </row>
    <row r="25" ht="30.75" customHeight="1">
      <c r="A25" s="12" t="s">
        <v>43</v>
      </c>
    </row>
  </sheetData>
  <sheetProtection/>
  <printOptions/>
  <pageMargins left="0.2755905511811024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Header>&amp;C&amp;A</oddHeader>
    <oddFooter>&amp;C&amp;F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11111111">
    <pageSetUpPr fitToPage="1"/>
  </sheetPr>
  <dimension ref="A1:R25"/>
  <sheetViews>
    <sheetView showZeros="0" view="pageBreakPreview" zoomScale="85" zoomScaleNormal="85" zoomScaleSheetLayoutView="85" zoomScalePageLayoutView="0" workbookViewId="0" topLeftCell="A1">
      <pane xSplit="2" ySplit="2" topLeftCell="H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7" customHeight="1"/>
  <cols>
    <col min="1" max="1" width="17.625" style="12" customWidth="1"/>
    <col min="2" max="2" width="9.125" style="12" customWidth="1"/>
    <col min="3" max="4" width="10.125" style="82" customWidth="1"/>
    <col min="5" max="5" width="10.125" style="63" customWidth="1"/>
    <col min="6" max="7" width="10.125" style="82" customWidth="1"/>
    <col min="8" max="8" width="10.125" style="63" customWidth="1"/>
    <col min="9" max="10" width="10.125" style="82" customWidth="1"/>
    <col min="11" max="11" width="10.125" style="63" customWidth="1"/>
    <col min="12" max="16" width="10.125" style="82" customWidth="1"/>
    <col min="17" max="18" width="9.00390625" style="82" customWidth="1"/>
    <col min="19" max="16384" width="9.00390625" style="12" customWidth="1"/>
  </cols>
  <sheetData>
    <row r="1" spans="1:16" ht="27" customHeight="1">
      <c r="A1" s="1"/>
      <c r="B1" s="2"/>
      <c r="C1" s="3"/>
      <c r="D1" s="4" t="s">
        <v>19</v>
      </c>
      <c r="E1" s="5"/>
      <c r="F1" s="3"/>
      <c r="G1" s="4" t="s">
        <v>20</v>
      </c>
      <c r="H1" s="5"/>
      <c r="I1" s="3"/>
      <c r="J1" s="4" t="s">
        <v>21</v>
      </c>
      <c r="K1" s="6"/>
      <c r="L1" s="7"/>
      <c r="M1" s="8"/>
      <c r="N1" s="9" t="s">
        <v>22</v>
      </c>
      <c r="O1" s="10"/>
      <c r="P1" s="11" t="s">
        <v>17</v>
      </c>
    </row>
    <row r="2" spans="1:18" s="21" customFormat="1" ht="30.75" customHeight="1">
      <c r="A2" s="13" t="s">
        <v>0</v>
      </c>
      <c r="B2" s="14" t="s">
        <v>12</v>
      </c>
      <c r="C2" s="15" t="s">
        <v>25</v>
      </c>
      <c r="D2" s="15" t="s">
        <v>13</v>
      </c>
      <c r="E2" s="16" t="s">
        <v>14</v>
      </c>
      <c r="F2" s="15" t="s">
        <v>25</v>
      </c>
      <c r="G2" s="15" t="s">
        <v>13</v>
      </c>
      <c r="H2" s="16" t="s">
        <v>14</v>
      </c>
      <c r="I2" s="15" t="s">
        <v>25</v>
      </c>
      <c r="J2" s="15" t="s">
        <v>13</v>
      </c>
      <c r="K2" s="17" t="s">
        <v>14</v>
      </c>
      <c r="L2" s="18" t="s">
        <v>12</v>
      </c>
      <c r="M2" s="19" t="s">
        <v>25</v>
      </c>
      <c r="N2" s="15" t="s">
        <v>13</v>
      </c>
      <c r="O2" s="15" t="s">
        <v>14</v>
      </c>
      <c r="P2" s="20" t="s">
        <v>18</v>
      </c>
      <c r="Q2" s="145" t="s">
        <v>36</v>
      </c>
      <c r="R2" s="145" t="s">
        <v>39</v>
      </c>
    </row>
    <row r="3" spans="1:18" s="30" customFormat="1" ht="30.75" customHeight="1">
      <c r="A3" s="149" t="s">
        <v>1</v>
      </c>
      <c r="B3" s="23">
        <v>1</v>
      </c>
      <c r="C3" s="24"/>
      <c r="D3" s="24"/>
      <c r="E3" s="25">
        <f>IF(ISERROR(D3/C3),"",D3/C3)</f>
      </c>
      <c r="F3" s="24">
        <v>23056</v>
      </c>
      <c r="G3" s="24">
        <v>21996</v>
      </c>
      <c r="H3" s="25">
        <f aca="true" t="shared" si="0" ref="H3:H19">IF(ISERROR(G3/F3),"",G3/F3)</f>
        <v>0.9540249826509368</v>
      </c>
      <c r="I3" s="24">
        <f>C3+F3</f>
        <v>23056</v>
      </c>
      <c r="J3" s="24">
        <f aca="true" t="shared" si="1" ref="J3:J18">D3+G3</f>
        <v>21996</v>
      </c>
      <c r="K3" s="26">
        <f>IF(ISERROR(J3/I3),"",J3/I3)</f>
        <v>0.9540249826509368</v>
      </c>
      <c r="L3" s="27">
        <f>B3+'１０月'!L3</f>
        <v>6</v>
      </c>
      <c r="M3" s="28">
        <f>I3+'１０月'!M3</f>
        <v>124294</v>
      </c>
      <c r="N3" s="28">
        <f>J3+'１０月'!N3</f>
        <v>120090</v>
      </c>
      <c r="O3" s="29">
        <f>IF(ISERROR(N3/M3),"",N3/M3)</f>
        <v>0.9661769675125107</v>
      </c>
      <c r="P3" s="83">
        <f>IF(ISERROR(N3/Q3),"",N3/Q3)</f>
        <v>1.0060063833530195</v>
      </c>
      <c r="Q3" s="139">
        <v>119373</v>
      </c>
      <c r="R3" s="139">
        <v>0</v>
      </c>
    </row>
    <row r="4" spans="1:18" s="30" customFormat="1" ht="30.75" customHeight="1">
      <c r="A4" s="149" t="s">
        <v>41</v>
      </c>
      <c r="B4" s="23"/>
      <c r="C4" s="24"/>
      <c r="D4" s="24"/>
      <c r="E4" s="25">
        <f>IF(ISERROR(D4/C4),"",D4/C4)</f>
      </c>
      <c r="F4" s="24"/>
      <c r="G4" s="24"/>
      <c r="H4" s="25">
        <f>IF(ISERROR(G4/F4),"",G4/F4)</f>
      </c>
      <c r="I4" s="24">
        <f>C4+F4</f>
        <v>0</v>
      </c>
      <c r="J4" s="24">
        <f>D4+G4</f>
        <v>0</v>
      </c>
      <c r="K4" s="26">
        <f>IF(ISERROR(J4/I4),"",J4/I4)</f>
      </c>
      <c r="L4" s="27">
        <f>B4+'１０月'!L4</f>
        <v>7</v>
      </c>
      <c r="M4" s="28">
        <f>I4+'１０月'!M4</f>
        <v>59961</v>
      </c>
      <c r="N4" s="28">
        <f>J4+'１０月'!N4</f>
        <v>58889</v>
      </c>
      <c r="O4" s="29">
        <f>IF(ISERROR(N4/M4),"",N4/M4)</f>
        <v>0.9821217124464235</v>
      </c>
      <c r="P4" s="83">
        <f>IF(ISERROR(N4/Q4),"",N4/Q4)</f>
        <v>1.0926616569255032</v>
      </c>
      <c r="Q4" s="139">
        <v>53895</v>
      </c>
      <c r="R4" s="139">
        <v>0</v>
      </c>
    </row>
    <row r="5" spans="1:18" s="30" customFormat="1" ht="30.75" customHeight="1">
      <c r="A5" s="149" t="s">
        <v>48</v>
      </c>
      <c r="B5" s="23"/>
      <c r="C5" s="24"/>
      <c r="D5" s="24"/>
      <c r="E5" s="25">
        <f aca="true" t="shared" si="2" ref="E5:E18">IF(ISERROR(D5/C5),"",D5/C5)</f>
      </c>
      <c r="F5" s="24"/>
      <c r="G5" s="24"/>
      <c r="H5" s="25">
        <f t="shared" si="0"/>
      </c>
      <c r="I5" s="24">
        <f aca="true" t="shared" si="3" ref="I5:I18">C5+F5</f>
        <v>0</v>
      </c>
      <c r="J5" s="24">
        <f t="shared" si="1"/>
        <v>0</v>
      </c>
      <c r="K5" s="26">
        <f aca="true" t="shared" si="4" ref="K5:K19">IF(ISERROR(J5/I5),"",J5/I5)</f>
      </c>
      <c r="L5" s="27">
        <f>B5+'１０月'!L5</f>
        <v>0</v>
      </c>
      <c r="M5" s="28">
        <f>I5+'１０月'!M5</f>
        <v>0</v>
      </c>
      <c r="N5" s="28">
        <f>J5+'１０月'!N5</f>
        <v>0</v>
      </c>
      <c r="O5" s="29">
        <f aca="true" t="shared" si="5" ref="O5:O18">IF(ISERROR(N5/M5),"",N5/M5)</f>
      </c>
      <c r="P5" s="83">
        <f>IF(ISERROR(N5/Q5),"",N5/Q5)</f>
      </c>
      <c r="Q5" s="139">
        <v>0</v>
      </c>
      <c r="R5" s="139">
        <v>0</v>
      </c>
    </row>
    <row r="6" spans="1:18" s="30" customFormat="1" ht="30.75" customHeight="1">
      <c r="A6" s="149" t="s">
        <v>2</v>
      </c>
      <c r="B6" s="23">
        <v>2</v>
      </c>
      <c r="C6" s="24">
        <v>10022</v>
      </c>
      <c r="D6" s="24">
        <v>9780</v>
      </c>
      <c r="E6" s="25">
        <f t="shared" si="2"/>
        <v>0.975853123129116</v>
      </c>
      <c r="F6" s="24">
        <v>718</v>
      </c>
      <c r="G6" s="24">
        <v>711</v>
      </c>
      <c r="H6" s="25">
        <f t="shared" si="0"/>
        <v>0.9902506963788301</v>
      </c>
      <c r="I6" s="24">
        <f t="shared" si="3"/>
        <v>10740</v>
      </c>
      <c r="J6" s="24">
        <f t="shared" si="1"/>
        <v>10491</v>
      </c>
      <c r="K6" s="26">
        <f>IF(ISERROR(J6/I6),"",J6/I6)</f>
        <v>0.9768156424581006</v>
      </c>
      <c r="L6" s="27">
        <f>B6+'１０月'!L6</f>
        <v>11</v>
      </c>
      <c r="M6" s="28">
        <f>I6+'１０月'!M6</f>
        <v>67253</v>
      </c>
      <c r="N6" s="28">
        <f>J6+'１０月'!N6</f>
        <v>58100</v>
      </c>
      <c r="O6" s="29">
        <f t="shared" si="5"/>
        <v>0.8639019820677144</v>
      </c>
      <c r="P6" s="83">
        <f aca="true" t="shared" si="6" ref="P6:P16">IF(ISERROR(N6/Q6),"",N6/Q6)</f>
        <v>1.8356450033174307</v>
      </c>
      <c r="Q6" s="139">
        <v>31651</v>
      </c>
      <c r="R6" s="139">
        <v>7879</v>
      </c>
    </row>
    <row r="7" spans="1:18" s="30" customFormat="1" ht="30.75" customHeight="1">
      <c r="A7" s="149" t="s">
        <v>3</v>
      </c>
      <c r="B7" s="23">
        <v>1</v>
      </c>
      <c r="C7" s="24"/>
      <c r="D7" s="24"/>
      <c r="E7" s="25">
        <f t="shared" si="2"/>
      </c>
      <c r="F7" s="24">
        <v>1871</v>
      </c>
      <c r="G7" s="24">
        <v>1800</v>
      </c>
      <c r="H7" s="25">
        <f t="shared" si="0"/>
        <v>0.9620523784072689</v>
      </c>
      <c r="I7" s="24">
        <f t="shared" si="3"/>
        <v>1871</v>
      </c>
      <c r="J7" s="24">
        <f t="shared" si="1"/>
        <v>1800</v>
      </c>
      <c r="K7" s="26">
        <f t="shared" si="4"/>
        <v>0.9620523784072689</v>
      </c>
      <c r="L7" s="27">
        <f>B7+'１０月'!L7</f>
        <v>8</v>
      </c>
      <c r="M7" s="28">
        <f>I7+'１０月'!M7</f>
        <v>16735</v>
      </c>
      <c r="N7" s="28">
        <f>J7+'１０月'!N7</f>
        <v>16448</v>
      </c>
      <c r="O7" s="29">
        <f t="shared" si="5"/>
        <v>0.9828503137137735</v>
      </c>
      <c r="P7" s="83">
        <f t="shared" si="6"/>
        <v>4.584169453734671</v>
      </c>
      <c r="Q7" s="139">
        <v>3588</v>
      </c>
      <c r="R7" s="139">
        <v>0</v>
      </c>
    </row>
    <row r="8" spans="1:18" s="30" customFormat="1" ht="30.75" customHeight="1">
      <c r="A8" s="149" t="s">
        <v>27</v>
      </c>
      <c r="B8" s="23">
        <v>1</v>
      </c>
      <c r="C8" s="24">
        <v>1316</v>
      </c>
      <c r="D8" s="24">
        <v>1258</v>
      </c>
      <c r="E8" s="25">
        <f t="shared" si="2"/>
        <v>0.9559270516717325</v>
      </c>
      <c r="F8" s="24"/>
      <c r="G8" s="24"/>
      <c r="H8" s="25">
        <f t="shared" si="0"/>
      </c>
      <c r="I8" s="24">
        <f t="shared" si="3"/>
        <v>1316</v>
      </c>
      <c r="J8" s="24">
        <f t="shared" si="1"/>
        <v>1258</v>
      </c>
      <c r="K8" s="26">
        <f t="shared" si="4"/>
        <v>0.9559270516717325</v>
      </c>
      <c r="L8" s="27">
        <f>B8+'１０月'!L8</f>
        <v>7</v>
      </c>
      <c r="M8" s="28">
        <f>I8+'１０月'!M8</f>
        <v>33951</v>
      </c>
      <c r="N8" s="28">
        <f>J8+'１０月'!N8</f>
        <v>32405</v>
      </c>
      <c r="O8" s="29">
        <f t="shared" si="5"/>
        <v>0.9544637860445937</v>
      </c>
      <c r="P8" s="83">
        <f t="shared" si="6"/>
        <v>1.835665326006911</v>
      </c>
      <c r="Q8" s="139">
        <v>17653</v>
      </c>
      <c r="R8" s="139">
        <v>7323</v>
      </c>
    </row>
    <row r="9" spans="1:18" s="30" customFormat="1" ht="30.75" customHeight="1">
      <c r="A9" s="149" t="s">
        <v>28</v>
      </c>
      <c r="B9" s="23"/>
      <c r="C9" s="24"/>
      <c r="D9" s="24"/>
      <c r="E9" s="25">
        <f t="shared" si="2"/>
      </c>
      <c r="F9" s="24"/>
      <c r="G9" s="24"/>
      <c r="H9" s="25">
        <f t="shared" si="0"/>
      </c>
      <c r="I9" s="24">
        <f t="shared" si="3"/>
        <v>0</v>
      </c>
      <c r="J9" s="24">
        <f t="shared" si="1"/>
        <v>0</v>
      </c>
      <c r="K9" s="26">
        <f t="shared" si="4"/>
      </c>
      <c r="L9" s="27">
        <f>B9+'１０月'!L9</f>
        <v>0</v>
      </c>
      <c r="M9" s="28">
        <f>I9+'１０月'!M9</f>
        <v>0</v>
      </c>
      <c r="N9" s="28">
        <f>J9+'１０月'!N9</f>
        <v>0</v>
      </c>
      <c r="O9" s="29">
        <f t="shared" si="5"/>
      </c>
      <c r="P9" s="83">
        <f t="shared" si="6"/>
      </c>
      <c r="Q9" s="139">
        <v>0</v>
      </c>
      <c r="R9" s="139">
        <v>0</v>
      </c>
    </row>
    <row r="10" spans="1:18" s="30" customFormat="1" ht="30.75" customHeight="1">
      <c r="A10" s="149" t="s">
        <v>4</v>
      </c>
      <c r="B10" s="23"/>
      <c r="C10" s="24"/>
      <c r="D10" s="24"/>
      <c r="E10" s="25">
        <f t="shared" si="2"/>
      </c>
      <c r="F10" s="24"/>
      <c r="G10" s="24"/>
      <c r="H10" s="25">
        <f t="shared" si="0"/>
      </c>
      <c r="I10" s="24">
        <f t="shared" si="3"/>
        <v>0</v>
      </c>
      <c r="J10" s="24">
        <f t="shared" si="1"/>
        <v>0</v>
      </c>
      <c r="K10" s="26">
        <f t="shared" si="4"/>
      </c>
      <c r="L10" s="27">
        <f>B10+'１０月'!L10</f>
        <v>7</v>
      </c>
      <c r="M10" s="28">
        <f>I10+'１０月'!M10</f>
        <v>30752</v>
      </c>
      <c r="N10" s="28">
        <f>J10+'１０月'!N10</f>
        <v>30195</v>
      </c>
      <c r="O10" s="29">
        <f t="shared" si="5"/>
        <v>0.9818873569198752</v>
      </c>
      <c r="P10" s="83">
        <f t="shared" si="6"/>
        <v>1.6095415778251598</v>
      </c>
      <c r="Q10" s="139">
        <v>18760</v>
      </c>
      <c r="R10" s="139">
        <v>0</v>
      </c>
    </row>
    <row r="11" spans="1:18" s="30" customFormat="1" ht="30.75" customHeight="1">
      <c r="A11" s="149" t="s">
        <v>5</v>
      </c>
      <c r="B11" s="23"/>
      <c r="C11" s="24"/>
      <c r="D11" s="24"/>
      <c r="E11" s="25">
        <f t="shared" si="2"/>
      </c>
      <c r="F11" s="24"/>
      <c r="G11" s="24"/>
      <c r="H11" s="25">
        <f t="shared" si="0"/>
      </c>
      <c r="I11" s="24">
        <f t="shared" si="3"/>
        <v>0</v>
      </c>
      <c r="J11" s="24">
        <f t="shared" si="1"/>
        <v>0</v>
      </c>
      <c r="K11" s="26">
        <f t="shared" si="4"/>
      </c>
      <c r="L11" s="27">
        <f>B11+'１０月'!L11</f>
        <v>0</v>
      </c>
      <c r="M11" s="28">
        <f>I11+'１０月'!M11</f>
        <v>0</v>
      </c>
      <c r="N11" s="28">
        <f>J11+'１０月'!N11</f>
        <v>0</v>
      </c>
      <c r="O11" s="29">
        <f t="shared" si="5"/>
      </c>
      <c r="P11" s="83">
        <f t="shared" si="6"/>
      </c>
      <c r="Q11" s="139">
        <v>0</v>
      </c>
      <c r="R11" s="139">
        <v>0</v>
      </c>
    </row>
    <row r="12" spans="1:18" s="30" customFormat="1" ht="30.75" customHeight="1">
      <c r="A12" s="149" t="s">
        <v>6</v>
      </c>
      <c r="B12" s="23"/>
      <c r="C12" s="24"/>
      <c r="D12" s="24"/>
      <c r="E12" s="25">
        <f t="shared" si="2"/>
      </c>
      <c r="F12" s="24"/>
      <c r="G12" s="24"/>
      <c r="H12" s="25">
        <f t="shared" si="0"/>
      </c>
      <c r="I12" s="24">
        <f t="shared" si="3"/>
        <v>0</v>
      </c>
      <c r="J12" s="24">
        <f t="shared" si="1"/>
        <v>0</v>
      </c>
      <c r="K12" s="26">
        <f t="shared" si="4"/>
      </c>
      <c r="L12" s="27">
        <f>B12+'１０月'!L12</f>
        <v>1</v>
      </c>
      <c r="M12" s="28">
        <f>I12+'１０月'!M12</f>
        <v>12472</v>
      </c>
      <c r="N12" s="28">
        <f>J12+'１０月'!N12</f>
        <v>12335</v>
      </c>
      <c r="O12" s="29">
        <f t="shared" si="5"/>
        <v>0.9890153944836434</v>
      </c>
      <c r="P12" s="160" t="str">
        <f>IF(ISERROR(N12/Q12),"-",N12/Q12)</f>
        <v>-</v>
      </c>
      <c r="Q12" s="139">
        <v>0</v>
      </c>
      <c r="R12" s="139">
        <v>0</v>
      </c>
    </row>
    <row r="13" spans="1:18" s="30" customFormat="1" ht="30.75" customHeight="1">
      <c r="A13" s="149" t="s">
        <v>26</v>
      </c>
      <c r="B13" s="23">
        <v>1</v>
      </c>
      <c r="C13" s="24"/>
      <c r="D13" s="24"/>
      <c r="E13" s="25">
        <f t="shared" si="2"/>
      </c>
      <c r="F13" s="24">
        <v>2495</v>
      </c>
      <c r="G13" s="24">
        <v>2461</v>
      </c>
      <c r="H13" s="25">
        <f>IF(ISERROR(G13/F13),"",G13/F13)</f>
        <v>0.986372745490982</v>
      </c>
      <c r="I13" s="24">
        <f t="shared" si="3"/>
        <v>2495</v>
      </c>
      <c r="J13" s="24">
        <f t="shared" si="1"/>
        <v>2461</v>
      </c>
      <c r="K13" s="26">
        <f t="shared" si="4"/>
        <v>0.986372745490982</v>
      </c>
      <c r="L13" s="27">
        <f>B13+'１０月'!L13</f>
        <v>5</v>
      </c>
      <c r="M13" s="28">
        <f>I13+'１０月'!M13</f>
        <v>92191</v>
      </c>
      <c r="N13" s="28">
        <f>J13+'１０月'!N13</f>
        <v>89590</v>
      </c>
      <c r="O13" s="29">
        <f t="shared" si="5"/>
        <v>0.9717868338557993</v>
      </c>
      <c r="P13" s="83">
        <f t="shared" si="6"/>
        <v>0.9506679824701026</v>
      </c>
      <c r="Q13" s="139">
        <v>94239</v>
      </c>
      <c r="R13" s="139">
        <v>31104</v>
      </c>
    </row>
    <row r="14" spans="1:18" s="30" customFormat="1" ht="30.75" customHeight="1">
      <c r="A14" s="149" t="s">
        <v>7</v>
      </c>
      <c r="B14" s="23">
        <v>1</v>
      </c>
      <c r="C14" s="24"/>
      <c r="D14" s="24"/>
      <c r="E14" s="25">
        <f t="shared" si="2"/>
      </c>
      <c r="F14" s="24">
        <v>8783</v>
      </c>
      <c r="G14" s="24">
        <v>8339</v>
      </c>
      <c r="H14" s="25">
        <f t="shared" si="0"/>
        <v>0.949447796880337</v>
      </c>
      <c r="I14" s="24">
        <f t="shared" si="3"/>
        <v>8783</v>
      </c>
      <c r="J14" s="24">
        <f t="shared" si="1"/>
        <v>8339</v>
      </c>
      <c r="K14" s="26">
        <f t="shared" si="4"/>
        <v>0.949447796880337</v>
      </c>
      <c r="L14" s="27">
        <f>B14+'１０月'!L14</f>
        <v>5</v>
      </c>
      <c r="M14" s="28">
        <f>I14+'１０月'!M14</f>
        <v>37211</v>
      </c>
      <c r="N14" s="28">
        <f>J14+'１０月'!N14</f>
        <v>36509</v>
      </c>
      <c r="O14" s="29">
        <f t="shared" si="5"/>
        <v>0.9811346107333853</v>
      </c>
      <c r="P14" s="83">
        <f t="shared" si="6"/>
        <v>1.2182254996830058</v>
      </c>
      <c r="Q14" s="139">
        <v>29969</v>
      </c>
      <c r="R14" s="139">
        <v>9345</v>
      </c>
    </row>
    <row r="15" spans="1:18" s="30" customFormat="1" ht="30.75" customHeight="1">
      <c r="A15" s="149" t="s">
        <v>8</v>
      </c>
      <c r="B15" s="23"/>
      <c r="C15" s="24"/>
      <c r="D15" s="24"/>
      <c r="E15" s="25">
        <f t="shared" si="2"/>
      </c>
      <c r="F15" s="24"/>
      <c r="G15" s="24"/>
      <c r="H15" s="25">
        <f t="shared" si="0"/>
      </c>
      <c r="I15" s="24">
        <f t="shared" si="3"/>
        <v>0</v>
      </c>
      <c r="J15" s="24">
        <f t="shared" si="1"/>
        <v>0</v>
      </c>
      <c r="K15" s="26">
        <f t="shared" si="4"/>
      </c>
      <c r="L15" s="27">
        <f>B15+'１０月'!L15</f>
        <v>0</v>
      </c>
      <c r="M15" s="28">
        <f>I15+'１０月'!M15</f>
        <v>0</v>
      </c>
      <c r="N15" s="28">
        <f>J15+'１０月'!N15</f>
        <v>0</v>
      </c>
      <c r="O15" s="29">
        <f t="shared" si="5"/>
      </c>
      <c r="P15" s="83">
        <f t="shared" si="6"/>
      </c>
      <c r="Q15" s="139">
        <v>0</v>
      </c>
      <c r="R15" s="139">
        <v>0</v>
      </c>
    </row>
    <row r="16" spans="1:18" s="30" customFormat="1" ht="30.75" customHeight="1">
      <c r="A16" s="149" t="s">
        <v>9</v>
      </c>
      <c r="B16" s="23"/>
      <c r="D16" s="24"/>
      <c r="E16" s="25">
        <f t="shared" si="2"/>
      </c>
      <c r="F16" s="24"/>
      <c r="G16" s="24"/>
      <c r="H16" s="25">
        <f t="shared" si="0"/>
      </c>
      <c r="I16" s="24">
        <f t="shared" si="3"/>
        <v>0</v>
      </c>
      <c r="J16" s="24">
        <f t="shared" si="1"/>
        <v>0</v>
      </c>
      <c r="K16" s="26">
        <f t="shared" si="4"/>
      </c>
      <c r="L16" s="27">
        <f>B16+'１０月'!L16</f>
        <v>0</v>
      </c>
      <c r="M16" s="28">
        <f>I16+'１０月'!M16</f>
        <v>0</v>
      </c>
      <c r="N16" s="28">
        <f>J16+'１０月'!N16</f>
        <v>0</v>
      </c>
      <c r="O16" s="29">
        <f t="shared" si="5"/>
      </c>
      <c r="P16" s="83">
        <f t="shared" si="6"/>
      </c>
      <c r="Q16" s="139">
        <v>0</v>
      </c>
      <c r="R16" s="139">
        <v>0</v>
      </c>
    </row>
    <row r="17" spans="1:18" s="30" customFormat="1" ht="30.75" customHeight="1">
      <c r="A17" s="149" t="s">
        <v>10</v>
      </c>
      <c r="B17" s="23">
        <v>1</v>
      </c>
      <c r="C17" s="24"/>
      <c r="D17" s="24"/>
      <c r="E17" s="25">
        <f t="shared" si="2"/>
      </c>
      <c r="F17" s="24">
        <v>5985</v>
      </c>
      <c r="G17" s="24">
        <v>5679</v>
      </c>
      <c r="H17" s="25">
        <f t="shared" si="0"/>
        <v>0.9488721804511279</v>
      </c>
      <c r="I17" s="24">
        <f t="shared" si="3"/>
        <v>5985</v>
      </c>
      <c r="J17" s="24">
        <f t="shared" si="1"/>
        <v>5679</v>
      </c>
      <c r="K17" s="26">
        <f t="shared" si="4"/>
        <v>0.9488721804511279</v>
      </c>
      <c r="L17" s="27">
        <f>B17+'１０月'!L17</f>
        <v>6</v>
      </c>
      <c r="M17" s="28">
        <f>I17+'１０月'!M17</f>
        <v>44435</v>
      </c>
      <c r="N17" s="28">
        <f>J17+'１０月'!N17</f>
        <v>42923</v>
      </c>
      <c r="O17" s="29">
        <f t="shared" si="5"/>
        <v>0.9659727692134579</v>
      </c>
      <c r="P17" s="83">
        <f>IF(ISERROR(N17/Q17),"",N17/Q17)</f>
        <v>2.263513157200865</v>
      </c>
      <c r="Q17" s="139">
        <v>18963</v>
      </c>
      <c r="R17" s="139">
        <v>0</v>
      </c>
    </row>
    <row r="18" spans="1:18" s="30" customFormat="1" ht="30.75" customHeight="1" thickBot="1">
      <c r="A18" s="150" t="s">
        <v>11</v>
      </c>
      <c r="B18" s="32"/>
      <c r="C18" s="33"/>
      <c r="D18" s="33"/>
      <c r="E18" s="25">
        <f t="shared" si="2"/>
      </c>
      <c r="F18" s="35"/>
      <c r="G18" s="35"/>
      <c r="H18" s="25">
        <f t="shared" si="0"/>
      </c>
      <c r="I18" s="24">
        <f t="shared" si="3"/>
        <v>0</v>
      </c>
      <c r="J18" s="24">
        <f t="shared" si="1"/>
        <v>0</v>
      </c>
      <c r="K18" s="26">
        <f t="shared" si="4"/>
      </c>
      <c r="L18" s="27">
        <f>B18+'１０月'!L18</f>
        <v>0</v>
      </c>
      <c r="M18" s="28">
        <f>I18+'１０月'!M18</f>
        <v>0</v>
      </c>
      <c r="N18" s="28">
        <f>J18+'１０月'!N18</f>
        <v>0</v>
      </c>
      <c r="O18" s="29">
        <f t="shared" si="5"/>
      </c>
      <c r="P18" s="83">
        <f>IF(ISERROR(N18/Q18),"",N18/Q18)</f>
      </c>
      <c r="Q18" s="139">
        <v>0</v>
      </c>
      <c r="R18" s="139">
        <v>0</v>
      </c>
    </row>
    <row r="19" spans="1:18" ht="30.75" customHeight="1" thickTop="1">
      <c r="A19" s="37" t="s">
        <v>15</v>
      </c>
      <c r="B19" s="38">
        <f>SUM(B3:B18)</f>
        <v>8</v>
      </c>
      <c r="C19" s="39">
        <f>SUM(C3:C18)</f>
        <v>11338</v>
      </c>
      <c r="D19" s="39">
        <f>SUM(D3:D18)</f>
        <v>11038</v>
      </c>
      <c r="E19" s="40">
        <f>IF(ISERROR(D19/C19),"",D19/C19)</f>
        <v>0.9735403069324395</v>
      </c>
      <c r="F19" s="41">
        <f>SUM(F3:F18)</f>
        <v>42908</v>
      </c>
      <c r="G19" s="41">
        <f>SUM(G3:G18)</f>
        <v>40986</v>
      </c>
      <c r="H19" s="40">
        <f t="shared" si="0"/>
        <v>0.95520648830055</v>
      </c>
      <c r="I19" s="41">
        <f>C19+F19</f>
        <v>54246</v>
      </c>
      <c r="J19" s="41">
        <f>D19+G19</f>
        <v>52024</v>
      </c>
      <c r="K19" s="42">
        <f t="shared" si="4"/>
        <v>0.9590384544482542</v>
      </c>
      <c r="L19" s="43"/>
      <c r="M19" s="44"/>
      <c r="N19" s="44"/>
      <c r="O19" s="44"/>
      <c r="P19" s="86"/>
      <c r="Q19" s="140">
        <v>388091</v>
      </c>
      <c r="R19" s="141">
        <v>55651</v>
      </c>
    </row>
    <row r="20" spans="1:16" ht="30.75" customHeight="1">
      <c r="A20" s="46" t="s">
        <v>23</v>
      </c>
      <c r="B20" s="47">
        <v>5</v>
      </c>
      <c r="C20" s="48">
        <v>10711</v>
      </c>
      <c r="D20" s="48">
        <v>7879</v>
      </c>
      <c r="E20" s="49">
        <v>0.7355989170012137</v>
      </c>
      <c r="F20" s="48">
        <v>50259</v>
      </c>
      <c r="G20" s="48">
        <v>47772</v>
      </c>
      <c r="H20" s="50">
        <v>0.9505163254342506</v>
      </c>
      <c r="I20" s="51">
        <v>60970</v>
      </c>
      <c r="J20" s="51">
        <v>55651</v>
      </c>
      <c r="K20" s="52">
        <v>0.9127603739544038</v>
      </c>
      <c r="L20" s="53"/>
      <c r="M20" s="54"/>
      <c r="N20" s="54"/>
      <c r="O20" s="54"/>
      <c r="P20" s="89"/>
    </row>
    <row r="21" spans="1:18" s="63" customFormat="1" ht="30.75" customHeight="1" thickBot="1">
      <c r="A21" s="56" t="s">
        <v>33</v>
      </c>
      <c r="B21" s="34">
        <f>B19/B20</f>
        <v>1.6</v>
      </c>
      <c r="C21" s="34">
        <f>IF(ISERROR(C19/C20),"  ",(C19/C20))</f>
        <v>1.0585379516385025</v>
      </c>
      <c r="D21" s="34">
        <f>IF(ISERROR(D19/D20),"  ",(D19/D20))</f>
        <v>1.4009392054829293</v>
      </c>
      <c r="E21" s="57"/>
      <c r="F21" s="34">
        <f>F19/F20</f>
        <v>0.8537376390298255</v>
      </c>
      <c r="G21" s="34">
        <f>G19/G20</f>
        <v>0.8579502637528259</v>
      </c>
      <c r="H21" s="57"/>
      <c r="I21" s="29">
        <f>I19/I20</f>
        <v>0.8897162538953584</v>
      </c>
      <c r="J21" s="29">
        <f>J19/J20</f>
        <v>0.9348259689852833</v>
      </c>
      <c r="K21" s="58"/>
      <c r="L21" s="59"/>
      <c r="M21" s="60"/>
      <c r="N21" s="60"/>
      <c r="O21" s="61"/>
      <c r="P21" s="62"/>
      <c r="Q21" s="82"/>
      <c r="R21" s="82"/>
    </row>
    <row r="22" spans="1:16" ht="30.75" customHeight="1">
      <c r="A22" s="64" t="s">
        <v>16</v>
      </c>
      <c r="B22" s="65">
        <f>B19+'１０月'!B22</f>
        <v>63</v>
      </c>
      <c r="C22" s="66">
        <f>C19+'１０月'!C22</f>
        <v>147033</v>
      </c>
      <c r="D22" s="66">
        <f>D19+'１０月'!D22</f>
        <v>137274</v>
      </c>
      <c r="E22" s="67">
        <f>IF(ISERROR(D22/C22),"  ",(D22/C22))</f>
        <v>0.9336271449266491</v>
      </c>
      <c r="F22" s="66">
        <f>F19+'１０月'!F22</f>
        <v>372222</v>
      </c>
      <c r="G22" s="66">
        <f>G19+'１０月'!G22</f>
        <v>360210</v>
      </c>
      <c r="H22" s="67">
        <f>IF(ISERROR(G22/F22),"  ",(G22/F22))</f>
        <v>0.9677289359575737</v>
      </c>
      <c r="I22" s="68"/>
      <c r="J22" s="69"/>
      <c r="K22" s="70"/>
      <c r="L22" s="39">
        <f>SUM(L3:L18)</f>
        <v>63</v>
      </c>
      <c r="M22" s="39">
        <f>SUM(M3:M18)</f>
        <v>519255</v>
      </c>
      <c r="N22" s="39">
        <f>SUM(N3:N18)</f>
        <v>497484</v>
      </c>
      <c r="O22" s="29">
        <f>IF(ISERROR(N22/M22),"",N22/M22)</f>
        <v>0.9580726232775804</v>
      </c>
      <c r="P22" s="119">
        <f>N22/Q19</f>
        <v>1.2818746118822648</v>
      </c>
    </row>
    <row r="23" spans="1:16" ht="30.75" customHeight="1">
      <c r="A23" s="46" t="s">
        <v>24</v>
      </c>
      <c r="B23" s="47">
        <v>53</v>
      </c>
      <c r="C23" s="48">
        <v>149664</v>
      </c>
      <c r="D23" s="48">
        <v>131281</v>
      </c>
      <c r="E23" s="49">
        <v>0.8771715308958734</v>
      </c>
      <c r="F23" s="48">
        <v>266739</v>
      </c>
      <c r="G23" s="48">
        <v>256810</v>
      </c>
      <c r="H23" s="49">
        <v>0.9627763469158991</v>
      </c>
      <c r="I23" s="71"/>
      <c r="J23" s="72"/>
      <c r="K23" s="73"/>
      <c r="L23" s="74">
        <v>53</v>
      </c>
      <c r="M23" s="74">
        <v>416403</v>
      </c>
      <c r="N23" s="74">
        <v>388091</v>
      </c>
      <c r="O23" s="75">
        <v>0.9320081747729964</v>
      </c>
      <c r="P23" s="99"/>
    </row>
    <row r="24" spans="1:18" s="63" customFormat="1" ht="30.75" customHeight="1" thickBot="1">
      <c r="A24" s="76" t="s">
        <v>29</v>
      </c>
      <c r="B24" s="77">
        <f>B22/B23</f>
        <v>1.1886792452830188</v>
      </c>
      <c r="C24" s="77">
        <f>C22/C23</f>
        <v>0.982420622193714</v>
      </c>
      <c r="D24" s="77">
        <f>D22/D23</f>
        <v>1.0456501702455039</v>
      </c>
      <c r="E24" s="57"/>
      <c r="F24" s="77">
        <f>F22/F23</f>
        <v>1.3954539831070822</v>
      </c>
      <c r="G24" s="77">
        <f>G22/G23</f>
        <v>1.402632296250146</v>
      </c>
      <c r="H24" s="57"/>
      <c r="I24" s="78"/>
      <c r="J24" s="60"/>
      <c r="K24" s="79"/>
      <c r="L24" s="77">
        <f>L22/L23</f>
        <v>1.1886792452830188</v>
      </c>
      <c r="M24" s="77">
        <f>M22/M23</f>
        <v>1.2470011022975338</v>
      </c>
      <c r="N24" s="77">
        <f>N22/N23</f>
        <v>1.2818746118822648</v>
      </c>
      <c r="O24" s="80"/>
      <c r="P24" s="81"/>
      <c r="Q24" s="82"/>
      <c r="R24" s="82"/>
    </row>
    <row r="25" ht="27" customHeight="1">
      <c r="A25" s="12" t="s">
        <v>43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2"/>
  <headerFooter alignWithMargins="0">
    <oddHeader>&amp;C&amp;A</oddHeader>
    <oddFooter>&amp;C&amp;F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111111111">
    <pageSetUpPr fitToPage="1"/>
  </sheetPr>
  <dimension ref="A1:R25"/>
  <sheetViews>
    <sheetView showZeros="0" tabSelected="1" view="pageBreakPreview" zoomScale="85" zoomScaleNormal="85" zoomScaleSheetLayoutView="85" zoomScalePageLayoutView="0" workbookViewId="0" topLeftCell="A1">
      <pane ySplit="2" topLeftCell="A3" activePane="bottomLeft" state="frozen"/>
      <selection pane="topLeft" activeCell="A5" sqref="A5"/>
      <selection pane="bottomLeft" activeCell="A1" sqref="A1"/>
    </sheetView>
  </sheetViews>
  <sheetFormatPr defaultColWidth="9.00390625" defaultRowHeight="27" customHeight="1"/>
  <cols>
    <col min="1" max="1" width="17.625" style="12" customWidth="1"/>
    <col min="2" max="2" width="9.125" style="12" customWidth="1"/>
    <col min="3" max="4" width="10.125" style="82" customWidth="1"/>
    <col min="5" max="5" width="10.125" style="63" customWidth="1"/>
    <col min="6" max="7" width="10.125" style="82" customWidth="1"/>
    <col min="8" max="8" width="10.125" style="63" customWidth="1"/>
    <col min="9" max="13" width="10.125" style="82" customWidth="1"/>
    <col min="14" max="16" width="10.125" style="12" customWidth="1"/>
    <col min="17" max="17" width="9.625" style="82" bestFit="1" customWidth="1"/>
    <col min="18" max="18" width="9.125" style="82" bestFit="1" customWidth="1"/>
    <col min="19" max="16384" width="9.00390625" style="12" customWidth="1"/>
  </cols>
  <sheetData>
    <row r="1" spans="1:16" ht="27" customHeight="1">
      <c r="A1" s="1"/>
      <c r="B1" s="2"/>
      <c r="C1" s="3"/>
      <c r="D1" s="4" t="s">
        <v>19</v>
      </c>
      <c r="E1" s="5"/>
      <c r="F1" s="3"/>
      <c r="G1" s="4" t="s">
        <v>20</v>
      </c>
      <c r="H1" s="5"/>
      <c r="I1" s="3"/>
      <c r="J1" s="4" t="s">
        <v>21</v>
      </c>
      <c r="K1" s="6"/>
      <c r="L1" s="7"/>
      <c r="M1" s="8"/>
      <c r="N1" s="9" t="s">
        <v>22</v>
      </c>
      <c r="O1" s="10"/>
      <c r="P1" s="11" t="s">
        <v>17</v>
      </c>
    </row>
    <row r="2" spans="1:18" s="21" customFormat="1" ht="30.75" customHeight="1">
      <c r="A2" s="13" t="s">
        <v>0</v>
      </c>
      <c r="B2" s="14" t="s">
        <v>12</v>
      </c>
      <c r="C2" s="15" t="s">
        <v>25</v>
      </c>
      <c r="D2" s="15" t="s">
        <v>13</v>
      </c>
      <c r="E2" s="16" t="s">
        <v>14</v>
      </c>
      <c r="F2" s="15" t="s">
        <v>25</v>
      </c>
      <c r="G2" s="15" t="s">
        <v>13</v>
      </c>
      <c r="H2" s="16" t="s">
        <v>14</v>
      </c>
      <c r="I2" s="15" t="s">
        <v>25</v>
      </c>
      <c r="J2" s="15" t="s">
        <v>13</v>
      </c>
      <c r="K2" s="17" t="s">
        <v>14</v>
      </c>
      <c r="L2" s="18" t="s">
        <v>12</v>
      </c>
      <c r="M2" s="19" t="s">
        <v>25</v>
      </c>
      <c r="N2" s="15" t="s">
        <v>13</v>
      </c>
      <c r="O2" s="15" t="s">
        <v>14</v>
      </c>
      <c r="P2" s="20" t="s">
        <v>18</v>
      </c>
      <c r="Q2" s="145" t="s">
        <v>36</v>
      </c>
      <c r="R2" s="145" t="s">
        <v>39</v>
      </c>
    </row>
    <row r="3" spans="1:18" s="30" customFormat="1" ht="30.75" customHeight="1">
      <c r="A3" s="149" t="s">
        <v>1</v>
      </c>
      <c r="B3" s="23"/>
      <c r="C3" s="24"/>
      <c r="D3" s="24"/>
      <c r="E3" s="25">
        <f aca="true" t="shared" si="0" ref="E3:E19">IF(ISERROR(D3/C3),"",D3/C3)</f>
      </c>
      <c r="F3" s="24"/>
      <c r="G3" s="24"/>
      <c r="H3" s="25">
        <f aca="true" t="shared" si="1" ref="H3:H19">IF(ISERROR(G3/F3),"",G3/F3)</f>
      </c>
      <c r="I3" s="24">
        <f>C3+F3</f>
        <v>0</v>
      </c>
      <c r="J3" s="24">
        <f aca="true" t="shared" si="2" ref="I3:J18">D3+G3</f>
        <v>0</v>
      </c>
      <c r="K3" s="26">
        <f>IF(ISERROR(J3/I3),"",J3/I3)</f>
      </c>
      <c r="L3" s="27">
        <f>B3+'１１月'!L3</f>
        <v>6</v>
      </c>
      <c r="M3" s="28">
        <f>I3+'１１月'!M3</f>
        <v>124294</v>
      </c>
      <c r="N3" s="28">
        <f>J3+'１１月'!N3</f>
        <v>120090</v>
      </c>
      <c r="O3" s="29">
        <f>IF(ISERROR(N3/M3),"",N3/M3)</f>
        <v>0.9661769675125107</v>
      </c>
      <c r="P3" s="83">
        <f>IF(ISERROR(N3/Q3),"",N3/Q3)</f>
        <v>1.0060063833530195</v>
      </c>
      <c r="Q3" s="139">
        <v>119373</v>
      </c>
      <c r="R3" s="139">
        <v>0</v>
      </c>
    </row>
    <row r="4" spans="1:18" s="30" customFormat="1" ht="30.75" customHeight="1">
      <c r="A4" s="149" t="s">
        <v>41</v>
      </c>
      <c r="B4" s="23"/>
      <c r="C4" s="24"/>
      <c r="D4" s="24"/>
      <c r="E4" s="25">
        <f>IF(ISERROR(D4/C4),"",D4/C4)</f>
      </c>
      <c r="F4" s="24"/>
      <c r="G4" s="24"/>
      <c r="H4" s="25">
        <f>IF(ISERROR(G4/F4),"",G4/F4)</f>
      </c>
      <c r="I4" s="24">
        <f>C4+F4</f>
        <v>0</v>
      </c>
      <c r="J4" s="24">
        <f>D4+G4</f>
        <v>0</v>
      </c>
      <c r="K4" s="26">
        <f>IF(ISERROR(J4/I4),"",J4/I4)</f>
      </c>
      <c r="L4" s="27">
        <f>B4+'１１月'!L4</f>
        <v>7</v>
      </c>
      <c r="M4" s="28">
        <f>I4+'１１月'!M4</f>
        <v>59961</v>
      </c>
      <c r="N4" s="28">
        <f>J4+'１１月'!N4</f>
        <v>58889</v>
      </c>
      <c r="O4" s="29">
        <f>IF(ISERROR(N4/M4),"",N4/M4)</f>
        <v>0.9821217124464235</v>
      </c>
      <c r="P4" s="83">
        <f>IF(ISERROR(N4/Q4),"",N4/Q4)</f>
        <v>1.0926616569255032</v>
      </c>
      <c r="Q4" s="139">
        <v>53895</v>
      </c>
      <c r="R4" s="139">
        <v>0</v>
      </c>
    </row>
    <row r="5" spans="1:18" s="30" customFormat="1" ht="30.75" customHeight="1">
      <c r="A5" s="149" t="s">
        <v>48</v>
      </c>
      <c r="B5" s="23"/>
      <c r="C5" s="24"/>
      <c r="D5" s="24"/>
      <c r="E5" s="25">
        <f t="shared" si="0"/>
      </c>
      <c r="F5" s="24"/>
      <c r="G5" s="24"/>
      <c r="H5" s="25">
        <f t="shared" si="1"/>
      </c>
      <c r="I5" s="24">
        <f>C5+F5</f>
        <v>0</v>
      </c>
      <c r="J5" s="24">
        <f>D5+G5</f>
        <v>0</v>
      </c>
      <c r="K5" s="26">
        <f aca="true" t="shared" si="3" ref="K5:K19">IF(ISERROR(J5/I5),"",J5/I5)</f>
      </c>
      <c r="L5" s="27">
        <f>B5+'１１月'!L5</f>
        <v>0</v>
      </c>
      <c r="M5" s="28">
        <f>I5+'１１月'!M5</f>
        <v>0</v>
      </c>
      <c r="N5" s="28">
        <f>J5+'１１月'!N5</f>
        <v>0</v>
      </c>
      <c r="O5" s="29">
        <f aca="true" t="shared" si="4" ref="O5:O18">IF(ISERROR(N5/M5),"",N5/M5)</f>
      </c>
      <c r="P5" s="83">
        <f aca="true" t="shared" si="5" ref="P5:P16">IF(ISERROR(N5/Q5),"",N5/Q5)</f>
      </c>
      <c r="Q5" s="139">
        <v>0</v>
      </c>
      <c r="R5" s="139">
        <v>0</v>
      </c>
    </row>
    <row r="6" spans="1:18" s="30" customFormat="1" ht="30.75" customHeight="1">
      <c r="A6" s="149" t="s">
        <v>2</v>
      </c>
      <c r="B6" s="23"/>
      <c r="C6" s="24"/>
      <c r="D6" s="24"/>
      <c r="E6" s="25">
        <f t="shared" si="0"/>
      </c>
      <c r="F6" s="24"/>
      <c r="G6" s="24"/>
      <c r="H6" s="25">
        <f t="shared" si="1"/>
      </c>
      <c r="I6" s="24">
        <f t="shared" si="2"/>
        <v>0</v>
      </c>
      <c r="J6" s="24">
        <f t="shared" si="2"/>
        <v>0</v>
      </c>
      <c r="K6" s="26">
        <f t="shared" si="3"/>
      </c>
      <c r="L6" s="27">
        <f>B6+'１１月'!L6</f>
        <v>11</v>
      </c>
      <c r="M6" s="28">
        <f>I6+'１１月'!M6</f>
        <v>67253</v>
      </c>
      <c r="N6" s="28">
        <f>J6+'１１月'!N6</f>
        <v>58100</v>
      </c>
      <c r="O6" s="29">
        <f t="shared" si="4"/>
        <v>0.8639019820677144</v>
      </c>
      <c r="P6" s="83">
        <f t="shared" si="5"/>
        <v>1.7334486976758063</v>
      </c>
      <c r="Q6" s="139">
        <v>33517</v>
      </c>
      <c r="R6" s="139">
        <v>1866</v>
      </c>
    </row>
    <row r="7" spans="1:18" s="30" customFormat="1" ht="30.75" customHeight="1">
      <c r="A7" s="149" t="s">
        <v>3</v>
      </c>
      <c r="B7" s="23">
        <v>1</v>
      </c>
      <c r="C7" s="24"/>
      <c r="D7" s="24"/>
      <c r="E7" s="25">
        <f t="shared" si="0"/>
      </c>
      <c r="F7" s="24">
        <v>2337</v>
      </c>
      <c r="G7" s="24">
        <v>2293</v>
      </c>
      <c r="H7" s="25">
        <f t="shared" si="1"/>
        <v>0.9811724433033804</v>
      </c>
      <c r="I7" s="24">
        <f t="shared" si="2"/>
        <v>2337</v>
      </c>
      <c r="J7" s="24">
        <f t="shared" si="2"/>
        <v>2293</v>
      </c>
      <c r="K7" s="26">
        <f t="shared" si="3"/>
        <v>0.9811724433033804</v>
      </c>
      <c r="L7" s="27">
        <f>B7+'１１月'!L7</f>
        <v>9</v>
      </c>
      <c r="M7" s="28">
        <f>I7+'１１月'!M7</f>
        <v>19072</v>
      </c>
      <c r="N7" s="28">
        <f>J7+'１１月'!N7</f>
        <v>18741</v>
      </c>
      <c r="O7" s="29">
        <f t="shared" si="4"/>
        <v>0.9826447147651006</v>
      </c>
      <c r="P7" s="83">
        <f t="shared" si="5"/>
        <v>3.4406095098219205</v>
      </c>
      <c r="Q7" s="139">
        <v>5447</v>
      </c>
      <c r="R7" s="139">
        <v>1859</v>
      </c>
    </row>
    <row r="8" spans="1:18" s="30" customFormat="1" ht="30.75" customHeight="1">
      <c r="A8" s="149" t="s">
        <v>27</v>
      </c>
      <c r="B8" s="23"/>
      <c r="C8" s="24"/>
      <c r="D8" s="24"/>
      <c r="E8" s="25">
        <f t="shared" si="0"/>
      </c>
      <c r="F8" s="24"/>
      <c r="G8" s="24"/>
      <c r="H8" s="25">
        <f t="shared" si="1"/>
      </c>
      <c r="I8" s="24">
        <f t="shared" si="2"/>
        <v>0</v>
      </c>
      <c r="J8" s="24">
        <f t="shared" si="2"/>
        <v>0</v>
      </c>
      <c r="K8" s="26">
        <f t="shared" si="3"/>
      </c>
      <c r="L8" s="27">
        <f>B8+'１１月'!L8</f>
        <v>7</v>
      </c>
      <c r="M8" s="28">
        <f>I8+'１１月'!M8</f>
        <v>33951</v>
      </c>
      <c r="N8" s="28">
        <f>J8+'１１月'!N8</f>
        <v>32405</v>
      </c>
      <c r="O8" s="29">
        <f t="shared" si="4"/>
        <v>0.9544637860445937</v>
      </c>
      <c r="P8" s="83">
        <f t="shared" si="5"/>
        <v>1.835665326006911</v>
      </c>
      <c r="Q8" s="139">
        <v>17653</v>
      </c>
      <c r="R8" s="139">
        <v>0</v>
      </c>
    </row>
    <row r="9" spans="1:18" s="30" customFormat="1" ht="30.75" customHeight="1">
      <c r="A9" s="149" t="s">
        <v>28</v>
      </c>
      <c r="B9" s="23"/>
      <c r="C9" s="24"/>
      <c r="D9" s="24"/>
      <c r="E9" s="25">
        <f t="shared" si="0"/>
      </c>
      <c r="F9" s="24"/>
      <c r="G9" s="24"/>
      <c r="H9" s="25">
        <f t="shared" si="1"/>
      </c>
      <c r="I9" s="24">
        <f t="shared" si="2"/>
        <v>0</v>
      </c>
      <c r="J9" s="24">
        <f t="shared" si="2"/>
        <v>0</v>
      </c>
      <c r="K9" s="26">
        <f t="shared" si="3"/>
      </c>
      <c r="L9" s="27">
        <f>B9+'１１月'!L9</f>
        <v>0</v>
      </c>
      <c r="M9" s="28">
        <f>I9+'１１月'!M9</f>
        <v>0</v>
      </c>
      <c r="N9" s="28">
        <f>J9+'１１月'!N9</f>
        <v>0</v>
      </c>
      <c r="O9" s="29">
        <f t="shared" si="4"/>
      </c>
      <c r="P9" s="83">
        <f t="shared" si="5"/>
      </c>
      <c r="Q9" s="139">
        <v>0</v>
      </c>
      <c r="R9" s="139">
        <v>0</v>
      </c>
    </row>
    <row r="10" spans="1:18" s="30" customFormat="1" ht="30.75" customHeight="1">
      <c r="A10" s="149" t="s">
        <v>4</v>
      </c>
      <c r="B10" s="23">
        <v>3</v>
      </c>
      <c r="C10" s="24"/>
      <c r="D10" s="24"/>
      <c r="E10" s="25">
        <f t="shared" si="0"/>
      </c>
      <c r="F10" s="24">
        <v>9070</v>
      </c>
      <c r="G10" s="24">
        <v>8845</v>
      </c>
      <c r="H10" s="25">
        <f t="shared" si="1"/>
        <v>0.9751929437706726</v>
      </c>
      <c r="I10" s="24">
        <f t="shared" si="2"/>
        <v>9070</v>
      </c>
      <c r="J10" s="24">
        <f t="shared" si="2"/>
        <v>8845</v>
      </c>
      <c r="K10" s="26">
        <f t="shared" si="3"/>
        <v>0.9751929437706726</v>
      </c>
      <c r="L10" s="27">
        <f>B10+'１１月'!L10</f>
        <v>10</v>
      </c>
      <c r="M10" s="28">
        <f>I10+'１１月'!M10</f>
        <v>39822</v>
      </c>
      <c r="N10" s="28">
        <f>J10+'１１月'!N10</f>
        <v>39040</v>
      </c>
      <c r="O10" s="29">
        <f t="shared" si="4"/>
        <v>0.9803626136306565</v>
      </c>
      <c r="P10" s="83">
        <f t="shared" si="5"/>
        <v>2.0810234541577826</v>
      </c>
      <c r="Q10" s="139">
        <v>18760</v>
      </c>
      <c r="R10" s="139">
        <v>0</v>
      </c>
    </row>
    <row r="11" spans="1:18" s="30" customFormat="1" ht="30.75" customHeight="1">
      <c r="A11" s="149" t="s">
        <v>5</v>
      </c>
      <c r="B11" s="23"/>
      <c r="C11" s="24"/>
      <c r="D11" s="24"/>
      <c r="E11" s="25">
        <f t="shared" si="0"/>
      </c>
      <c r="F11" s="24"/>
      <c r="G11" s="24"/>
      <c r="H11" s="25">
        <f t="shared" si="1"/>
      </c>
      <c r="I11" s="24">
        <f t="shared" si="2"/>
        <v>0</v>
      </c>
      <c r="J11" s="24">
        <f t="shared" si="2"/>
        <v>0</v>
      </c>
      <c r="K11" s="26">
        <f t="shared" si="3"/>
      </c>
      <c r="L11" s="27">
        <f>B11+'１１月'!L11</f>
        <v>0</v>
      </c>
      <c r="M11" s="28">
        <f>I11+'１１月'!M11</f>
        <v>0</v>
      </c>
      <c r="N11" s="28">
        <f>J11+'１１月'!N11</f>
        <v>0</v>
      </c>
      <c r="O11" s="29">
        <f t="shared" si="4"/>
      </c>
      <c r="P11" s="83">
        <f t="shared" si="5"/>
      </c>
      <c r="Q11" s="139">
        <v>0</v>
      </c>
      <c r="R11" s="139">
        <v>0</v>
      </c>
    </row>
    <row r="12" spans="1:18" s="30" customFormat="1" ht="30.75" customHeight="1">
      <c r="A12" s="149" t="s">
        <v>6</v>
      </c>
      <c r="B12" s="23"/>
      <c r="C12" s="24"/>
      <c r="D12" s="24"/>
      <c r="E12" s="25">
        <f t="shared" si="0"/>
      </c>
      <c r="F12" s="24"/>
      <c r="G12" s="24"/>
      <c r="H12" s="25">
        <f t="shared" si="1"/>
      </c>
      <c r="I12" s="24">
        <f t="shared" si="2"/>
        <v>0</v>
      </c>
      <c r="J12" s="24">
        <f t="shared" si="2"/>
        <v>0</v>
      </c>
      <c r="K12" s="26">
        <f t="shared" si="3"/>
      </c>
      <c r="L12" s="27">
        <f>B12+'１１月'!L12</f>
        <v>1</v>
      </c>
      <c r="M12" s="28">
        <f>I12+'１１月'!M12</f>
        <v>12472</v>
      </c>
      <c r="N12" s="28">
        <f>J12+'１１月'!N12</f>
        <v>12335</v>
      </c>
      <c r="O12" s="29">
        <f t="shared" si="4"/>
        <v>0.9890153944836434</v>
      </c>
      <c r="P12" s="160" t="str">
        <f>IF(ISERROR(N12/Q12),"-",N12/Q12)</f>
        <v>-</v>
      </c>
      <c r="Q12" s="139">
        <v>0</v>
      </c>
      <c r="R12" s="139">
        <v>0</v>
      </c>
    </row>
    <row r="13" spans="1:18" s="30" customFormat="1" ht="30.75" customHeight="1">
      <c r="A13" s="149" t="s">
        <v>26</v>
      </c>
      <c r="B13" s="23"/>
      <c r="C13" s="24"/>
      <c r="D13" s="24"/>
      <c r="E13" s="25">
        <f>IF(ISERROR(D13/C13),"",D13/C13)</f>
      </c>
      <c r="F13" s="24"/>
      <c r="G13" s="24"/>
      <c r="H13" s="25">
        <f t="shared" si="1"/>
      </c>
      <c r="I13" s="24">
        <f t="shared" si="2"/>
        <v>0</v>
      </c>
      <c r="J13" s="24">
        <f t="shared" si="2"/>
        <v>0</v>
      </c>
      <c r="K13" s="26">
        <f t="shared" si="3"/>
      </c>
      <c r="L13" s="27">
        <f>B13+'１１月'!L13</f>
        <v>5</v>
      </c>
      <c r="M13" s="28">
        <f>I13+'１１月'!M13</f>
        <v>92191</v>
      </c>
      <c r="N13" s="28">
        <f>J13+'１１月'!N13</f>
        <v>89590</v>
      </c>
      <c r="O13" s="29">
        <f t="shared" si="4"/>
        <v>0.9717868338557993</v>
      </c>
      <c r="P13" s="83">
        <f t="shared" si="5"/>
        <v>0.9506679824701026</v>
      </c>
      <c r="Q13" s="139">
        <v>94239</v>
      </c>
      <c r="R13" s="139">
        <v>0</v>
      </c>
    </row>
    <row r="14" spans="1:18" s="30" customFormat="1" ht="30.75" customHeight="1">
      <c r="A14" s="149" t="s">
        <v>7</v>
      </c>
      <c r="B14" s="23">
        <v>1</v>
      </c>
      <c r="C14" s="24"/>
      <c r="D14" s="24"/>
      <c r="E14" s="25">
        <f t="shared" si="0"/>
      </c>
      <c r="F14" s="24">
        <v>5870</v>
      </c>
      <c r="G14" s="24">
        <v>5729</v>
      </c>
      <c r="H14" s="25">
        <f t="shared" si="1"/>
        <v>0.9759795570698466</v>
      </c>
      <c r="I14" s="24">
        <f t="shared" si="2"/>
        <v>5870</v>
      </c>
      <c r="J14" s="24">
        <f t="shared" si="2"/>
        <v>5729</v>
      </c>
      <c r="K14" s="26">
        <f t="shared" si="3"/>
        <v>0.9759795570698466</v>
      </c>
      <c r="L14" s="27">
        <f>B14+'１１月'!L14</f>
        <v>6</v>
      </c>
      <c r="M14" s="28">
        <f>I14+'１１月'!M14</f>
        <v>43081</v>
      </c>
      <c r="N14" s="28">
        <f>J14+'１１月'!N14</f>
        <v>42238</v>
      </c>
      <c r="O14" s="29">
        <f t="shared" si="4"/>
        <v>0.9804322090944965</v>
      </c>
      <c r="P14" s="83">
        <f t="shared" si="5"/>
        <v>1.071513737030366</v>
      </c>
      <c r="Q14" s="139">
        <v>39419</v>
      </c>
      <c r="R14" s="139">
        <v>9450</v>
      </c>
    </row>
    <row r="15" spans="1:18" s="30" customFormat="1" ht="30.75" customHeight="1">
      <c r="A15" s="149" t="s">
        <v>8</v>
      </c>
      <c r="B15" s="23"/>
      <c r="C15" s="24"/>
      <c r="D15" s="24"/>
      <c r="E15" s="25">
        <f t="shared" si="0"/>
      </c>
      <c r="F15" s="24"/>
      <c r="G15" s="24"/>
      <c r="H15" s="25">
        <f t="shared" si="1"/>
      </c>
      <c r="I15" s="24">
        <f t="shared" si="2"/>
        <v>0</v>
      </c>
      <c r="J15" s="24">
        <f t="shared" si="2"/>
        <v>0</v>
      </c>
      <c r="K15" s="26">
        <f t="shared" si="3"/>
      </c>
      <c r="L15" s="27">
        <f>B15+'１１月'!L15</f>
        <v>0</v>
      </c>
      <c r="M15" s="28">
        <f>I15+'１１月'!M15</f>
        <v>0</v>
      </c>
      <c r="N15" s="28">
        <f>J15+'１１月'!N15</f>
        <v>0</v>
      </c>
      <c r="O15" s="29">
        <f t="shared" si="4"/>
      </c>
      <c r="P15" s="83">
        <f t="shared" si="5"/>
      </c>
      <c r="Q15" s="139">
        <v>0</v>
      </c>
      <c r="R15" s="139">
        <v>0</v>
      </c>
    </row>
    <row r="16" spans="1:18" s="30" customFormat="1" ht="30.75" customHeight="1">
      <c r="A16" s="149" t="s">
        <v>9</v>
      </c>
      <c r="B16" s="23"/>
      <c r="C16" s="24"/>
      <c r="D16" s="24"/>
      <c r="E16" s="25">
        <f t="shared" si="0"/>
      </c>
      <c r="F16" s="24"/>
      <c r="G16" s="24"/>
      <c r="H16" s="25">
        <f t="shared" si="1"/>
      </c>
      <c r="I16" s="24">
        <f t="shared" si="2"/>
        <v>0</v>
      </c>
      <c r="J16" s="24">
        <f t="shared" si="2"/>
        <v>0</v>
      </c>
      <c r="K16" s="26">
        <f t="shared" si="3"/>
      </c>
      <c r="L16" s="27">
        <f>B16+'１１月'!L16</f>
        <v>0</v>
      </c>
      <c r="M16" s="28">
        <f>I16+'１１月'!M16</f>
        <v>0</v>
      </c>
      <c r="N16" s="28">
        <f>J16+'１１月'!N16</f>
        <v>0</v>
      </c>
      <c r="O16" s="29">
        <f t="shared" si="4"/>
      </c>
      <c r="P16" s="83">
        <f t="shared" si="5"/>
      </c>
      <c r="Q16" s="139">
        <v>0</v>
      </c>
      <c r="R16" s="139">
        <v>0</v>
      </c>
    </row>
    <row r="17" spans="1:18" s="30" customFormat="1" ht="30.75" customHeight="1">
      <c r="A17" s="149" t="s">
        <v>10</v>
      </c>
      <c r="B17" s="23"/>
      <c r="C17" s="24"/>
      <c r="D17" s="24"/>
      <c r="E17" s="25">
        <f t="shared" si="0"/>
      </c>
      <c r="F17" s="24"/>
      <c r="G17" s="24"/>
      <c r="H17" s="25">
        <f t="shared" si="1"/>
      </c>
      <c r="I17" s="24">
        <f t="shared" si="2"/>
        <v>0</v>
      </c>
      <c r="J17" s="24">
        <f t="shared" si="2"/>
        <v>0</v>
      </c>
      <c r="K17" s="26">
        <f t="shared" si="3"/>
      </c>
      <c r="L17" s="27">
        <f>B17+'１１月'!L17</f>
        <v>6</v>
      </c>
      <c r="M17" s="28">
        <f>I17+'１１月'!M17</f>
        <v>44435</v>
      </c>
      <c r="N17" s="28">
        <f>J17+'１１月'!N17</f>
        <v>42923</v>
      </c>
      <c r="O17" s="29">
        <f t="shared" si="4"/>
        <v>0.9659727692134579</v>
      </c>
      <c r="P17" s="83">
        <f>IF(ISERROR(N17/Q17),"",N17/Q17)</f>
        <v>1.7478214838341886</v>
      </c>
      <c r="Q17" s="139">
        <v>24558</v>
      </c>
      <c r="R17" s="139">
        <v>5595</v>
      </c>
    </row>
    <row r="18" spans="1:18" ht="30.75" customHeight="1" thickBot="1">
      <c r="A18" s="150" t="s">
        <v>11</v>
      </c>
      <c r="B18" s="32"/>
      <c r="C18" s="33"/>
      <c r="D18" s="33"/>
      <c r="E18" s="84">
        <f t="shared" si="0"/>
      </c>
      <c r="F18" s="33"/>
      <c r="G18" s="33"/>
      <c r="H18" s="34">
        <f t="shared" si="1"/>
      </c>
      <c r="I18" s="35">
        <f t="shared" si="2"/>
        <v>0</v>
      </c>
      <c r="J18" s="35">
        <f t="shared" si="2"/>
        <v>0</v>
      </c>
      <c r="K18" s="36">
        <f t="shared" si="3"/>
      </c>
      <c r="L18" s="27">
        <f>B18+'１１月'!L18</f>
        <v>0</v>
      </c>
      <c r="M18" s="28">
        <f>I18+'１１月'!M18</f>
        <v>0</v>
      </c>
      <c r="N18" s="28">
        <f>J18+'１１月'!N18</f>
        <v>0</v>
      </c>
      <c r="O18" s="29">
        <f t="shared" si="4"/>
      </c>
      <c r="P18" s="83">
        <f>IF(ISERROR(N18/Q18),"",N18/Q18)</f>
      </c>
      <c r="Q18" s="139">
        <v>0</v>
      </c>
      <c r="R18" s="139">
        <v>0</v>
      </c>
    </row>
    <row r="19" spans="1:18" ht="30.75" customHeight="1" thickTop="1">
      <c r="A19" s="37" t="s">
        <v>15</v>
      </c>
      <c r="B19" s="38">
        <f>SUM(B3:B18)</f>
        <v>5</v>
      </c>
      <c r="C19" s="39">
        <f>SUM(C3:C18)</f>
        <v>0</v>
      </c>
      <c r="D19" s="39">
        <f>SUM(D3:D18)</f>
        <v>0</v>
      </c>
      <c r="E19" s="40">
        <f>IF(ISERROR(D19/C19),"",D19/C19)</f>
      </c>
      <c r="F19" s="39">
        <f>SUM(F3:F18)</f>
        <v>17277</v>
      </c>
      <c r="G19" s="39">
        <f>SUM(G3:G18)</f>
        <v>16867</v>
      </c>
      <c r="H19" s="40">
        <f t="shared" si="1"/>
        <v>0.9762690281877641</v>
      </c>
      <c r="I19" s="41">
        <f>C19+F19</f>
        <v>17277</v>
      </c>
      <c r="J19" s="41">
        <f>D19+G19</f>
        <v>16867</v>
      </c>
      <c r="K19" s="42">
        <f t="shared" si="3"/>
        <v>0.9762690281877641</v>
      </c>
      <c r="L19" s="43"/>
      <c r="M19" s="44"/>
      <c r="N19" s="44"/>
      <c r="O19" s="85"/>
      <c r="P19" s="86"/>
      <c r="Q19" s="140">
        <v>406861</v>
      </c>
      <c r="R19" s="141">
        <v>18770</v>
      </c>
    </row>
    <row r="20" spans="1:18" s="63" customFormat="1" ht="30.75" customHeight="1">
      <c r="A20" s="46" t="s">
        <v>23</v>
      </c>
      <c r="B20" s="47">
        <v>4</v>
      </c>
      <c r="C20" s="48">
        <v>1975</v>
      </c>
      <c r="D20" s="48">
        <v>1866</v>
      </c>
      <c r="E20" s="87">
        <v>0.9448101265822785</v>
      </c>
      <c r="F20" s="48">
        <v>17430</v>
      </c>
      <c r="G20" s="48">
        <v>16904</v>
      </c>
      <c r="H20" s="50">
        <v>0.9698221457257602</v>
      </c>
      <c r="I20" s="51">
        <v>19405</v>
      </c>
      <c r="J20" s="51">
        <v>18770</v>
      </c>
      <c r="K20" s="52">
        <v>0.9672764751352744</v>
      </c>
      <c r="L20" s="53"/>
      <c r="M20" s="54"/>
      <c r="N20" s="54"/>
      <c r="O20" s="88"/>
      <c r="P20" s="89"/>
      <c r="Q20" s="82"/>
      <c r="R20" s="82"/>
    </row>
    <row r="21" spans="1:16" ht="30.75" customHeight="1" thickBot="1">
      <c r="A21" s="56" t="s">
        <v>33</v>
      </c>
      <c r="B21" s="34">
        <f>B19/B20</f>
        <v>1.25</v>
      </c>
      <c r="C21" s="34">
        <f>IF(ISERROR(C19/C20),"  ",(C19/C20))</f>
        <v>0</v>
      </c>
      <c r="D21" s="34">
        <f>IF(ISERROR(D19/D20),"  ",(D19/D20))</f>
        <v>0</v>
      </c>
      <c r="E21" s="57"/>
      <c r="F21" s="34">
        <f>F19/F20</f>
        <v>0.9912220309810671</v>
      </c>
      <c r="G21" s="34">
        <f>G19/G20</f>
        <v>0.9978111689540937</v>
      </c>
      <c r="H21" s="57"/>
      <c r="I21" s="29">
        <f>I19/I20</f>
        <v>0.8903375418706518</v>
      </c>
      <c r="J21" s="29">
        <f>J19/J20</f>
        <v>0.898614810868407</v>
      </c>
      <c r="K21" s="58"/>
      <c r="L21" s="59"/>
      <c r="M21" s="60"/>
      <c r="N21" s="60"/>
      <c r="O21" s="61"/>
      <c r="P21" s="62"/>
    </row>
    <row r="22" spans="1:16" ht="30.75" customHeight="1">
      <c r="A22" s="64" t="s">
        <v>16</v>
      </c>
      <c r="B22" s="65">
        <f>B19+'１１月'!B22</f>
        <v>68</v>
      </c>
      <c r="C22" s="66">
        <f>C19+'１１月'!C22</f>
        <v>147033</v>
      </c>
      <c r="D22" s="66">
        <f>D19+'１１月'!D22</f>
        <v>137274</v>
      </c>
      <c r="E22" s="67">
        <f>IF(ISERROR(D22/C22),"  ",(D22/C22))</f>
        <v>0.9336271449266491</v>
      </c>
      <c r="F22" s="66">
        <f>F19+'１１月'!F22</f>
        <v>389499</v>
      </c>
      <c r="G22" s="66">
        <f>G19+'１１月'!G22</f>
        <v>377077</v>
      </c>
      <c r="H22" s="67">
        <f>IF(ISERROR(G22/F22),"  ",(G22/F22))</f>
        <v>0.968107748672012</v>
      </c>
      <c r="I22" s="68"/>
      <c r="J22" s="69"/>
      <c r="K22" s="70"/>
      <c r="L22" s="39">
        <f>SUM(L3:L18)</f>
        <v>68</v>
      </c>
      <c r="M22" s="39">
        <f>SUM(M3:M18)</f>
        <v>536532</v>
      </c>
      <c r="N22" s="39">
        <f>SUM(N3:N18)</f>
        <v>514351</v>
      </c>
      <c r="O22" s="29">
        <f>IF(ISERROR(N22/M22),"",N22/M22)</f>
        <v>0.9586585702250751</v>
      </c>
      <c r="P22" s="119">
        <f>N22/Q19</f>
        <v>1.2641934223235944</v>
      </c>
    </row>
    <row r="23" spans="1:18" s="63" customFormat="1" ht="30.75" customHeight="1">
      <c r="A23" s="46" t="s">
        <v>24</v>
      </c>
      <c r="B23" s="47">
        <v>57</v>
      </c>
      <c r="C23" s="48">
        <v>151639</v>
      </c>
      <c r="D23" s="48">
        <v>133147</v>
      </c>
      <c r="E23" s="49">
        <v>0.8780524799029273</v>
      </c>
      <c r="F23" s="48">
        <v>284169</v>
      </c>
      <c r="G23" s="48">
        <v>273714</v>
      </c>
      <c r="H23" s="49">
        <v>0.9632085132438796</v>
      </c>
      <c r="I23" s="71"/>
      <c r="J23" s="72"/>
      <c r="K23" s="73"/>
      <c r="L23" s="74">
        <v>57</v>
      </c>
      <c r="M23" s="74">
        <v>435808</v>
      </c>
      <c r="N23" s="74">
        <v>406861</v>
      </c>
      <c r="O23" s="75">
        <v>0.9335785483515676</v>
      </c>
      <c r="P23" s="114"/>
      <c r="Q23" s="82"/>
      <c r="R23" s="82"/>
    </row>
    <row r="24" spans="1:16" ht="30.75" customHeight="1" thickBot="1">
      <c r="A24" s="76" t="s">
        <v>30</v>
      </c>
      <c r="B24" s="77">
        <f>B22/B23</f>
        <v>1.1929824561403508</v>
      </c>
      <c r="C24" s="77">
        <f>C22/C23</f>
        <v>0.9696252283383562</v>
      </c>
      <c r="D24" s="77">
        <f>D22/D23</f>
        <v>1.0309958166537736</v>
      </c>
      <c r="E24" s="57"/>
      <c r="F24" s="77">
        <f>F22/F23</f>
        <v>1.3706597130580747</v>
      </c>
      <c r="G24" s="77">
        <f>G22/G23</f>
        <v>1.377631396274944</v>
      </c>
      <c r="H24" s="57"/>
      <c r="I24" s="78"/>
      <c r="J24" s="60"/>
      <c r="K24" s="79"/>
      <c r="L24" s="77">
        <f>L22/L23</f>
        <v>1.1929824561403508</v>
      </c>
      <c r="M24" s="77">
        <f>M22/M23</f>
        <v>1.2311201262941478</v>
      </c>
      <c r="N24" s="77">
        <f>N22/N23</f>
        <v>1.2641934223235944</v>
      </c>
      <c r="O24" s="80"/>
      <c r="P24" s="81"/>
    </row>
    <row r="25" ht="27" customHeight="1">
      <c r="A25" s="12" t="s">
        <v>43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Header>&amp;C&amp;A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24"/>
  <sheetViews>
    <sheetView showZeros="0" view="pageBreakPreview" zoomScale="85" zoomScaleNormal="85" zoomScaleSheetLayoutView="85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5.5" customHeight="1"/>
  <cols>
    <col min="1" max="1" width="17.625" style="12" customWidth="1"/>
    <col min="2" max="2" width="9.125" style="12" customWidth="1"/>
    <col min="3" max="4" width="10.125" style="82" customWidth="1"/>
    <col min="5" max="5" width="10.125" style="63" customWidth="1"/>
    <col min="6" max="7" width="10.125" style="82" customWidth="1"/>
    <col min="8" max="8" width="10.125" style="63" customWidth="1"/>
    <col min="9" max="10" width="10.125" style="82" customWidth="1"/>
    <col min="11" max="11" width="10.125" style="63" customWidth="1"/>
    <col min="12" max="16" width="10.125" style="82" customWidth="1"/>
    <col min="17" max="18" width="9.00390625" style="82" customWidth="1"/>
    <col min="19" max="16384" width="9.00390625" style="12" customWidth="1"/>
  </cols>
  <sheetData>
    <row r="1" spans="1:16" ht="25.5" customHeight="1">
      <c r="A1" s="1"/>
      <c r="B1" s="2"/>
      <c r="C1" s="3"/>
      <c r="D1" s="4" t="s">
        <v>19</v>
      </c>
      <c r="E1" s="5"/>
      <c r="F1" s="3"/>
      <c r="G1" s="4" t="s">
        <v>20</v>
      </c>
      <c r="H1" s="5"/>
      <c r="I1" s="3"/>
      <c r="J1" s="4" t="s">
        <v>21</v>
      </c>
      <c r="K1" s="6"/>
      <c r="L1" s="7"/>
      <c r="M1" s="8"/>
      <c r="N1" s="9" t="s">
        <v>22</v>
      </c>
      <c r="O1" s="10"/>
      <c r="P1" s="11" t="s">
        <v>17</v>
      </c>
    </row>
    <row r="2" spans="1:18" s="21" customFormat="1" ht="30.75" customHeight="1">
      <c r="A2" s="13" t="s">
        <v>0</v>
      </c>
      <c r="B2" s="14" t="s">
        <v>12</v>
      </c>
      <c r="C2" s="15" t="s">
        <v>25</v>
      </c>
      <c r="D2" s="15" t="s">
        <v>13</v>
      </c>
      <c r="E2" s="16" t="s">
        <v>14</v>
      </c>
      <c r="F2" s="15" t="s">
        <v>25</v>
      </c>
      <c r="G2" s="15" t="s">
        <v>13</v>
      </c>
      <c r="H2" s="16" t="s">
        <v>14</v>
      </c>
      <c r="I2" s="15" t="s">
        <v>25</v>
      </c>
      <c r="J2" s="15" t="s">
        <v>13</v>
      </c>
      <c r="K2" s="17" t="s">
        <v>14</v>
      </c>
      <c r="L2" s="18" t="s">
        <v>12</v>
      </c>
      <c r="M2" s="19" t="s">
        <v>25</v>
      </c>
      <c r="N2" s="15" t="s">
        <v>13</v>
      </c>
      <c r="O2" s="15" t="s">
        <v>14</v>
      </c>
      <c r="P2" s="20" t="s">
        <v>18</v>
      </c>
      <c r="Q2" s="145" t="s">
        <v>35</v>
      </c>
      <c r="R2" s="145" t="s">
        <v>38</v>
      </c>
    </row>
    <row r="3" spans="1:18" s="30" customFormat="1" ht="30.75" customHeight="1">
      <c r="A3" s="22" t="s">
        <v>1</v>
      </c>
      <c r="B3" s="23">
        <v>1</v>
      </c>
      <c r="C3" s="24"/>
      <c r="D3" s="24"/>
      <c r="E3" s="25">
        <f aca="true" t="shared" si="0" ref="E3:E19">IF(ISERROR(D3/C3),"",D3/C3)</f>
      </c>
      <c r="F3" s="24">
        <v>27675</v>
      </c>
      <c r="G3" s="24">
        <v>26178</v>
      </c>
      <c r="H3" s="25">
        <f aca="true" t="shared" si="1" ref="H3:H19">IF(ISERROR(G3/F3),"",G3/F3)</f>
        <v>0.9459078590785908</v>
      </c>
      <c r="I3" s="24">
        <f>C3+F3</f>
        <v>27675</v>
      </c>
      <c r="J3" s="24">
        <f>D3+G3</f>
        <v>26178</v>
      </c>
      <c r="K3" s="26">
        <f>IF(ISERROR(J3/I3),"",J3/I3)</f>
        <v>0.9459078590785908</v>
      </c>
      <c r="L3" s="27">
        <f>B3+'１月'!L3</f>
        <v>1</v>
      </c>
      <c r="M3" s="28">
        <f>I3+'１月'!M3</f>
        <v>27675</v>
      </c>
      <c r="N3" s="28">
        <f>J3+'１月'!N3</f>
        <v>26178</v>
      </c>
      <c r="O3" s="29">
        <f>IF(ISERROR(N3/M3),"",N3/M3)</f>
        <v>0.9459078590785908</v>
      </c>
      <c r="P3" s="83">
        <f aca="true" t="shared" si="2" ref="P3:P16">IF(ISERROR(N3/Q3),"",N3/Q3)</f>
        <v>1.2594053689983642</v>
      </c>
      <c r="Q3" s="139">
        <v>20786</v>
      </c>
      <c r="R3" s="139">
        <v>20786</v>
      </c>
    </row>
    <row r="4" spans="1:18" s="30" customFormat="1" ht="30.75" customHeight="1">
      <c r="A4" s="22" t="s">
        <v>40</v>
      </c>
      <c r="B4" s="23"/>
      <c r="C4" s="24"/>
      <c r="D4" s="24"/>
      <c r="E4" s="25">
        <f>IF(ISERROR(D4/C4),"",D4/C4)</f>
      </c>
      <c r="F4" s="24"/>
      <c r="G4" s="24"/>
      <c r="H4" s="25">
        <f>IF(ISERROR(G4/F4),"",G4/F4)</f>
      </c>
      <c r="I4" s="24">
        <f>C4+F4</f>
        <v>0</v>
      </c>
      <c r="J4" s="24">
        <f>D4+G4</f>
        <v>0</v>
      </c>
      <c r="K4" s="26">
        <f>IF(ISERROR(J4/I4),"",J4/I4)</f>
      </c>
      <c r="L4" s="27">
        <f>B4+'１月'!L4</f>
        <v>0</v>
      </c>
      <c r="M4" s="28">
        <f>I4+'１月'!M4</f>
        <v>0</v>
      </c>
      <c r="N4" s="28">
        <f>J4+'１月'!N4</f>
        <v>0</v>
      </c>
      <c r="O4" s="29">
        <f>IF(ISERROR(N4/M4),"",N4/M4)</f>
      </c>
      <c r="P4" s="83">
        <f>IF(ISERROR(N4/Q4),"",N4/Q4)</f>
      </c>
      <c r="Q4" s="139">
        <v>0</v>
      </c>
      <c r="R4" s="139">
        <v>0</v>
      </c>
    </row>
    <row r="5" spans="1:18" s="30" customFormat="1" ht="30.75" customHeight="1">
      <c r="A5" s="22" t="s">
        <v>48</v>
      </c>
      <c r="B5" s="23"/>
      <c r="C5" s="24"/>
      <c r="D5" s="24"/>
      <c r="E5" s="25">
        <f t="shared" si="0"/>
      </c>
      <c r="F5" s="24"/>
      <c r="G5" s="24"/>
      <c r="H5" s="25">
        <f t="shared" si="1"/>
      </c>
      <c r="I5" s="24">
        <f aca="true" t="shared" si="3" ref="I5:I18">C5+F5</f>
        <v>0</v>
      </c>
      <c r="J5" s="24">
        <f aca="true" t="shared" si="4" ref="J5:J18">D5+G5</f>
        <v>0</v>
      </c>
      <c r="K5" s="26">
        <f aca="true" t="shared" si="5" ref="K5:K19">IF(ISERROR(J5/I5),"",J5/I5)</f>
      </c>
      <c r="L5" s="27">
        <f>B5+'１月'!L5</f>
        <v>0</v>
      </c>
      <c r="M5" s="28">
        <f>I5+'１月'!M5</f>
        <v>0</v>
      </c>
      <c r="N5" s="28">
        <f>J5+'１月'!N5</f>
        <v>0</v>
      </c>
      <c r="O5" s="29">
        <f aca="true" t="shared" si="6" ref="O5:O18">IF(ISERROR(N5/M5),"",N5/M5)</f>
      </c>
      <c r="P5" s="83">
        <f t="shared" si="2"/>
      </c>
      <c r="Q5" s="139">
        <v>0</v>
      </c>
      <c r="R5" s="139">
        <v>0</v>
      </c>
    </row>
    <row r="6" spans="1:18" s="30" customFormat="1" ht="30.75" customHeight="1">
      <c r="A6" s="22" t="s">
        <v>2</v>
      </c>
      <c r="B6" s="23"/>
      <c r="C6" s="24"/>
      <c r="D6" s="24"/>
      <c r="E6" s="25">
        <f t="shared" si="0"/>
      </c>
      <c r="F6" s="24"/>
      <c r="G6" s="24"/>
      <c r="H6" s="25">
        <f t="shared" si="1"/>
      </c>
      <c r="I6" s="24">
        <f t="shared" si="3"/>
        <v>0</v>
      </c>
      <c r="J6" s="24">
        <f t="shared" si="4"/>
        <v>0</v>
      </c>
      <c r="K6" s="26">
        <f t="shared" si="5"/>
      </c>
      <c r="L6" s="27">
        <f>B6+'１月'!L6</f>
        <v>1</v>
      </c>
      <c r="M6" s="28">
        <f>I6+'１月'!M6</f>
        <v>9784</v>
      </c>
      <c r="N6" s="28">
        <f>J6+'１月'!N6</f>
        <v>8360</v>
      </c>
      <c r="O6" s="29">
        <f t="shared" si="6"/>
        <v>0.8544562551103843</v>
      </c>
      <c r="P6" s="83">
        <f t="shared" si="2"/>
        <v>0.6781860955625862</v>
      </c>
      <c r="Q6" s="139">
        <v>12327</v>
      </c>
      <c r="R6" s="139">
        <v>12327</v>
      </c>
    </row>
    <row r="7" spans="1:18" s="30" customFormat="1" ht="30.75" customHeight="1">
      <c r="A7" s="22" t="s">
        <v>3</v>
      </c>
      <c r="B7" s="23"/>
      <c r="C7" s="24"/>
      <c r="D7" s="24"/>
      <c r="E7" s="25">
        <f t="shared" si="0"/>
      </c>
      <c r="F7" s="24"/>
      <c r="G7" s="24"/>
      <c r="H7" s="25">
        <f t="shared" si="1"/>
      </c>
      <c r="I7" s="24">
        <f t="shared" si="3"/>
        <v>0</v>
      </c>
      <c r="J7" s="24">
        <f t="shared" si="4"/>
        <v>0</v>
      </c>
      <c r="K7" s="26">
        <f t="shared" si="5"/>
      </c>
      <c r="L7" s="27">
        <f>B7+'１月'!L7</f>
        <v>0</v>
      </c>
      <c r="M7" s="28">
        <f>I7+'１月'!M7</f>
        <v>0</v>
      </c>
      <c r="N7" s="28">
        <f>J7+'１月'!N7</f>
        <v>0</v>
      </c>
      <c r="O7" s="29">
        <f t="shared" si="6"/>
      </c>
      <c r="P7" s="83">
        <f t="shared" si="2"/>
        <v>0</v>
      </c>
      <c r="Q7" s="139">
        <v>3588</v>
      </c>
      <c r="R7" s="139">
        <v>0</v>
      </c>
    </row>
    <row r="8" spans="1:18" s="30" customFormat="1" ht="30.75" customHeight="1">
      <c r="A8" s="22" t="s">
        <v>27</v>
      </c>
      <c r="B8" s="23">
        <v>1</v>
      </c>
      <c r="C8" s="24"/>
      <c r="D8" s="24"/>
      <c r="E8" s="25">
        <f t="shared" si="0"/>
      </c>
      <c r="F8" s="24">
        <v>7670</v>
      </c>
      <c r="G8" s="24">
        <v>7316</v>
      </c>
      <c r="H8" s="25">
        <f t="shared" si="1"/>
        <v>0.9538461538461539</v>
      </c>
      <c r="I8" s="24">
        <f t="shared" si="3"/>
        <v>7670</v>
      </c>
      <c r="J8" s="24">
        <f t="shared" si="4"/>
        <v>7316</v>
      </c>
      <c r="K8" s="26">
        <f t="shared" si="5"/>
        <v>0.9538461538461539</v>
      </c>
      <c r="L8" s="27">
        <f>B8+'１月'!L8</f>
        <v>1</v>
      </c>
      <c r="M8" s="28">
        <f>I8+'１月'!M8</f>
        <v>7670</v>
      </c>
      <c r="N8" s="28">
        <f>J8+'１月'!N8</f>
        <v>7316</v>
      </c>
      <c r="O8" s="29">
        <f t="shared" si="6"/>
        <v>0.9538461538461539</v>
      </c>
      <c r="P8" s="83">
        <f t="shared" si="2"/>
        <v>1.4806719287593604</v>
      </c>
      <c r="Q8" s="139">
        <v>4941</v>
      </c>
      <c r="R8" s="139">
        <v>4941</v>
      </c>
    </row>
    <row r="9" spans="1:18" s="30" customFormat="1" ht="30.75" customHeight="1">
      <c r="A9" s="22" t="s">
        <v>28</v>
      </c>
      <c r="B9" s="23"/>
      <c r="C9" s="24"/>
      <c r="D9" s="24"/>
      <c r="E9" s="25">
        <f t="shared" si="0"/>
      </c>
      <c r="F9" s="24"/>
      <c r="G9" s="24"/>
      <c r="H9" s="25">
        <f t="shared" si="1"/>
      </c>
      <c r="I9" s="24">
        <f t="shared" si="3"/>
        <v>0</v>
      </c>
      <c r="J9" s="24">
        <f t="shared" si="4"/>
        <v>0</v>
      </c>
      <c r="K9" s="26">
        <f t="shared" si="5"/>
      </c>
      <c r="L9" s="27">
        <f>B9+'１月'!L9</f>
        <v>0</v>
      </c>
      <c r="M9" s="28">
        <f>I9+'１月'!M9</f>
        <v>0</v>
      </c>
      <c r="N9" s="28">
        <f>J9+'１月'!N9</f>
        <v>0</v>
      </c>
      <c r="O9" s="29">
        <f t="shared" si="6"/>
      </c>
      <c r="P9" s="83">
        <f t="shared" si="2"/>
      </c>
      <c r="Q9" s="139">
        <v>0</v>
      </c>
      <c r="R9" s="139">
        <v>0</v>
      </c>
    </row>
    <row r="10" spans="1:18" s="30" customFormat="1" ht="30.75" customHeight="1">
      <c r="A10" s="22" t="s">
        <v>4</v>
      </c>
      <c r="B10" s="23"/>
      <c r="C10" s="24"/>
      <c r="D10" s="24"/>
      <c r="E10" s="25">
        <f t="shared" si="0"/>
      </c>
      <c r="F10" s="24"/>
      <c r="G10" s="24"/>
      <c r="H10" s="25">
        <f t="shared" si="1"/>
      </c>
      <c r="I10" s="24">
        <f t="shared" si="3"/>
        <v>0</v>
      </c>
      <c r="J10" s="24">
        <f t="shared" si="4"/>
        <v>0</v>
      </c>
      <c r="K10" s="26">
        <f t="shared" si="5"/>
      </c>
      <c r="L10" s="27">
        <f>B10+'１月'!L10</f>
        <v>1</v>
      </c>
      <c r="M10" s="28">
        <f>I10+'１月'!M10</f>
        <v>6771</v>
      </c>
      <c r="N10" s="28">
        <f>J10+'１月'!N10</f>
        <v>6617</v>
      </c>
      <c r="O10" s="29">
        <f t="shared" si="6"/>
        <v>0.9772559444690592</v>
      </c>
      <c r="P10" s="83">
        <f t="shared" si="2"/>
      </c>
      <c r="Q10" s="139">
        <v>0</v>
      </c>
      <c r="R10" s="139">
        <v>0</v>
      </c>
    </row>
    <row r="11" spans="1:18" s="30" customFormat="1" ht="30.75" customHeight="1">
      <c r="A11" s="22" t="s">
        <v>5</v>
      </c>
      <c r="B11" s="23"/>
      <c r="C11" s="24"/>
      <c r="D11" s="24"/>
      <c r="E11" s="25">
        <f t="shared" si="0"/>
      </c>
      <c r="F11" s="24"/>
      <c r="G11" s="24"/>
      <c r="H11" s="25">
        <f t="shared" si="1"/>
      </c>
      <c r="I11" s="24">
        <f t="shared" si="3"/>
        <v>0</v>
      </c>
      <c r="J11" s="24">
        <f t="shared" si="4"/>
        <v>0</v>
      </c>
      <c r="K11" s="26">
        <f t="shared" si="5"/>
      </c>
      <c r="L11" s="27">
        <f>B11+'１月'!L11</f>
        <v>0</v>
      </c>
      <c r="M11" s="28">
        <f>I11+'１月'!M11</f>
        <v>0</v>
      </c>
      <c r="N11" s="28">
        <f>J11+'１月'!N11</f>
        <v>0</v>
      </c>
      <c r="O11" s="29">
        <f t="shared" si="6"/>
      </c>
      <c r="P11" s="83">
        <f t="shared" si="2"/>
      </c>
      <c r="Q11" s="139">
        <v>0</v>
      </c>
      <c r="R11" s="139">
        <v>0</v>
      </c>
    </row>
    <row r="12" spans="1:18" s="30" customFormat="1" ht="30.75" customHeight="1">
      <c r="A12" s="22" t="s">
        <v>6</v>
      </c>
      <c r="B12" s="23"/>
      <c r="C12" s="24"/>
      <c r="D12" s="24"/>
      <c r="E12" s="25">
        <f t="shared" si="0"/>
      </c>
      <c r="F12" s="24"/>
      <c r="G12" s="24"/>
      <c r="H12" s="25">
        <f t="shared" si="1"/>
      </c>
      <c r="I12" s="24">
        <f t="shared" si="3"/>
        <v>0</v>
      </c>
      <c r="J12" s="24">
        <f t="shared" si="4"/>
        <v>0</v>
      </c>
      <c r="K12" s="26">
        <f t="shared" si="5"/>
      </c>
      <c r="L12" s="27">
        <f>B12+'１月'!L12</f>
        <v>0</v>
      </c>
      <c r="M12" s="28">
        <f>I12+'１月'!M12</f>
        <v>0</v>
      </c>
      <c r="N12" s="28">
        <f>J12+'１月'!N12</f>
        <v>0</v>
      </c>
      <c r="O12" s="29">
        <f t="shared" si="6"/>
      </c>
      <c r="P12" s="83">
        <f t="shared" si="2"/>
      </c>
      <c r="Q12" s="139">
        <v>0</v>
      </c>
      <c r="R12" s="139">
        <v>0</v>
      </c>
    </row>
    <row r="13" spans="1:18" s="30" customFormat="1" ht="30.75" customHeight="1">
      <c r="A13" s="22" t="s">
        <v>26</v>
      </c>
      <c r="B13" s="23"/>
      <c r="C13" s="24"/>
      <c r="D13" s="24"/>
      <c r="E13" s="25">
        <f t="shared" si="0"/>
      </c>
      <c r="F13" s="24"/>
      <c r="G13" s="24"/>
      <c r="H13" s="25">
        <f t="shared" si="1"/>
      </c>
      <c r="I13" s="24">
        <f t="shared" si="3"/>
        <v>0</v>
      </c>
      <c r="J13" s="24">
        <f t="shared" si="4"/>
        <v>0</v>
      </c>
      <c r="K13" s="26">
        <f t="shared" si="5"/>
      </c>
      <c r="L13" s="27">
        <f>B13+'１月'!L13</f>
        <v>0</v>
      </c>
      <c r="M13" s="28">
        <f>I13+'１月'!M13</f>
        <v>0</v>
      </c>
      <c r="N13" s="28">
        <f>J13+'１月'!N13</f>
        <v>0</v>
      </c>
      <c r="O13" s="29">
        <f t="shared" si="6"/>
      </c>
      <c r="P13" s="83">
        <f t="shared" si="2"/>
        <v>0</v>
      </c>
      <c r="Q13" s="139">
        <v>5149</v>
      </c>
      <c r="R13" s="139">
        <v>5149</v>
      </c>
    </row>
    <row r="14" spans="1:18" s="30" customFormat="1" ht="30.75" customHeight="1">
      <c r="A14" s="22" t="s">
        <v>7</v>
      </c>
      <c r="B14" s="23"/>
      <c r="C14" s="24"/>
      <c r="D14" s="24"/>
      <c r="E14" s="25">
        <f>IF(ISERROR(D14/C14),"",D14/C14)</f>
      </c>
      <c r="F14" s="24"/>
      <c r="G14" s="24"/>
      <c r="H14" s="25">
        <f>IF(ISERROR(G14/F14),"",G14/F14)</f>
      </c>
      <c r="I14" s="24">
        <f>C14+F14</f>
        <v>0</v>
      </c>
      <c r="J14" s="24">
        <f>D14+G14</f>
        <v>0</v>
      </c>
      <c r="K14" s="26">
        <f>IF(ISERROR(J14/I14),"",J14/I14)</f>
      </c>
      <c r="L14" s="27">
        <f>B14+'１月'!L14</f>
        <v>0</v>
      </c>
      <c r="M14" s="28">
        <f>I14+'１月'!M14</f>
        <v>0</v>
      </c>
      <c r="N14" s="28">
        <f>J14+'１月'!N14</f>
        <v>0</v>
      </c>
      <c r="O14" s="29">
        <f t="shared" si="6"/>
      </c>
      <c r="P14" s="83">
        <f t="shared" si="2"/>
        <v>0</v>
      </c>
      <c r="Q14" s="139">
        <v>8274</v>
      </c>
      <c r="R14" s="139">
        <v>8274</v>
      </c>
    </row>
    <row r="15" spans="1:18" s="30" customFormat="1" ht="30.75" customHeight="1">
      <c r="A15" s="22" t="s">
        <v>8</v>
      </c>
      <c r="B15" s="23"/>
      <c r="C15" s="24"/>
      <c r="D15" s="24"/>
      <c r="E15" s="25">
        <f t="shared" si="0"/>
      </c>
      <c r="F15" s="24"/>
      <c r="G15" s="24"/>
      <c r="H15" s="25">
        <f t="shared" si="1"/>
      </c>
      <c r="I15" s="24">
        <f t="shared" si="3"/>
        <v>0</v>
      </c>
      <c r="J15" s="24">
        <f t="shared" si="4"/>
        <v>0</v>
      </c>
      <c r="K15" s="26">
        <f t="shared" si="5"/>
      </c>
      <c r="L15" s="27">
        <f>B15+'１月'!L15</f>
        <v>0</v>
      </c>
      <c r="M15" s="28">
        <f>I15+'１月'!M15</f>
        <v>0</v>
      </c>
      <c r="N15" s="28">
        <f>J15+'１月'!N15</f>
        <v>0</v>
      </c>
      <c r="O15" s="29">
        <f t="shared" si="6"/>
      </c>
      <c r="P15" s="83">
        <f t="shared" si="2"/>
      </c>
      <c r="Q15" s="139">
        <v>0</v>
      </c>
      <c r="R15" s="139">
        <v>0</v>
      </c>
    </row>
    <row r="16" spans="1:18" s="30" customFormat="1" ht="30.75" customHeight="1">
      <c r="A16" s="22" t="s">
        <v>9</v>
      </c>
      <c r="B16" s="23"/>
      <c r="C16" s="24"/>
      <c r="D16" s="24"/>
      <c r="E16" s="25">
        <f t="shared" si="0"/>
      </c>
      <c r="F16" s="24"/>
      <c r="G16" s="24"/>
      <c r="H16" s="25">
        <f t="shared" si="1"/>
      </c>
      <c r="I16" s="24">
        <f t="shared" si="3"/>
        <v>0</v>
      </c>
      <c r="J16" s="24">
        <f>D16+G16</f>
        <v>0</v>
      </c>
      <c r="K16" s="26">
        <f t="shared" si="5"/>
      </c>
      <c r="L16" s="27">
        <f>B16+'１月'!L16</f>
        <v>0</v>
      </c>
      <c r="M16" s="28">
        <f>I16+'１月'!M16</f>
        <v>0</v>
      </c>
      <c r="N16" s="28">
        <f>J16+'１月'!N16</f>
        <v>0</v>
      </c>
      <c r="O16" s="29">
        <f t="shared" si="6"/>
      </c>
      <c r="P16" s="83">
        <f t="shared" si="2"/>
      </c>
      <c r="Q16" s="139">
        <v>0</v>
      </c>
      <c r="R16" s="139">
        <v>0</v>
      </c>
    </row>
    <row r="17" spans="1:18" s="30" customFormat="1" ht="30.75" customHeight="1">
      <c r="A17" s="22" t="s">
        <v>10</v>
      </c>
      <c r="B17" s="23"/>
      <c r="C17" s="24"/>
      <c r="D17" s="24"/>
      <c r="E17" s="25">
        <f t="shared" si="0"/>
      </c>
      <c r="F17" s="24"/>
      <c r="G17" s="24"/>
      <c r="H17" s="25">
        <f t="shared" si="1"/>
      </c>
      <c r="I17" s="24">
        <f t="shared" si="3"/>
        <v>0</v>
      </c>
      <c r="J17" s="24">
        <f t="shared" si="4"/>
        <v>0</v>
      </c>
      <c r="K17" s="26">
        <f t="shared" si="5"/>
      </c>
      <c r="L17" s="27">
        <f>B17+'１月'!L17</f>
        <v>0</v>
      </c>
      <c r="M17" s="28">
        <f>I17+'１月'!M17</f>
        <v>0</v>
      </c>
      <c r="N17" s="28">
        <f>J17+'１月'!N17</f>
        <v>0</v>
      </c>
      <c r="O17" s="29">
        <f t="shared" si="6"/>
      </c>
      <c r="P17" s="83">
        <f>IF(ISERROR(N17/Q17),"",N17/Q17)</f>
      </c>
      <c r="Q17" s="139">
        <v>0</v>
      </c>
      <c r="R17" s="139">
        <v>0</v>
      </c>
    </row>
    <row r="18" spans="1:18" s="30" customFormat="1" ht="30.75" customHeight="1" thickBot="1">
      <c r="A18" s="31" t="s">
        <v>11</v>
      </c>
      <c r="B18" s="32"/>
      <c r="C18" s="33"/>
      <c r="D18" s="33"/>
      <c r="E18" s="84">
        <f t="shared" si="0"/>
      </c>
      <c r="F18" s="33"/>
      <c r="G18" s="33"/>
      <c r="H18" s="84">
        <f t="shared" si="1"/>
      </c>
      <c r="I18" s="33">
        <f t="shared" si="3"/>
        <v>0</v>
      </c>
      <c r="J18" s="33">
        <f t="shared" si="4"/>
        <v>0</v>
      </c>
      <c r="K18" s="103">
        <f t="shared" si="5"/>
      </c>
      <c r="L18" s="27">
        <f>B18+'１月'!L18</f>
        <v>0</v>
      </c>
      <c r="M18" s="28">
        <f>I18+'１月'!M18</f>
        <v>0</v>
      </c>
      <c r="N18" s="28">
        <f>J18+'１月'!N18</f>
        <v>0</v>
      </c>
      <c r="O18" s="29">
        <f t="shared" si="6"/>
      </c>
      <c r="P18" s="83">
        <f>IF(ISERROR(N18/Q18),"",N18/Q18)</f>
      </c>
      <c r="Q18" s="139">
        <v>0</v>
      </c>
      <c r="R18" s="139">
        <v>0</v>
      </c>
    </row>
    <row r="19" spans="1:18" ht="30.75" customHeight="1" thickTop="1">
      <c r="A19" s="37" t="s">
        <v>15</v>
      </c>
      <c r="B19" s="38">
        <f>SUM(B3:B18)</f>
        <v>2</v>
      </c>
      <c r="C19" s="39">
        <f>SUM(C3:C18)</f>
        <v>0</v>
      </c>
      <c r="D19" s="39">
        <f>SUM(D3:D18)</f>
        <v>0</v>
      </c>
      <c r="E19" s="40">
        <f t="shared" si="0"/>
      </c>
      <c r="F19" s="39">
        <f>SUM(F3:F18)</f>
        <v>35345</v>
      </c>
      <c r="G19" s="39">
        <f>SUM(G3:G18)</f>
        <v>33494</v>
      </c>
      <c r="H19" s="25">
        <f t="shared" si="1"/>
        <v>0.9476304993634177</v>
      </c>
      <c r="I19" s="39">
        <f>SUM(I3:I18)</f>
        <v>35345</v>
      </c>
      <c r="J19" s="39">
        <f>SUM(J3:J18)</f>
        <v>33494</v>
      </c>
      <c r="K19" s="26">
        <f t="shared" si="5"/>
        <v>0.9476304993634177</v>
      </c>
      <c r="L19" s="43"/>
      <c r="M19" s="44"/>
      <c r="N19" s="44"/>
      <c r="O19" s="44"/>
      <c r="P19" s="45"/>
      <c r="Q19" s="140">
        <v>55065</v>
      </c>
      <c r="R19" s="141">
        <v>51477</v>
      </c>
    </row>
    <row r="20" spans="1:16" ht="30.75" customHeight="1">
      <c r="A20" s="46" t="s">
        <v>23</v>
      </c>
      <c r="B20" s="47">
        <v>8</v>
      </c>
      <c r="C20" s="48">
        <v>36086</v>
      </c>
      <c r="D20" s="48">
        <v>33113</v>
      </c>
      <c r="E20" s="87">
        <v>0.9176134789114893</v>
      </c>
      <c r="F20" s="48">
        <v>18852</v>
      </c>
      <c r="G20" s="48">
        <v>18364</v>
      </c>
      <c r="H20" s="49">
        <v>0.9741141523445789</v>
      </c>
      <c r="I20" s="48">
        <v>54938</v>
      </c>
      <c r="J20" s="48">
        <v>51477</v>
      </c>
      <c r="K20" s="110">
        <v>0.937001711019695</v>
      </c>
      <c r="L20" s="53"/>
      <c r="M20" s="54"/>
      <c r="N20" s="54"/>
      <c r="O20" s="54"/>
      <c r="P20" s="55"/>
    </row>
    <row r="21" spans="1:18" s="63" customFormat="1" ht="30.75" customHeight="1" thickBot="1">
      <c r="A21" s="56" t="s">
        <v>30</v>
      </c>
      <c r="B21" s="34">
        <f>B19/B20</f>
        <v>0.25</v>
      </c>
      <c r="C21" s="157" t="s">
        <v>47</v>
      </c>
      <c r="D21" s="157" t="s">
        <v>47</v>
      </c>
      <c r="E21" s="57"/>
      <c r="F21" s="34">
        <f>F19/F20</f>
        <v>1.8748673880755358</v>
      </c>
      <c r="G21" s="34">
        <f>G19/G20</f>
        <v>1.823894576345023</v>
      </c>
      <c r="H21" s="57"/>
      <c r="I21" s="34">
        <f>I19/I20</f>
        <v>0.6433616076304197</v>
      </c>
      <c r="J21" s="34">
        <f>J19/J20</f>
        <v>0.6506595178429201</v>
      </c>
      <c r="K21" s="58"/>
      <c r="L21" s="59"/>
      <c r="M21" s="60"/>
      <c r="N21" s="60"/>
      <c r="O21" s="61"/>
      <c r="P21" s="62"/>
      <c r="Q21" s="82"/>
      <c r="R21" s="82"/>
    </row>
    <row r="22" spans="1:16" ht="30.75" customHeight="1">
      <c r="A22" s="64" t="s">
        <v>16</v>
      </c>
      <c r="B22" s="65">
        <f>B19+'１月'!B22</f>
        <v>4</v>
      </c>
      <c r="C22" s="144">
        <f>C19+'１月'!C22</f>
        <v>9784</v>
      </c>
      <c r="D22" s="144">
        <f>D19+'１月'!D22</f>
        <v>8360</v>
      </c>
      <c r="E22" s="67">
        <f>IF(ISERROR(D22/C22),"  ",(D22/C22))</f>
        <v>0.8544562551103843</v>
      </c>
      <c r="F22" s="144">
        <f>F19+'１月'!F22</f>
        <v>42116</v>
      </c>
      <c r="G22" s="144">
        <f>G19+'１月'!G22</f>
        <v>40111</v>
      </c>
      <c r="H22" s="67">
        <f>IF(ISERROR(G22/F22),"  ",(G22/F22))</f>
        <v>0.9523933896856301</v>
      </c>
      <c r="I22" s="68"/>
      <c r="J22" s="69"/>
      <c r="K22" s="70"/>
      <c r="L22" s="39">
        <f>SUM(L3:L18)</f>
        <v>4</v>
      </c>
      <c r="M22" s="39">
        <f>SUM(M3:M18)</f>
        <v>51900</v>
      </c>
      <c r="N22" s="39">
        <f>SUM(N3:N18)</f>
        <v>48471</v>
      </c>
      <c r="O22" s="29">
        <f>IF(ISERROR(N22/M22),"",N22/M22)</f>
        <v>0.9339306358381503</v>
      </c>
      <c r="P22" s="119">
        <f>N22/Q19</f>
        <v>0.8802506129120131</v>
      </c>
    </row>
    <row r="23" spans="1:16" ht="30.75" customHeight="1">
      <c r="A23" s="46" t="s">
        <v>24</v>
      </c>
      <c r="B23" s="47">
        <v>10</v>
      </c>
      <c r="C23" s="48">
        <v>36086</v>
      </c>
      <c r="D23" s="48">
        <v>33113</v>
      </c>
      <c r="E23" s="49">
        <v>0.9176134789114893</v>
      </c>
      <c r="F23" s="48">
        <v>22484</v>
      </c>
      <c r="G23" s="48">
        <v>21952</v>
      </c>
      <c r="H23" s="49">
        <v>0.9763387297633873</v>
      </c>
      <c r="I23" s="71"/>
      <c r="J23" s="72"/>
      <c r="K23" s="73"/>
      <c r="L23" s="74">
        <v>10</v>
      </c>
      <c r="M23" s="74">
        <v>58570</v>
      </c>
      <c r="N23" s="74">
        <v>55065</v>
      </c>
      <c r="O23" s="75">
        <v>0.9401570770018781</v>
      </c>
      <c r="P23" s="99"/>
    </row>
    <row r="24" spans="1:18" s="63" customFormat="1" ht="30.75" customHeight="1" thickBot="1">
      <c r="A24" s="76" t="s">
        <v>30</v>
      </c>
      <c r="B24" s="77">
        <f>B22/B23</f>
        <v>0.4</v>
      </c>
      <c r="C24" s="77">
        <f>C22/C23</f>
        <v>0.2711300781466497</v>
      </c>
      <c r="D24" s="77">
        <f>D22/D23</f>
        <v>0.252468818892882</v>
      </c>
      <c r="E24" s="57"/>
      <c r="F24" s="77">
        <f>F22/F23</f>
        <v>1.8731542430172567</v>
      </c>
      <c r="G24" s="77">
        <f>G22/G23</f>
        <v>1.827213921282799</v>
      </c>
      <c r="H24" s="57"/>
      <c r="I24" s="78"/>
      <c r="J24" s="60"/>
      <c r="K24" s="79"/>
      <c r="L24" s="77">
        <f>L22/L23</f>
        <v>0.4</v>
      </c>
      <c r="M24" s="77">
        <f>M22/M23</f>
        <v>0.8861191736383814</v>
      </c>
      <c r="N24" s="77">
        <f>N22/N23</f>
        <v>0.8802506129120131</v>
      </c>
      <c r="O24" s="80"/>
      <c r="P24" s="81"/>
      <c r="Q24" s="82"/>
      <c r="R24" s="82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8" r:id="rId2"/>
  <headerFooter alignWithMargins="0">
    <oddHeader>&amp;C&amp;A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R24"/>
  <sheetViews>
    <sheetView showZeros="0" view="pageBreakPreview" zoomScale="85" zoomScaleNormal="85" zoomScaleSheetLayoutView="85" zoomScalePageLayoutView="0" workbookViewId="0" topLeftCell="A1">
      <pane xSplit="1" ySplit="2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0" sqref="C20:E20"/>
    </sheetView>
  </sheetViews>
  <sheetFormatPr defaultColWidth="9.00390625" defaultRowHeight="25.5" customHeight="1"/>
  <cols>
    <col min="1" max="1" width="17.625" style="12" customWidth="1"/>
    <col min="2" max="2" width="9.125" style="12" customWidth="1"/>
    <col min="3" max="4" width="10.125" style="82" customWidth="1"/>
    <col min="5" max="5" width="10.125" style="63" customWidth="1"/>
    <col min="6" max="7" width="10.125" style="82" customWidth="1"/>
    <col min="8" max="8" width="10.125" style="63" customWidth="1"/>
    <col min="9" max="10" width="10.125" style="82" customWidth="1"/>
    <col min="11" max="11" width="10.125" style="63" customWidth="1"/>
    <col min="12" max="16" width="10.125" style="82" customWidth="1"/>
    <col min="17" max="18" width="9.125" style="82" bestFit="1" customWidth="1"/>
    <col min="19" max="16384" width="9.00390625" style="12" customWidth="1"/>
  </cols>
  <sheetData>
    <row r="1" spans="1:16" ht="25.5" customHeight="1">
      <c r="A1" s="1"/>
      <c r="B1" s="2"/>
      <c r="C1" s="3"/>
      <c r="D1" s="4" t="s">
        <v>19</v>
      </c>
      <c r="E1" s="5"/>
      <c r="F1" s="3"/>
      <c r="G1" s="4" t="s">
        <v>20</v>
      </c>
      <c r="H1" s="5"/>
      <c r="I1" s="3"/>
      <c r="J1" s="4" t="s">
        <v>21</v>
      </c>
      <c r="K1" s="6"/>
      <c r="L1" s="7"/>
      <c r="M1" s="8"/>
      <c r="N1" s="9" t="s">
        <v>22</v>
      </c>
      <c r="O1" s="10"/>
      <c r="P1" s="11" t="s">
        <v>17</v>
      </c>
    </row>
    <row r="2" spans="1:18" s="21" customFormat="1" ht="30.75" customHeight="1">
      <c r="A2" s="13" t="s">
        <v>0</v>
      </c>
      <c r="B2" s="14" t="s">
        <v>12</v>
      </c>
      <c r="C2" s="15" t="s">
        <v>25</v>
      </c>
      <c r="D2" s="15" t="s">
        <v>13</v>
      </c>
      <c r="E2" s="16" t="s">
        <v>14</v>
      </c>
      <c r="F2" s="15" t="s">
        <v>25</v>
      </c>
      <c r="G2" s="15" t="s">
        <v>13</v>
      </c>
      <c r="H2" s="16" t="s">
        <v>14</v>
      </c>
      <c r="I2" s="15" t="s">
        <v>25</v>
      </c>
      <c r="J2" s="15" t="s">
        <v>13</v>
      </c>
      <c r="K2" s="17" t="s">
        <v>14</v>
      </c>
      <c r="L2" s="18" t="s">
        <v>12</v>
      </c>
      <c r="M2" s="19" t="s">
        <v>25</v>
      </c>
      <c r="N2" s="15" t="s">
        <v>13</v>
      </c>
      <c r="O2" s="15" t="s">
        <v>14</v>
      </c>
      <c r="P2" s="20" t="s">
        <v>18</v>
      </c>
      <c r="Q2" s="145" t="s">
        <v>36</v>
      </c>
      <c r="R2" s="145" t="s">
        <v>39</v>
      </c>
    </row>
    <row r="3" spans="1:18" s="30" customFormat="1" ht="30.75" customHeight="1">
      <c r="A3" s="22" t="s">
        <v>1</v>
      </c>
      <c r="B3" s="23">
        <v>1</v>
      </c>
      <c r="C3" s="24">
        <v>22852</v>
      </c>
      <c r="D3" s="24">
        <v>22440</v>
      </c>
      <c r="E3" s="25">
        <f aca="true" t="shared" si="0" ref="E3:E19">IF(ISERROR(D3/C3),"",D3/C3)</f>
        <v>0.981970943462279</v>
      </c>
      <c r="F3" s="24"/>
      <c r="G3" s="24"/>
      <c r="H3" s="25">
        <f aca="true" t="shared" si="1" ref="H3:H19">IF(ISERROR(G3/F3),"",G3/F3)</f>
      </c>
      <c r="I3" s="24">
        <f>C3+F3</f>
        <v>22852</v>
      </c>
      <c r="J3" s="24">
        <f aca="true" t="shared" si="2" ref="J3:J18">D3+G3</f>
        <v>22440</v>
      </c>
      <c r="K3" s="25">
        <f>IF(ISERROR(J3/I3),"",J3/I3)</f>
        <v>0.981970943462279</v>
      </c>
      <c r="L3" s="27">
        <f>B3+'２月'!L3</f>
        <v>2</v>
      </c>
      <c r="M3" s="28">
        <f>I3+'２月'!M3</f>
        <v>50527</v>
      </c>
      <c r="N3" s="28">
        <f>J3+'２月'!N3</f>
        <v>48618</v>
      </c>
      <c r="O3" s="25">
        <f>IF(ISERROR(N3/M3),"",N3/M3)</f>
        <v>0.9622182199616047</v>
      </c>
      <c r="P3" s="83">
        <f>IF(ISERROR(N3/Q3),"",N3/Q3)</f>
        <v>1.124947938359017</v>
      </c>
      <c r="Q3" s="139">
        <v>43218</v>
      </c>
      <c r="R3" s="139">
        <v>22432</v>
      </c>
    </row>
    <row r="4" spans="1:18" s="30" customFormat="1" ht="30.75" customHeight="1">
      <c r="A4" s="22" t="s">
        <v>40</v>
      </c>
      <c r="B4" s="23">
        <v>1</v>
      </c>
      <c r="C4" s="24">
        <v>11981</v>
      </c>
      <c r="D4" s="24">
        <v>11896</v>
      </c>
      <c r="E4" s="25">
        <f>IF(ISERROR(D4/C4),"",D4/C4)</f>
        <v>0.992905433603205</v>
      </c>
      <c r="F4" s="24"/>
      <c r="G4" s="24"/>
      <c r="H4" s="25">
        <f>IF(ISERROR(G4/F4),"",G4/F4)</f>
      </c>
      <c r="I4" s="24">
        <f>C4+F4</f>
        <v>11981</v>
      </c>
      <c r="J4" s="24">
        <f>D4+G4</f>
        <v>11896</v>
      </c>
      <c r="K4" s="25">
        <f>IF(ISERROR(J4/I4),"",J4/I4)</f>
        <v>0.992905433603205</v>
      </c>
      <c r="L4" s="27">
        <f>B4+'２月'!L4</f>
        <v>1</v>
      </c>
      <c r="M4" s="28">
        <f>I4+'２月'!M4</f>
        <v>11981</v>
      </c>
      <c r="N4" s="28">
        <f>J4+'２月'!N4</f>
        <v>11896</v>
      </c>
      <c r="O4" s="25">
        <f>IF(ISERROR(N4/M4),"",N4/M4)</f>
        <v>0.992905433603205</v>
      </c>
      <c r="P4" s="83">
        <f>IF(ISERROR(N4/Q4),"",N4/Q4)</f>
        <v>1.6381162214266043</v>
      </c>
      <c r="Q4" s="139">
        <v>7262</v>
      </c>
      <c r="R4" s="139">
        <v>7262</v>
      </c>
    </row>
    <row r="5" spans="1:18" s="30" customFormat="1" ht="30.75" customHeight="1">
      <c r="A5" s="22" t="s">
        <v>48</v>
      </c>
      <c r="B5" s="23"/>
      <c r="C5" s="24"/>
      <c r="D5" s="24"/>
      <c r="E5" s="25">
        <f t="shared" si="0"/>
      </c>
      <c r="F5" s="24"/>
      <c r="G5" s="24"/>
      <c r="H5" s="25">
        <f t="shared" si="1"/>
      </c>
      <c r="I5" s="24">
        <f aca="true" t="shared" si="3" ref="I5:I18">C5+F5</f>
        <v>0</v>
      </c>
      <c r="J5" s="24">
        <f t="shared" si="2"/>
        <v>0</v>
      </c>
      <c r="K5" s="25">
        <f aca="true" t="shared" si="4" ref="K5:K19">IF(ISERROR(J5/I5),"",J5/I5)</f>
      </c>
      <c r="L5" s="27">
        <f>B5+'２月'!L5</f>
        <v>0</v>
      </c>
      <c r="M5" s="28">
        <f>I5+'２月'!M5</f>
        <v>0</v>
      </c>
      <c r="N5" s="28">
        <f>J5+'２月'!N5</f>
        <v>0</v>
      </c>
      <c r="O5" s="25">
        <f aca="true" t="shared" si="5" ref="O5:O18">IF(ISERROR(N5/M5),"",N5/M5)</f>
      </c>
      <c r="P5" s="83">
        <f>IF(ISERROR(N5/Q5),"",N5/Q5)</f>
      </c>
      <c r="Q5" s="139">
        <v>0</v>
      </c>
      <c r="R5" s="139">
        <v>0</v>
      </c>
    </row>
    <row r="6" spans="1:18" s="30" customFormat="1" ht="30.75" customHeight="1">
      <c r="A6" s="22" t="s">
        <v>2</v>
      </c>
      <c r="B6" s="23">
        <v>3</v>
      </c>
      <c r="C6" s="24">
        <v>2197</v>
      </c>
      <c r="D6" s="24">
        <v>1893</v>
      </c>
      <c r="E6" s="25">
        <f t="shared" si="0"/>
        <v>0.8616294947655895</v>
      </c>
      <c r="F6" s="24">
        <v>4856</v>
      </c>
      <c r="G6" s="24">
        <v>4636</v>
      </c>
      <c r="H6" s="25">
        <f t="shared" si="1"/>
        <v>0.9546952224052718</v>
      </c>
      <c r="I6" s="24">
        <f t="shared" si="3"/>
        <v>7053</v>
      </c>
      <c r="J6" s="24">
        <f t="shared" si="2"/>
        <v>6529</v>
      </c>
      <c r="K6" s="25">
        <f t="shared" si="4"/>
        <v>0.9257053735998866</v>
      </c>
      <c r="L6" s="27">
        <f>B6+'２月'!L6</f>
        <v>4</v>
      </c>
      <c r="M6" s="28">
        <f>I6+'２月'!M6</f>
        <v>16837</v>
      </c>
      <c r="N6" s="28">
        <f>J6+'２月'!N6</f>
        <v>14889</v>
      </c>
      <c r="O6" s="25">
        <f t="shared" si="5"/>
        <v>0.8843024291738433</v>
      </c>
      <c r="P6" s="83">
        <f>IF(ISERROR(N6/Q6),"",N6/Q6)</f>
        <v>1.2078364565587734</v>
      </c>
      <c r="Q6" s="139">
        <v>12327</v>
      </c>
      <c r="R6" s="139">
        <v>0</v>
      </c>
    </row>
    <row r="7" spans="1:18" s="30" customFormat="1" ht="30.75" customHeight="1">
      <c r="A7" s="22" t="s">
        <v>3</v>
      </c>
      <c r="B7" s="23">
        <v>2</v>
      </c>
      <c r="C7" s="24"/>
      <c r="D7" s="24"/>
      <c r="E7" s="25">
        <f t="shared" si="0"/>
      </c>
      <c r="F7" s="24">
        <v>4216</v>
      </c>
      <c r="G7" s="24">
        <v>4184</v>
      </c>
      <c r="H7" s="25">
        <f t="shared" si="1"/>
        <v>0.9924098671726755</v>
      </c>
      <c r="I7" s="24">
        <f t="shared" si="3"/>
        <v>4216</v>
      </c>
      <c r="J7" s="24">
        <f t="shared" si="2"/>
        <v>4184</v>
      </c>
      <c r="K7" s="25">
        <f t="shared" si="4"/>
        <v>0.9924098671726755</v>
      </c>
      <c r="L7" s="27">
        <f>B7+'２月'!L7</f>
        <v>2</v>
      </c>
      <c r="M7" s="28">
        <f>I7+'２月'!M7</f>
        <v>4216</v>
      </c>
      <c r="N7" s="28">
        <f>J7+'２月'!N7</f>
        <v>4184</v>
      </c>
      <c r="O7" s="25">
        <f t="shared" si="5"/>
        <v>0.9924098671726755</v>
      </c>
      <c r="P7" s="83">
        <f aca="true" t="shared" si="6" ref="P7:P16">IF(ISERROR(N7/Q7),"",N7/Q7)</f>
        <v>1.1661092530657748</v>
      </c>
      <c r="Q7" s="139">
        <v>3588</v>
      </c>
      <c r="R7" s="139">
        <v>0</v>
      </c>
    </row>
    <row r="8" spans="1:18" s="30" customFormat="1" ht="30.75" customHeight="1">
      <c r="A8" s="22" t="s">
        <v>27</v>
      </c>
      <c r="B8" s="23">
        <v>1</v>
      </c>
      <c r="C8" s="24"/>
      <c r="D8" s="24"/>
      <c r="E8" s="25">
        <f t="shared" si="0"/>
      </c>
      <c r="F8" s="24">
        <v>444</v>
      </c>
      <c r="G8" s="24">
        <v>429</v>
      </c>
      <c r="H8" s="25">
        <f t="shared" si="1"/>
        <v>0.9662162162162162</v>
      </c>
      <c r="I8" s="24">
        <f t="shared" si="3"/>
        <v>444</v>
      </c>
      <c r="J8" s="24">
        <f t="shared" si="2"/>
        <v>429</v>
      </c>
      <c r="K8" s="25">
        <f t="shared" si="4"/>
        <v>0.9662162162162162</v>
      </c>
      <c r="L8" s="27">
        <f>B8+'２月'!L8</f>
        <v>2</v>
      </c>
      <c r="M8" s="28">
        <f>I8+'２月'!M8</f>
        <v>8114</v>
      </c>
      <c r="N8" s="28">
        <f>J8+'２月'!N8</f>
        <v>7745</v>
      </c>
      <c r="O8" s="25">
        <f t="shared" si="5"/>
        <v>0.9545230465861474</v>
      </c>
      <c r="P8" s="83">
        <f t="shared" si="6"/>
        <v>1.5674964582068407</v>
      </c>
      <c r="Q8" s="139">
        <v>4941</v>
      </c>
      <c r="R8" s="139">
        <v>0</v>
      </c>
    </row>
    <row r="9" spans="1:18" s="30" customFormat="1" ht="30.75" customHeight="1">
      <c r="A9" s="22" t="s">
        <v>28</v>
      </c>
      <c r="B9" s="23"/>
      <c r="C9" s="24"/>
      <c r="D9" s="24"/>
      <c r="E9" s="25">
        <f t="shared" si="0"/>
      </c>
      <c r="F9" s="24"/>
      <c r="G9" s="24"/>
      <c r="H9" s="25">
        <f t="shared" si="1"/>
      </c>
      <c r="I9" s="24">
        <f t="shared" si="3"/>
        <v>0</v>
      </c>
      <c r="J9" s="24">
        <f t="shared" si="2"/>
        <v>0</v>
      </c>
      <c r="K9" s="25">
        <f t="shared" si="4"/>
      </c>
      <c r="L9" s="27">
        <f>B9+'２月'!L9</f>
        <v>0</v>
      </c>
      <c r="M9" s="28">
        <f>I9+'２月'!M9</f>
        <v>0</v>
      </c>
      <c r="N9" s="28">
        <f>J9+'２月'!N9</f>
        <v>0</v>
      </c>
      <c r="O9" s="25">
        <f t="shared" si="5"/>
      </c>
      <c r="P9" s="83">
        <f t="shared" si="6"/>
      </c>
      <c r="Q9" s="139">
        <v>0</v>
      </c>
      <c r="R9" s="139">
        <v>0</v>
      </c>
    </row>
    <row r="10" spans="1:18" s="30" customFormat="1" ht="30.75" customHeight="1">
      <c r="A10" s="22" t="s">
        <v>4</v>
      </c>
      <c r="B10" s="23">
        <v>2</v>
      </c>
      <c r="C10" s="24"/>
      <c r="D10" s="24"/>
      <c r="E10" s="25">
        <f t="shared" si="0"/>
      </c>
      <c r="F10" s="24">
        <v>5220</v>
      </c>
      <c r="G10" s="24">
        <v>5155</v>
      </c>
      <c r="H10" s="25">
        <f t="shared" si="1"/>
        <v>0.9875478927203065</v>
      </c>
      <c r="I10" s="24">
        <f t="shared" si="3"/>
        <v>5220</v>
      </c>
      <c r="J10" s="24">
        <f t="shared" si="2"/>
        <v>5155</v>
      </c>
      <c r="K10" s="25">
        <f t="shared" si="4"/>
        <v>0.9875478927203065</v>
      </c>
      <c r="L10" s="27">
        <f>B10+'２月'!L10</f>
        <v>3</v>
      </c>
      <c r="M10" s="28">
        <f>I10+'２月'!M10</f>
        <v>11991</v>
      </c>
      <c r="N10" s="28">
        <f>J10+'２月'!N10</f>
        <v>11772</v>
      </c>
      <c r="O10" s="25">
        <f t="shared" si="5"/>
        <v>0.98173630222667</v>
      </c>
      <c r="P10" s="83">
        <f t="shared" si="6"/>
        <v>1.2643110299645581</v>
      </c>
      <c r="Q10" s="139">
        <v>9311</v>
      </c>
      <c r="R10" s="139">
        <v>9311</v>
      </c>
    </row>
    <row r="11" spans="1:18" s="30" customFormat="1" ht="30.75" customHeight="1">
      <c r="A11" s="22" t="s">
        <v>5</v>
      </c>
      <c r="B11" s="23"/>
      <c r="C11" s="24"/>
      <c r="D11" s="24"/>
      <c r="E11" s="25">
        <f t="shared" si="0"/>
      </c>
      <c r="F11" s="24"/>
      <c r="G11" s="24"/>
      <c r="H11" s="25">
        <f t="shared" si="1"/>
      </c>
      <c r="I11" s="24">
        <f t="shared" si="3"/>
        <v>0</v>
      </c>
      <c r="J11" s="24">
        <f t="shared" si="2"/>
        <v>0</v>
      </c>
      <c r="K11" s="25">
        <f t="shared" si="4"/>
      </c>
      <c r="L11" s="27">
        <f>B11+'２月'!L11</f>
        <v>0</v>
      </c>
      <c r="M11" s="28">
        <f>I11+'２月'!M11</f>
        <v>0</v>
      </c>
      <c r="N11" s="28">
        <f>J11+'２月'!N11</f>
        <v>0</v>
      </c>
      <c r="O11" s="25">
        <f t="shared" si="5"/>
      </c>
      <c r="P11" s="83">
        <f t="shared" si="6"/>
      </c>
      <c r="Q11" s="139">
        <v>0</v>
      </c>
      <c r="R11" s="139">
        <v>0</v>
      </c>
    </row>
    <row r="12" spans="1:18" s="30" customFormat="1" ht="30.75" customHeight="1">
      <c r="A12" s="22" t="s">
        <v>6</v>
      </c>
      <c r="B12" s="23"/>
      <c r="C12" s="24"/>
      <c r="D12" s="24"/>
      <c r="E12" s="25">
        <f t="shared" si="0"/>
      </c>
      <c r="F12" s="24"/>
      <c r="G12" s="24"/>
      <c r="H12" s="25">
        <f t="shared" si="1"/>
      </c>
      <c r="I12" s="24">
        <f t="shared" si="3"/>
        <v>0</v>
      </c>
      <c r="J12" s="24">
        <f t="shared" si="2"/>
        <v>0</v>
      </c>
      <c r="K12" s="25">
        <f t="shared" si="4"/>
      </c>
      <c r="L12" s="27">
        <f>B12+'２月'!L12</f>
        <v>0</v>
      </c>
      <c r="M12" s="28">
        <f>I12+'２月'!M12</f>
        <v>0</v>
      </c>
      <c r="N12" s="28">
        <f>J12+'２月'!N12</f>
        <v>0</v>
      </c>
      <c r="O12" s="25">
        <f t="shared" si="5"/>
      </c>
      <c r="P12" s="83">
        <f t="shared" si="6"/>
      </c>
      <c r="Q12" s="139">
        <v>0</v>
      </c>
      <c r="R12" s="139">
        <v>0</v>
      </c>
    </row>
    <row r="13" spans="1:18" s="30" customFormat="1" ht="30.75" customHeight="1">
      <c r="A13" s="22" t="s">
        <v>26</v>
      </c>
      <c r="B13" s="23">
        <v>1</v>
      </c>
      <c r="C13" s="24"/>
      <c r="D13" s="24"/>
      <c r="E13" s="25">
        <f t="shared" si="0"/>
      </c>
      <c r="F13" s="24">
        <v>28856</v>
      </c>
      <c r="G13" s="24">
        <v>27850</v>
      </c>
      <c r="H13" s="25">
        <f t="shared" si="1"/>
        <v>0.9651372331577488</v>
      </c>
      <c r="I13" s="24">
        <f aca="true" t="shared" si="7" ref="I13:J15">C13+F13</f>
        <v>28856</v>
      </c>
      <c r="J13" s="24">
        <f t="shared" si="7"/>
        <v>27850</v>
      </c>
      <c r="K13" s="25">
        <f t="shared" si="4"/>
        <v>0.9651372331577488</v>
      </c>
      <c r="L13" s="27">
        <f>B13+'２月'!L13</f>
        <v>1</v>
      </c>
      <c r="M13" s="28">
        <f>I13+'２月'!M13</f>
        <v>28856</v>
      </c>
      <c r="N13" s="28">
        <f>J13+'２月'!N13</f>
        <v>27850</v>
      </c>
      <c r="O13" s="25">
        <f t="shared" si="5"/>
        <v>0.9651372331577488</v>
      </c>
      <c r="P13" s="83">
        <f t="shared" si="6"/>
        <v>5.408817246067198</v>
      </c>
      <c r="Q13" s="139">
        <v>5149</v>
      </c>
      <c r="R13" s="139">
        <v>0</v>
      </c>
    </row>
    <row r="14" spans="1:18" s="30" customFormat="1" ht="30.75" customHeight="1">
      <c r="A14" s="22" t="s">
        <v>7</v>
      </c>
      <c r="B14" s="23">
        <v>1</v>
      </c>
      <c r="C14" s="24"/>
      <c r="D14" s="24"/>
      <c r="E14" s="25">
        <f t="shared" si="0"/>
      </c>
      <c r="F14" s="24">
        <v>8478</v>
      </c>
      <c r="G14" s="24">
        <v>8390</v>
      </c>
      <c r="H14" s="25">
        <f>IF(ISERROR(G14/F14),"",G14/F14)</f>
        <v>0.9896201934418495</v>
      </c>
      <c r="I14" s="24">
        <f t="shared" si="7"/>
        <v>8478</v>
      </c>
      <c r="J14" s="24">
        <f t="shared" si="7"/>
        <v>8390</v>
      </c>
      <c r="K14" s="25">
        <f t="shared" si="4"/>
        <v>0.9896201934418495</v>
      </c>
      <c r="L14" s="27">
        <f>B14+'２月'!L14</f>
        <v>1</v>
      </c>
      <c r="M14" s="28">
        <f>I14+'２月'!M14</f>
        <v>8478</v>
      </c>
      <c r="N14" s="28">
        <f>J14+'２月'!N14</f>
        <v>8390</v>
      </c>
      <c r="O14" s="25">
        <f t="shared" si="5"/>
        <v>0.9896201934418495</v>
      </c>
      <c r="P14" s="83">
        <f t="shared" si="6"/>
        <v>1.0140198211264202</v>
      </c>
      <c r="Q14" s="139">
        <v>8274</v>
      </c>
      <c r="R14" s="139">
        <v>0</v>
      </c>
    </row>
    <row r="15" spans="1:18" s="30" customFormat="1" ht="30.75" customHeight="1">
      <c r="A15" s="22" t="s">
        <v>8</v>
      </c>
      <c r="B15" s="23"/>
      <c r="C15" s="24"/>
      <c r="D15" s="24"/>
      <c r="E15" s="25">
        <f t="shared" si="0"/>
      </c>
      <c r="F15" s="24"/>
      <c r="G15" s="24"/>
      <c r="H15" s="25">
        <f>IF(ISERROR(G15/F15),"",G15/F15)</f>
      </c>
      <c r="I15" s="24">
        <f t="shared" si="7"/>
        <v>0</v>
      </c>
      <c r="J15" s="24">
        <f t="shared" si="7"/>
        <v>0</v>
      </c>
      <c r="K15" s="25">
        <f t="shared" si="4"/>
      </c>
      <c r="L15" s="27">
        <f>B15+'２月'!L15</f>
        <v>0</v>
      </c>
      <c r="M15" s="28">
        <f>I15+'２月'!M15</f>
        <v>0</v>
      </c>
      <c r="N15" s="28">
        <f>J15+'２月'!N15</f>
        <v>0</v>
      </c>
      <c r="O15" s="25">
        <f t="shared" si="5"/>
      </c>
      <c r="P15" s="83">
        <f t="shared" si="6"/>
      </c>
      <c r="Q15" s="139">
        <v>0</v>
      </c>
      <c r="R15" s="139">
        <v>0</v>
      </c>
    </row>
    <row r="16" spans="1:18" s="30" customFormat="1" ht="30.75" customHeight="1">
      <c r="A16" s="22" t="s">
        <v>9</v>
      </c>
      <c r="B16" s="23"/>
      <c r="C16" s="24"/>
      <c r="D16" s="24"/>
      <c r="E16" s="25">
        <f t="shared" si="0"/>
      </c>
      <c r="F16" s="24"/>
      <c r="G16" s="24"/>
      <c r="H16" s="25">
        <f t="shared" si="1"/>
      </c>
      <c r="I16" s="24">
        <f t="shared" si="3"/>
        <v>0</v>
      </c>
      <c r="J16" s="24">
        <f>D16+G16</f>
        <v>0</v>
      </c>
      <c r="K16" s="25">
        <f t="shared" si="4"/>
      </c>
      <c r="L16" s="27">
        <f>B16+'２月'!L16</f>
        <v>0</v>
      </c>
      <c r="M16" s="28">
        <f>I16+'２月'!M16</f>
        <v>0</v>
      </c>
      <c r="N16" s="28">
        <f>J16+'２月'!N16</f>
        <v>0</v>
      </c>
      <c r="O16" s="25">
        <f t="shared" si="5"/>
      </c>
      <c r="P16" s="83">
        <f t="shared" si="6"/>
      </c>
      <c r="Q16" s="139">
        <v>0</v>
      </c>
      <c r="R16" s="139">
        <v>0</v>
      </c>
    </row>
    <row r="17" spans="1:18" s="30" customFormat="1" ht="30.75" customHeight="1">
      <c r="A17" s="22" t="s">
        <v>10</v>
      </c>
      <c r="B17" s="23">
        <v>2</v>
      </c>
      <c r="C17" s="24"/>
      <c r="D17" s="24"/>
      <c r="E17" s="25">
        <f t="shared" si="0"/>
      </c>
      <c r="F17" s="24">
        <v>23433</v>
      </c>
      <c r="G17" s="24">
        <v>22640</v>
      </c>
      <c r="H17" s="25">
        <f t="shared" si="1"/>
        <v>0.9661588358298127</v>
      </c>
      <c r="I17" s="24">
        <f t="shared" si="3"/>
        <v>23433</v>
      </c>
      <c r="J17" s="24">
        <f t="shared" si="2"/>
        <v>22640</v>
      </c>
      <c r="K17" s="25">
        <f t="shared" si="4"/>
        <v>0.9661588358298127</v>
      </c>
      <c r="L17" s="27">
        <f>B17+'２月'!L17</f>
        <v>2</v>
      </c>
      <c r="M17" s="28">
        <f>I17+'２月'!M17</f>
        <v>23433</v>
      </c>
      <c r="N17" s="28">
        <f>J17+'２月'!N17</f>
        <v>22640</v>
      </c>
      <c r="O17" s="25">
        <f t="shared" si="5"/>
        <v>0.9661588358298127</v>
      </c>
      <c r="P17" s="83">
        <f>IF(ISERROR(N17/Q17),"",N17/Q17)</f>
        <v>1.19390391815641</v>
      </c>
      <c r="Q17" s="139">
        <v>18963</v>
      </c>
      <c r="R17" s="139">
        <v>18963</v>
      </c>
    </row>
    <row r="18" spans="1:18" s="30" customFormat="1" ht="30.75" customHeight="1" thickBot="1">
      <c r="A18" s="31" t="s">
        <v>11</v>
      </c>
      <c r="B18" s="32"/>
      <c r="C18" s="33"/>
      <c r="D18" s="33"/>
      <c r="E18" s="84">
        <f t="shared" si="0"/>
      </c>
      <c r="F18" s="33"/>
      <c r="G18" s="33"/>
      <c r="H18" s="84">
        <f t="shared" si="1"/>
      </c>
      <c r="I18" s="33">
        <f t="shared" si="3"/>
        <v>0</v>
      </c>
      <c r="J18" s="33">
        <f t="shared" si="2"/>
        <v>0</v>
      </c>
      <c r="K18" s="103">
        <f t="shared" si="4"/>
      </c>
      <c r="L18" s="27">
        <f>B18+'２月'!L18</f>
        <v>0</v>
      </c>
      <c r="M18" s="28">
        <f>I18+'２月'!M18</f>
        <v>0</v>
      </c>
      <c r="N18" s="28">
        <f>J18+'２月'!N18</f>
        <v>0</v>
      </c>
      <c r="O18" s="25">
        <f t="shared" si="5"/>
      </c>
      <c r="P18" s="83">
        <f>IF(ISERROR(N18/Q18),"",N18/Q18)</f>
      </c>
      <c r="Q18" s="139">
        <v>0</v>
      </c>
      <c r="R18" s="139">
        <v>0</v>
      </c>
    </row>
    <row r="19" spans="1:18" ht="30.75" customHeight="1" thickTop="1">
      <c r="A19" s="37" t="s">
        <v>15</v>
      </c>
      <c r="B19" s="38">
        <f>SUM(B3:B18)</f>
        <v>14</v>
      </c>
      <c r="C19" s="39">
        <f>SUM(C3:C18)</f>
        <v>37030</v>
      </c>
      <c r="D19" s="39">
        <f>SUM(D3:D18)</f>
        <v>36229</v>
      </c>
      <c r="E19" s="95">
        <f t="shared" si="0"/>
        <v>0.978368890089117</v>
      </c>
      <c r="F19" s="39">
        <f>SUM(F3:F18)</f>
        <v>75503</v>
      </c>
      <c r="G19" s="39">
        <f>SUM(G3:G18)</f>
        <v>73284</v>
      </c>
      <c r="H19" s="113">
        <f t="shared" si="1"/>
        <v>0.9706104393202919</v>
      </c>
      <c r="I19" s="39">
        <f>SUM(I3:I18)</f>
        <v>112533</v>
      </c>
      <c r="J19" s="39">
        <f>SUM(J3:J18)</f>
        <v>109513</v>
      </c>
      <c r="K19" s="113">
        <f t="shared" si="4"/>
        <v>0.973163427616788</v>
      </c>
      <c r="L19" s="43"/>
      <c r="M19" s="44"/>
      <c r="N19" s="44"/>
      <c r="O19" s="44"/>
      <c r="P19" s="45"/>
      <c r="Q19" s="140">
        <v>130958</v>
      </c>
      <c r="R19" s="143">
        <v>57968</v>
      </c>
    </row>
    <row r="20" spans="1:16" ht="30.75" customHeight="1">
      <c r="A20" s="46" t="s">
        <v>23</v>
      </c>
      <c r="B20" s="47">
        <v>8</v>
      </c>
      <c r="C20" s="158" t="s">
        <v>49</v>
      </c>
      <c r="D20" s="158" t="s">
        <v>49</v>
      </c>
      <c r="E20" s="159" t="s">
        <v>47</v>
      </c>
      <c r="F20" s="48">
        <v>59794</v>
      </c>
      <c r="G20" s="48">
        <v>57968</v>
      </c>
      <c r="H20" s="49">
        <v>0.9694618189115964</v>
      </c>
      <c r="I20" s="48">
        <v>59794</v>
      </c>
      <c r="J20" s="48">
        <v>57968</v>
      </c>
      <c r="K20" s="110">
        <v>0.9694618189115964</v>
      </c>
      <c r="L20" s="53"/>
      <c r="M20" s="54"/>
      <c r="N20" s="54"/>
      <c r="O20" s="54"/>
      <c r="P20" s="55"/>
    </row>
    <row r="21" spans="1:18" s="63" customFormat="1" ht="30.75" customHeight="1" thickBot="1">
      <c r="A21" s="56" t="s">
        <v>30</v>
      </c>
      <c r="B21" s="34">
        <f>B19/B20</f>
        <v>1.75</v>
      </c>
      <c r="C21" s="153" t="s">
        <v>44</v>
      </c>
      <c r="D21" s="153" t="s">
        <v>44</v>
      </c>
      <c r="E21" s="57"/>
      <c r="F21" s="34">
        <f>F19/F20</f>
        <v>1.2627186674248252</v>
      </c>
      <c r="G21" s="34">
        <f>G19/G20</f>
        <v>1.2642147391664367</v>
      </c>
      <c r="H21" s="57"/>
      <c r="I21" s="34">
        <f>I19/I20</f>
        <v>1.8820115730675318</v>
      </c>
      <c r="J21" s="34">
        <f>J19/J20</f>
        <v>1.88919748826939</v>
      </c>
      <c r="K21" s="58"/>
      <c r="L21" s="59"/>
      <c r="M21" s="60"/>
      <c r="N21" s="60"/>
      <c r="O21" s="61"/>
      <c r="P21" s="62"/>
      <c r="Q21" s="82"/>
      <c r="R21" s="82"/>
    </row>
    <row r="22" spans="1:16" ht="30.75" customHeight="1">
      <c r="A22" s="64" t="s">
        <v>16</v>
      </c>
      <c r="B22" s="65">
        <f>B19+'２月'!B22</f>
        <v>18</v>
      </c>
      <c r="C22" s="144">
        <f>C19+'２月'!C22</f>
        <v>46814</v>
      </c>
      <c r="D22" s="144">
        <f>D19+'２月'!D22</f>
        <v>44589</v>
      </c>
      <c r="E22" s="67">
        <f>IF(ISERROR(D22/C22),"  ",(D22/C22))</f>
        <v>0.9524714828897338</v>
      </c>
      <c r="F22" s="144">
        <f>F19+'２月'!F22</f>
        <v>117619</v>
      </c>
      <c r="G22" s="144">
        <f>G19+'２月'!G22</f>
        <v>113395</v>
      </c>
      <c r="H22" s="67">
        <f>IF(ISERROR(G22/F22),"  ",(G22/F22))</f>
        <v>0.9640874348532125</v>
      </c>
      <c r="I22" s="68"/>
      <c r="J22" s="69"/>
      <c r="K22" s="70"/>
      <c r="L22" s="39">
        <f>SUM(L3:L18)</f>
        <v>18</v>
      </c>
      <c r="M22" s="39">
        <f>SUM(M3:M18)</f>
        <v>164433</v>
      </c>
      <c r="N22" s="39">
        <f>SUM(N3:N18)</f>
        <v>157984</v>
      </c>
      <c r="O22" s="29">
        <f>IF(ISERROR(N22/M22),"",N22/M22)</f>
        <v>0.960780378634459</v>
      </c>
      <c r="P22" s="119">
        <f>N22/Q19</f>
        <v>1.2063715084225477</v>
      </c>
    </row>
    <row r="23" spans="1:16" ht="30.75" customHeight="1">
      <c r="A23" s="46" t="s">
        <v>24</v>
      </c>
      <c r="B23" s="47">
        <v>18</v>
      </c>
      <c r="C23" s="48">
        <v>36086</v>
      </c>
      <c r="D23" s="48">
        <v>33113</v>
      </c>
      <c r="E23" s="49">
        <v>0.9176134789114893</v>
      </c>
      <c r="F23" s="48">
        <v>82278</v>
      </c>
      <c r="G23" s="48">
        <v>79920</v>
      </c>
      <c r="H23" s="49">
        <v>0.9713410632246773</v>
      </c>
      <c r="I23" s="71"/>
      <c r="J23" s="72"/>
      <c r="K23" s="73"/>
      <c r="L23" s="47">
        <v>18</v>
      </c>
      <c r="M23" s="74">
        <v>118364</v>
      </c>
      <c r="N23" s="74">
        <v>113033</v>
      </c>
      <c r="O23" s="75">
        <v>0.9549609678618499</v>
      </c>
      <c r="P23" s="114"/>
    </row>
    <row r="24" spans="1:18" s="63" customFormat="1" ht="30.75" customHeight="1" thickBot="1">
      <c r="A24" s="76" t="s">
        <v>30</v>
      </c>
      <c r="B24" s="77">
        <f>B22/B23</f>
        <v>1</v>
      </c>
      <c r="C24" s="77">
        <f>C22/C23</f>
        <v>1.2972898076816495</v>
      </c>
      <c r="D24" s="77">
        <f>D22/D23</f>
        <v>1.3465708332075015</v>
      </c>
      <c r="E24" s="57"/>
      <c r="F24" s="77">
        <f>F22/F23</f>
        <v>1.4295315880308224</v>
      </c>
      <c r="G24" s="77">
        <f>G22/G23</f>
        <v>1.4188563563563563</v>
      </c>
      <c r="H24" s="57"/>
      <c r="I24" s="78"/>
      <c r="J24" s="60"/>
      <c r="K24" s="79"/>
      <c r="L24" s="77">
        <f>L22/L23</f>
        <v>1</v>
      </c>
      <c r="M24" s="77">
        <f>M22/M23</f>
        <v>1.389214626068737</v>
      </c>
      <c r="N24" s="77">
        <f>N22/N23</f>
        <v>1.3976803234453654</v>
      </c>
      <c r="O24" s="80"/>
      <c r="P24" s="81"/>
      <c r="Q24" s="82"/>
      <c r="R24" s="82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8" r:id="rId2"/>
  <headerFooter alignWithMargins="0">
    <oddHeader>&amp;C&amp;A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R25"/>
  <sheetViews>
    <sheetView showZeros="0" view="pageBreakPreview" zoomScale="85" zoomScaleNormal="85" zoomScaleSheetLayoutView="85" zoomScalePageLayoutView="0" workbookViewId="0" topLeftCell="A1">
      <pane xSplit="1" ySplit="2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5.5" customHeight="1"/>
  <cols>
    <col min="1" max="1" width="17.625" style="12" customWidth="1"/>
    <col min="2" max="2" width="9.125" style="12" customWidth="1"/>
    <col min="3" max="4" width="10.125" style="82" customWidth="1"/>
    <col min="5" max="5" width="10.125" style="63" customWidth="1"/>
    <col min="6" max="7" width="10.125" style="82" customWidth="1"/>
    <col min="8" max="8" width="10.125" style="63" customWidth="1"/>
    <col min="9" max="10" width="10.125" style="82" customWidth="1"/>
    <col min="11" max="11" width="10.125" style="63" customWidth="1"/>
    <col min="12" max="16" width="10.125" style="82" customWidth="1"/>
    <col min="17" max="18" width="9.125" style="82" bestFit="1" customWidth="1"/>
    <col min="19" max="16384" width="9.00390625" style="12" customWidth="1"/>
  </cols>
  <sheetData>
    <row r="1" spans="1:16" ht="25.5" customHeight="1">
      <c r="A1" s="1"/>
      <c r="B1" s="2"/>
      <c r="C1" s="3"/>
      <c r="D1" s="4" t="s">
        <v>19</v>
      </c>
      <c r="E1" s="5"/>
      <c r="F1" s="3"/>
      <c r="G1" s="4" t="s">
        <v>20</v>
      </c>
      <c r="H1" s="5"/>
      <c r="I1" s="3"/>
      <c r="J1" s="4" t="s">
        <v>21</v>
      </c>
      <c r="K1" s="6"/>
      <c r="L1" s="7"/>
      <c r="M1" s="8"/>
      <c r="N1" s="9" t="s">
        <v>22</v>
      </c>
      <c r="O1" s="10"/>
      <c r="P1" s="11" t="s">
        <v>17</v>
      </c>
    </row>
    <row r="2" spans="1:18" s="21" customFormat="1" ht="30.75" customHeight="1">
      <c r="A2" s="13" t="s">
        <v>0</v>
      </c>
      <c r="B2" s="14" t="s">
        <v>12</v>
      </c>
      <c r="C2" s="15" t="s">
        <v>25</v>
      </c>
      <c r="D2" s="15" t="s">
        <v>13</v>
      </c>
      <c r="E2" s="16" t="s">
        <v>14</v>
      </c>
      <c r="F2" s="15" t="s">
        <v>25</v>
      </c>
      <c r="G2" s="15" t="s">
        <v>13</v>
      </c>
      <c r="H2" s="16" t="s">
        <v>14</v>
      </c>
      <c r="I2" s="15" t="s">
        <v>25</v>
      </c>
      <c r="J2" s="15" t="s">
        <v>13</v>
      </c>
      <c r="K2" s="17" t="s">
        <v>14</v>
      </c>
      <c r="L2" s="18" t="s">
        <v>12</v>
      </c>
      <c r="M2" s="19" t="s">
        <v>25</v>
      </c>
      <c r="N2" s="15" t="s">
        <v>13</v>
      </c>
      <c r="O2" s="15" t="s">
        <v>14</v>
      </c>
      <c r="P2" s="20" t="s">
        <v>18</v>
      </c>
      <c r="Q2" s="145" t="s">
        <v>36</v>
      </c>
      <c r="R2" s="145" t="s">
        <v>39</v>
      </c>
    </row>
    <row r="3" spans="1:18" s="30" customFormat="1" ht="30.75" customHeight="1">
      <c r="A3" s="149" t="s">
        <v>1</v>
      </c>
      <c r="B3" s="23">
        <v>1</v>
      </c>
      <c r="C3" s="24"/>
      <c r="D3" s="24"/>
      <c r="E3" s="25">
        <f aca="true" t="shared" si="0" ref="E3:E19">IF(ISERROR(D3/C3),"",D3/C3)</f>
      </c>
      <c r="F3" s="24">
        <v>16171</v>
      </c>
      <c r="G3" s="24">
        <v>15486</v>
      </c>
      <c r="H3" s="25">
        <f>IF(ISERROR(G3/F3),"",G3/F3)</f>
        <v>0.9576402201471771</v>
      </c>
      <c r="I3" s="24">
        <f>C3+F3</f>
        <v>16171</v>
      </c>
      <c r="J3" s="24">
        <f>D3+G3</f>
        <v>15486</v>
      </c>
      <c r="K3" s="25">
        <f>IF(ISERROR(J3/I3),"",J3/I3)</f>
        <v>0.9576402201471771</v>
      </c>
      <c r="L3" s="27">
        <f>B3+'３月'!L3</f>
        <v>3</v>
      </c>
      <c r="M3" s="28">
        <f>I3+'３月'!M3</f>
        <v>66698</v>
      </c>
      <c r="N3" s="28">
        <f>J3+'３月'!N3</f>
        <v>64104</v>
      </c>
      <c r="O3" s="25">
        <f>IF(ISERROR(N3/M3),"",N3/M3)</f>
        <v>0.9611082791088189</v>
      </c>
      <c r="P3" s="83">
        <f>IF(ISERROR(N3/Q3),"",N3/Q3)</f>
        <v>0.9798388945783593</v>
      </c>
      <c r="Q3" s="139">
        <v>65423</v>
      </c>
      <c r="R3" s="139">
        <v>22205</v>
      </c>
    </row>
    <row r="4" spans="1:18" s="30" customFormat="1" ht="30.75" customHeight="1">
      <c r="A4" s="149" t="s">
        <v>40</v>
      </c>
      <c r="B4" s="23">
        <v>3</v>
      </c>
      <c r="C4" s="82">
        <v>5616</v>
      </c>
      <c r="D4" s="24">
        <v>5463</v>
      </c>
      <c r="E4" s="25">
        <f>IF(ISERROR(D4/C4),"",D4/C4)</f>
        <v>0.9727564102564102</v>
      </c>
      <c r="F4" s="24">
        <v>11990</v>
      </c>
      <c r="G4" s="24">
        <v>11693</v>
      </c>
      <c r="H4" s="25">
        <f>IF(ISERROR(G4/F4),"",G4/F4)</f>
        <v>0.9752293577981651</v>
      </c>
      <c r="I4" s="24">
        <f>C4+F4</f>
        <v>17606</v>
      </c>
      <c r="J4" s="24">
        <f>D4+G4</f>
        <v>17156</v>
      </c>
      <c r="K4" s="25">
        <f>IF(ISERROR(J4/I4),"",J4/I4)</f>
        <v>0.974440531636942</v>
      </c>
      <c r="L4" s="27">
        <f>B4+'３月'!L4</f>
        <v>4</v>
      </c>
      <c r="M4" s="28">
        <f>I4+'３月'!M4</f>
        <v>29587</v>
      </c>
      <c r="N4" s="28">
        <f>J4+'３月'!N4</f>
        <v>29052</v>
      </c>
      <c r="O4" s="25">
        <f>IF(ISERROR(N4/M4),"",N4/M4)</f>
        <v>0.981917734139994</v>
      </c>
      <c r="P4" s="83">
        <f>IF(ISERROR(N4/Q4),"",N4/Q4)</f>
        <v>2.3698507219185903</v>
      </c>
      <c r="Q4" s="139">
        <v>12259</v>
      </c>
      <c r="R4" s="139">
        <v>4997</v>
      </c>
    </row>
    <row r="5" spans="1:18" s="30" customFormat="1" ht="30.75" customHeight="1">
      <c r="A5" s="149" t="s">
        <v>48</v>
      </c>
      <c r="B5" s="23"/>
      <c r="C5" s="24"/>
      <c r="D5" s="24"/>
      <c r="E5" s="25">
        <f t="shared" si="0"/>
      </c>
      <c r="F5" s="24"/>
      <c r="G5" s="24"/>
      <c r="H5" s="25">
        <f aca="true" t="shared" si="1" ref="H5:H19">IF(ISERROR(G5/F5),"",G5/F5)</f>
      </c>
      <c r="I5" s="24">
        <f aca="true" t="shared" si="2" ref="I5:I18">C5+F5</f>
        <v>0</v>
      </c>
      <c r="J5" s="24">
        <f aca="true" t="shared" si="3" ref="J5:J18">D5+G5</f>
        <v>0</v>
      </c>
      <c r="K5" s="25">
        <f aca="true" t="shared" si="4" ref="K5:K19">IF(ISERROR(J5/I5),"",J5/I5)</f>
      </c>
      <c r="L5" s="27">
        <f>B5+'３月'!L5</f>
        <v>0</v>
      </c>
      <c r="M5" s="28">
        <f>I5+'３月'!M5</f>
        <v>0</v>
      </c>
      <c r="N5" s="28">
        <f>J5+'３月'!N5</f>
        <v>0</v>
      </c>
      <c r="O5" s="25">
        <f aca="true" t="shared" si="5" ref="O5:O18">IF(ISERROR(N5/M5),"",N5/M5)</f>
      </c>
      <c r="P5" s="83">
        <f aca="true" t="shared" si="6" ref="P5:P16">IF(ISERROR(N5/Q5),"",N5/Q5)</f>
      </c>
      <c r="Q5" s="139">
        <v>0</v>
      </c>
      <c r="R5" s="139">
        <v>0</v>
      </c>
    </row>
    <row r="6" spans="1:18" s="30" customFormat="1" ht="30.75" customHeight="1">
      <c r="A6" s="149" t="s">
        <v>2</v>
      </c>
      <c r="B6" s="23">
        <v>2</v>
      </c>
      <c r="C6" s="24">
        <v>12878</v>
      </c>
      <c r="D6" s="24">
        <v>12096</v>
      </c>
      <c r="E6" s="25">
        <f t="shared" si="0"/>
        <v>0.9392762851374437</v>
      </c>
      <c r="F6" s="24">
        <v>11984</v>
      </c>
      <c r="G6" s="24">
        <v>11396</v>
      </c>
      <c r="H6" s="25">
        <f t="shared" si="1"/>
        <v>0.9509345794392523</v>
      </c>
      <c r="I6" s="24">
        <f t="shared" si="2"/>
        <v>24862</v>
      </c>
      <c r="J6" s="24">
        <f t="shared" si="3"/>
        <v>23492</v>
      </c>
      <c r="K6" s="25">
        <f t="shared" si="4"/>
        <v>0.9448958249537447</v>
      </c>
      <c r="L6" s="27">
        <f>B6+'３月'!L6</f>
        <v>6</v>
      </c>
      <c r="M6" s="28">
        <f>I6+'３月'!M6</f>
        <v>41699</v>
      </c>
      <c r="N6" s="28">
        <f>J6+'３月'!N6</f>
        <v>38381</v>
      </c>
      <c r="O6" s="25">
        <f t="shared" si="5"/>
        <v>0.9204297465167031</v>
      </c>
      <c r="P6" s="83">
        <f t="shared" si="6"/>
        <v>1.6642528835313504</v>
      </c>
      <c r="Q6" s="139">
        <v>23062</v>
      </c>
      <c r="R6" s="139">
        <v>10735</v>
      </c>
    </row>
    <row r="7" spans="1:18" s="30" customFormat="1" ht="30.75" customHeight="1">
      <c r="A7" s="149" t="s">
        <v>3</v>
      </c>
      <c r="B7" s="23">
        <v>3</v>
      </c>
      <c r="C7" s="24"/>
      <c r="D7" s="24"/>
      <c r="E7" s="25">
        <f t="shared" si="0"/>
      </c>
      <c r="F7" s="24">
        <v>6420</v>
      </c>
      <c r="G7" s="24">
        <v>6271</v>
      </c>
      <c r="H7" s="25">
        <f t="shared" si="1"/>
        <v>0.976791277258567</v>
      </c>
      <c r="I7" s="24">
        <f t="shared" si="2"/>
        <v>6420</v>
      </c>
      <c r="J7" s="24">
        <f t="shared" si="3"/>
        <v>6271</v>
      </c>
      <c r="K7" s="25">
        <f t="shared" si="4"/>
        <v>0.976791277258567</v>
      </c>
      <c r="L7" s="27">
        <f>B7+'３月'!L7</f>
        <v>5</v>
      </c>
      <c r="M7" s="28">
        <f>I7+'３月'!M7</f>
        <v>10636</v>
      </c>
      <c r="N7" s="28">
        <f>J7+'３月'!N7</f>
        <v>10455</v>
      </c>
      <c r="O7" s="25">
        <f t="shared" si="5"/>
        <v>0.9829823241820234</v>
      </c>
      <c r="P7" s="83">
        <f t="shared" si="6"/>
        <v>2.9138795986622075</v>
      </c>
      <c r="Q7" s="139">
        <v>3588</v>
      </c>
      <c r="R7" s="139">
        <v>0</v>
      </c>
    </row>
    <row r="8" spans="1:18" s="30" customFormat="1" ht="30.75" customHeight="1">
      <c r="A8" s="149" t="s">
        <v>27</v>
      </c>
      <c r="B8" s="23">
        <v>1</v>
      </c>
      <c r="C8" s="24"/>
      <c r="D8" s="24"/>
      <c r="E8" s="25">
        <f t="shared" si="0"/>
      </c>
      <c r="F8" s="24">
        <v>5700</v>
      </c>
      <c r="G8" s="24">
        <v>5423</v>
      </c>
      <c r="H8" s="25">
        <f t="shared" si="1"/>
        <v>0.9514035087719298</v>
      </c>
      <c r="I8" s="24">
        <f t="shared" si="2"/>
        <v>5700</v>
      </c>
      <c r="J8" s="24">
        <f t="shared" si="3"/>
        <v>5423</v>
      </c>
      <c r="K8" s="25">
        <f t="shared" si="4"/>
        <v>0.9514035087719298</v>
      </c>
      <c r="L8" s="27">
        <f>B8+'３月'!L8</f>
        <v>3</v>
      </c>
      <c r="M8" s="28">
        <f>I8+'３月'!M8</f>
        <v>13814</v>
      </c>
      <c r="N8" s="28">
        <f>J8+'３月'!N8</f>
        <v>13168</v>
      </c>
      <c r="O8" s="25">
        <f t="shared" si="5"/>
        <v>0.9532358476907485</v>
      </c>
      <c r="P8" s="83">
        <f t="shared" si="6"/>
        <v>2.6650475612224245</v>
      </c>
      <c r="Q8" s="139">
        <v>4941</v>
      </c>
      <c r="R8" s="139">
        <v>0</v>
      </c>
    </row>
    <row r="9" spans="1:18" s="30" customFormat="1" ht="30.75" customHeight="1">
      <c r="A9" s="149" t="s">
        <v>28</v>
      </c>
      <c r="B9" s="23"/>
      <c r="C9" s="24"/>
      <c r="D9" s="24"/>
      <c r="E9" s="25">
        <f t="shared" si="0"/>
      </c>
      <c r="F9" s="24"/>
      <c r="G9" s="24"/>
      <c r="H9" s="25">
        <f t="shared" si="1"/>
      </c>
      <c r="I9" s="24">
        <f t="shared" si="2"/>
        <v>0</v>
      </c>
      <c r="J9" s="24">
        <f t="shared" si="3"/>
        <v>0</v>
      </c>
      <c r="K9" s="25">
        <f t="shared" si="4"/>
      </c>
      <c r="L9" s="27">
        <f>B9+'３月'!L9</f>
        <v>0</v>
      </c>
      <c r="M9" s="28">
        <f>I9+'３月'!M9</f>
        <v>0</v>
      </c>
      <c r="N9" s="28">
        <f>J9+'３月'!N9</f>
        <v>0</v>
      </c>
      <c r="O9" s="25">
        <f t="shared" si="5"/>
      </c>
      <c r="P9" s="83">
        <f t="shared" si="6"/>
      </c>
      <c r="Q9" s="139">
        <v>0</v>
      </c>
      <c r="R9" s="139">
        <v>0</v>
      </c>
    </row>
    <row r="10" spans="1:18" s="30" customFormat="1" ht="30.75" customHeight="1">
      <c r="A10" s="149" t="s">
        <v>4</v>
      </c>
      <c r="B10" s="23"/>
      <c r="C10" s="24"/>
      <c r="D10" s="24"/>
      <c r="E10" s="25">
        <f t="shared" si="0"/>
      </c>
      <c r="F10" s="24"/>
      <c r="G10" s="24"/>
      <c r="H10" s="25">
        <f t="shared" si="1"/>
      </c>
      <c r="I10" s="24">
        <f t="shared" si="2"/>
        <v>0</v>
      </c>
      <c r="J10" s="24">
        <f t="shared" si="3"/>
        <v>0</v>
      </c>
      <c r="K10" s="25">
        <f t="shared" si="4"/>
      </c>
      <c r="L10" s="27">
        <f>B10+'３月'!L10</f>
        <v>3</v>
      </c>
      <c r="M10" s="28">
        <f>I10+'３月'!M10</f>
        <v>11991</v>
      </c>
      <c r="N10" s="28">
        <f>J10+'３月'!N10</f>
        <v>11772</v>
      </c>
      <c r="O10" s="25">
        <f t="shared" si="5"/>
        <v>0.98173630222667</v>
      </c>
      <c r="P10" s="83">
        <f t="shared" si="6"/>
        <v>1.2643110299645581</v>
      </c>
      <c r="Q10" s="139">
        <v>9311</v>
      </c>
      <c r="R10" s="139">
        <v>0</v>
      </c>
    </row>
    <row r="11" spans="1:18" s="30" customFormat="1" ht="30.75" customHeight="1">
      <c r="A11" s="149" t="s">
        <v>5</v>
      </c>
      <c r="B11" s="23"/>
      <c r="C11" s="24"/>
      <c r="D11" s="24"/>
      <c r="E11" s="25">
        <f t="shared" si="0"/>
      </c>
      <c r="F11" s="24"/>
      <c r="G11" s="24"/>
      <c r="H11" s="25">
        <f t="shared" si="1"/>
      </c>
      <c r="I11" s="24">
        <f t="shared" si="2"/>
        <v>0</v>
      </c>
      <c r="J11" s="24">
        <f t="shared" si="3"/>
        <v>0</v>
      </c>
      <c r="K11" s="25">
        <f t="shared" si="4"/>
      </c>
      <c r="L11" s="27">
        <f>B11+'３月'!L11</f>
        <v>0</v>
      </c>
      <c r="M11" s="28">
        <f>I11+'３月'!M11</f>
        <v>0</v>
      </c>
      <c r="N11" s="28">
        <f>J11+'３月'!N11</f>
        <v>0</v>
      </c>
      <c r="O11" s="25">
        <f t="shared" si="5"/>
      </c>
      <c r="P11" s="83">
        <f>IF(ISERROR(N11/Q11),"",N11/Q11)</f>
      </c>
      <c r="Q11" s="139">
        <v>0</v>
      </c>
      <c r="R11" s="139">
        <v>0</v>
      </c>
    </row>
    <row r="12" spans="1:18" s="30" customFormat="1" ht="30.75" customHeight="1">
      <c r="A12" s="149" t="s">
        <v>6</v>
      </c>
      <c r="B12" s="23"/>
      <c r="C12" s="24"/>
      <c r="D12" s="24"/>
      <c r="E12" s="25">
        <f t="shared" si="0"/>
      </c>
      <c r="F12" s="24"/>
      <c r="G12" s="24"/>
      <c r="H12" s="25">
        <f t="shared" si="1"/>
      </c>
      <c r="I12" s="24">
        <f t="shared" si="2"/>
        <v>0</v>
      </c>
      <c r="J12" s="24">
        <f t="shared" si="3"/>
        <v>0</v>
      </c>
      <c r="K12" s="25">
        <f t="shared" si="4"/>
      </c>
      <c r="L12" s="27">
        <f>B12+'３月'!L12</f>
        <v>0</v>
      </c>
      <c r="M12" s="28">
        <f>I12+'３月'!M12</f>
        <v>0</v>
      </c>
      <c r="N12" s="28">
        <f>J12+'３月'!N12</f>
        <v>0</v>
      </c>
      <c r="O12" s="25">
        <f t="shared" si="5"/>
      </c>
      <c r="P12" s="83">
        <f t="shared" si="6"/>
      </c>
      <c r="Q12" s="139">
        <v>0</v>
      </c>
      <c r="R12" s="139">
        <v>0</v>
      </c>
    </row>
    <row r="13" spans="1:18" s="30" customFormat="1" ht="30.75" customHeight="1">
      <c r="A13" s="149" t="s">
        <v>26</v>
      </c>
      <c r="B13" s="23">
        <v>1</v>
      </c>
      <c r="C13" s="24"/>
      <c r="D13" s="24"/>
      <c r="E13" s="25">
        <f t="shared" si="0"/>
      </c>
      <c r="F13" s="24">
        <v>3118</v>
      </c>
      <c r="G13" s="24">
        <v>3089</v>
      </c>
      <c r="H13" s="25">
        <f t="shared" si="1"/>
        <v>0.9906991661321359</v>
      </c>
      <c r="I13" s="24">
        <f t="shared" si="2"/>
        <v>3118</v>
      </c>
      <c r="J13" s="24">
        <f t="shared" si="3"/>
        <v>3089</v>
      </c>
      <c r="K13" s="25">
        <f t="shared" si="4"/>
        <v>0.9906991661321359</v>
      </c>
      <c r="L13" s="27">
        <f>B13+'３月'!L13</f>
        <v>2</v>
      </c>
      <c r="M13" s="28">
        <f>I13+'３月'!M13</f>
        <v>31974</v>
      </c>
      <c r="N13" s="28">
        <f>J13+'３月'!N13</f>
        <v>30939</v>
      </c>
      <c r="O13" s="25">
        <f t="shared" si="5"/>
        <v>0.9676299493338337</v>
      </c>
      <c r="P13" s="83">
        <f t="shared" si="6"/>
        <v>0.9342331732946825</v>
      </c>
      <c r="Q13" s="139">
        <v>33117</v>
      </c>
      <c r="R13" s="139">
        <v>27968</v>
      </c>
    </row>
    <row r="14" spans="1:18" s="30" customFormat="1" ht="30.75" customHeight="1">
      <c r="A14" s="149" t="s">
        <v>7</v>
      </c>
      <c r="B14" s="23"/>
      <c r="C14" s="24"/>
      <c r="D14" s="24"/>
      <c r="E14" s="25">
        <f>IF(ISERROR(D14/C14),"",D14/C14)</f>
      </c>
      <c r="F14" s="24"/>
      <c r="G14" s="24"/>
      <c r="H14" s="25">
        <f>IF(ISERROR(G14/F14),"",G14/F14)</f>
      </c>
      <c r="I14" s="24">
        <f>C14+F14</f>
        <v>0</v>
      </c>
      <c r="J14" s="24">
        <f>D14+G14</f>
        <v>0</v>
      </c>
      <c r="K14" s="25">
        <f t="shared" si="4"/>
      </c>
      <c r="L14" s="27">
        <f>B14+'３月'!L14</f>
        <v>1</v>
      </c>
      <c r="M14" s="28">
        <f>I14+'３月'!M14</f>
        <v>8478</v>
      </c>
      <c r="N14" s="28">
        <f>J14+'３月'!N14</f>
        <v>8390</v>
      </c>
      <c r="O14" s="25">
        <f t="shared" si="5"/>
        <v>0.9896201934418495</v>
      </c>
      <c r="P14" s="83">
        <f t="shared" si="6"/>
        <v>1.0140198211264202</v>
      </c>
      <c r="Q14" s="139">
        <v>8274</v>
      </c>
      <c r="R14" s="139">
        <v>0</v>
      </c>
    </row>
    <row r="15" spans="1:18" s="30" customFormat="1" ht="30.75" customHeight="1">
      <c r="A15" s="149" t="s">
        <v>8</v>
      </c>
      <c r="B15" s="23"/>
      <c r="C15" s="24"/>
      <c r="D15" s="24"/>
      <c r="E15" s="25">
        <f t="shared" si="0"/>
      </c>
      <c r="F15" s="24"/>
      <c r="G15" s="24"/>
      <c r="H15" s="25">
        <f t="shared" si="1"/>
      </c>
      <c r="I15" s="24">
        <f t="shared" si="2"/>
        <v>0</v>
      </c>
      <c r="J15" s="24">
        <f t="shared" si="3"/>
        <v>0</v>
      </c>
      <c r="K15" s="25">
        <f t="shared" si="4"/>
      </c>
      <c r="L15" s="27">
        <f>B15+'３月'!L15</f>
        <v>0</v>
      </c>
      <c r="M15" s="28">
        <f>I15+'３月'!M15</f>
        <v>0</v>
      </c>
      <c r="N15" s="28">
        <f>J15+'３月'!N15</f>
        <v>0</v>
      </c>
      <c r="O15" s="25">
        <f t="shared" si="5"/>
      </c>
      <c r="P15" s="83">
        <f t="shared" si="6"/>
      </c>
      <c r="Q15" s="139">
        <v>0</v>
      </c>
      <c r="R15" s="139">
        <v>0</v>
      </c>
    </row>
    <row r="16" spans="1:18" s="30" customFormat="1" ht="30.75" customHeight="1">
      <c r="A16" s="149" t="s">
        <v>9</v>
      </c>
      <c r="B16" s="23"/>
      <c r="C16" s="107"/>
      <c r="D16" s="24"/>
      <c r="E16" s="25">
        <f t="shared" si="0"/>
      </c>
      <c r="F16" s="24"/>
      <c r="G16" s="24"/>
      <c r="H16" s="25">
        <f t="shared" si="1"/>
      </c>
      <c r="I16" s="24">
        <f t="shared" si="2"/>
        <v>0</v>
      </c>
      <c r="J16" s="24">
        <f>D16+G16</f>
        <v>0</v>
      </c>
      <c r="K16" s="25">
        <f t="shared" si="4"/>
      </c>
      <c r="L16" s="27">
        <f>B16+'３月'!L16</f>
        <v>0</v>
      </c>
      <c r="M16" s="28">
        <f>I16+'３月'!M16</f>
        <v>0</v>
      </c>
      <c r="N16" s="28">
        <f>J16+'３月'!N16</f>
        <v>0</v>
      </c>
      <c r="O16" s="25">
        <f t="shared" si="5"/>
      </c>
      <c r="P16" s="83">
        <f t="shared" si="6"/>
      </c>
      <c r="Q16" s="139">
        <v>0</v>
      </c>
      <c r="R16" s="139">
        <v>0</v>
      </c>
    </row>
    <row r="17" spans="1:18" s="30" customFormat="1" ht="30.75" customHeight="1">
      <c r="A17" s="149" t="s">
        <v>10</v>
      </c>
      <c r="B17" s="23"/>
      <c r="C17" s="24"/>
      <c r="D17" s="24"/>
      <c r="E17" s="25">
        <f t="shared" si="0"/>
      </c>
      <c r="F17" s="24"/>
      <c r="G17" s="24"/>
      <c r="H17" s="25">
        <f t="shared" si="1"/>
      </c>
      <c r="I17" s="24">
        <f t="shared" si="2"/>
        <v>0</v>
      </c>
      <c r="J17" s="24">
        <f t="shared" si="3"/>
        <v>0</v>
      </c>
      <c r="K17" s="25">
        <f t="shared" si="4"/>
      </c>
      <c r="L17" s="27">
        <f>B17+'３月'!L17</f>
        <v>2</v>
      </c>
      <c r="M17" s="28">
        <f>I17+'３月'!M17</f>
        <v>23433</v>
      </c>
      <c r="N17" s="28">
        <f>J17+'３月'!N17</f>
        <v>22640</v>
      </c>
      <c r="O17" s="25">
        <f t="shared" si="5"/>
        <v>0.9661588358298127</v>
      </c>
      <c r="P17" s="83">
        <f>IF(ISERROR(N17/Q17),"",N17/Q17)</f>
        <v>1.19390391815641</v>
      </c>
      <c r="Q17" s="139">
        <v>18963</v>
      </c>
      <c r="R17" s="139">
        <v>0</v>
      </c>
    </row>
    <row r="18" spans="1:18" s="30" customFormat="1" ht="30.75" customHeight="1" thickBot="1">
      <c r="A18" s="150" t="s">
        <v>11</v>
      </c>
      <c r="B18" s="32"/>
      <c r="C18" s="33"/>
      <c r="D18" s="33"/>
      <c r="E18" s="34">
        <f t="shared" si="0"/>
      </c>
      <c r="F18" s="35"/>
      <c r="G18" s="35"/>
      <c r="H18" s="34">
        <f t="shared" si="1"/>
      </c>
      <c r="I18" s="35">
        <f t="shared" si="2"/>
        <v>0</v>
      </c>
      <c r="J18" s="35">
        <f t="shared" si="3"/>
        <v>0</v>
      </c>
      <c r="K18" s="34">
        <f t="shared" si="4"/>
      </c>
      <c r="L18" s="108">
        <f>B18+'３月'!L18</f>
        <v>0</v>
      </c>
      <c r="M18" s="109">
        <f>I18+'３月'!M18</f>
        <v>0</v>
      </c>
      <c r="N18" s="109">
        <f>J18+'３月'!N18</f>
        <v>0</v>
      </c>
      <c r="O18" s="34">
        <f t="shared" si="5"/>
      </c>
      <c r="P18" s="83">
        <f>IF(ISERROR(N18/Q18),"",N18/Q18)</f>
      </c>
      <c r="Q18" s="139">
        <v>0</v>
      </c>
      <c r="R18" s="139">
        <v>0</v>
      </c>
    </row>
    <row r="19" spans="1:18" ht="30.75" customHeight="1" thickTop="1">
      <c r="A19" s="37" t="s">
        <v>15</v>
      </c>
      <c r="B19" s="38">
        <f>SUM(B3:B18)</f>
        <v>11</v>
      </c>
      <c r="C19" s="39">
        <f>SUM(C3:C18)</f>
        <v>18494</v>
      </c>
      <c r="D19" s="39">
        <f>SUM(D3:D18)</f>
        <v>17559</v>
      </c>
      <c r="E19" s="40">
        <f t="shared" si="0"/>
        <v>0.9494430626149021</v>
      </c>
      <c r="F19" s="41">
        <f>SUM(F3:F18)</f>
        <v>55383</v>
      </c>
      <c r="G19" s="41">
        <f>SUM(G3:G18)</f>
        <v>53358</v>
      </c>
      <c r="H19" s="40">
        <f t="shared" si="1"/>
        <v>0.9634364335626455</v>
      </c>
      <c r="I19" s="41">
        <f>SUM(I3:I18)</f>
        <v>73877</v>
      </c>
      <c r="J19" s="41">
        <f>SUM(J3:J18)</f>
        <v>70917</v>
      </c>
      <c r="K19" s="40">
        <f t="shared" si="4"/>
        <v>0.9599334028181978</v>
      </c>
      <c r="L19" s="147">
        <f>IF(ISERROR(N19/M19),"",N19/M19)</f>
      </c>
      <c r="M19" s="96"/>
      <c r="N19" s="96"/>
      <c r="O19" s="96"/>
      <c r="P19" s="148"/>
      <c r="Q19" s="140">
        <v>178938</v>
      </c>
      <c r="R19" s="141">
        <v>65905</v>
      </c>
    </row>
    <row r="20" spans="1:16" ht="30.75" customHeight="1">
      <c r="A20" s="46" t="s">
        <v>23</v>
      </c>
      <c r="B20" s="47">
        <v>7</v>
      </c>
      <c r="C20" s="48">
        <v>38893</v>
      </c>
      <c r="D20" s="48">
        <v>37937</v>
      </c>
      <c r="E20" s="49">
        <v>0.9754197413416296</v>
      </c>
      <c r="F20" s="48">
        <v>28853</v>
      </c>
      <c r="G20" s="48">
        <v>27968</v>
      </c>
      <c r="H20" s="49">
        <v>0.9693272796589609</v>
      </c>
      <c r="I20" s="48">
        <v>67746</v>
      </c>
      <c r="J20" s="48">
        <v>65905</v>
      </c>
      <c r="K20" s="110">
        <v>0.9728249638355032</v>
      </c>
      <c r="L20" s="125"/>
      <c r="M20" s="97"/>
      <c r="N20" s="97"/>
      <c r="O20" s="97"/>
      <c r="P20" s="73"/>
    </row>
    <row r="21" spans="1:18" s="63" customFormat="1" ht="30.75" customHeight="1" thickBot="1">
      <c r="A21" s="56" t="s">
        <v>30</v>
      </c>
      <c r="B21" s="34">
        <f>B19/B20</f>
        <v>1.5714285714285714</v>
      </c>
      <c r="C21" s="34">
        <f>IF(ISERROR(C19/C20),"  ",(C19/C20))</f>
        <v>0.4755097318283496</v>
      </c>
      <c r="D21" s="34">
        <f>IF(ISERROR(D19/D20),"  ",(D19/D20))</f>
        <v>0.4628462978095263</v>
      </c>
      <c r="E21" s="57"/>
      <c r="F21" s="34">
        <f>IF(ISERROR(F19/F20),"  ",(F19/F20))</f>
        <v>1.9194884414099054</v>
      </c>
      <c r="G21" s="34">
        <f>IF(ISERROR(G19/G20),"  ",(G19/G20))</f>
        <v>1.9078232265446224</v>
      </c>
      <c r="H21" s="57"/>
      <c r="I21" s="34">
        <f>I19/I20</f>
        <v>1.0904998081067516</v>
      </c>
      <c r="J21" s="34">
        <f>J19/J20</f>
        <v>1.076048858204992</v>
      </c>
      <c r="K21" s="58"/>
      <c r="L21" s="59"/>
      <c r="M21" s="60"/>
      <c r="N21" s="60"/>
      <c r="O21" s="60"/>
      <c r="P21" s="79"/>
      <c r="Q21" s="82"/>
      <c r="R21" s="82"/>
    </row>
    <row r="22" spans="1:16" ht="30.75" customHeight="1">
      <c r="A22" s="64" t="s">
        <v>16</v>
      </c>
      <c r="B22" s="65">
        <f>B19+'３月'!B22</f>
        <v>29</v>
      </c>
      <c r="C22" s="66">
        <f>C19+'３月'!C22</f>
        <v>65308</v>
      </c>
      <c r="D22" s="66">
        <f>D19+'３月'!D22</f>
        <v>62148</v>
      </c>
      <c r="E22" s="67">
        <f>IF(ISERROR(D22/C22),"  ",(D22/C22))</f>
        <v>0.9516138911006309</v>
      </c>
      <c r="F22" s="66">
        <f>F19+'３月'!F22</f>
        <v>173002</v>
      </c>
      <c r="G22" s="66">
        <f>G19+'３月'!G22</f>
        <v>166753</v>
      </c>
      <c r="H22" s="67">
        <f>IF(ISERROR(G22/F22),"  ",(G22/F22))</f>
        <v>0.9638790303002277</v>
      </c>
      <c r="I22" s="68"/>
      <c r="J22" s="69"/>
      <c r="K22" s="70"/>
      <c r="L22" s="39">
        <f>SUM(L3:L18)</f>
        <v>29</v>
      </c>
      <c r="M22" s="39">
        <f>SUM(M3:M18)</f>
        <v>238310</v>
      </c>
      <c r="N22" s="39">
        <f>SUM(N3:N18)</f>
        <v>228901</v>
      </c>
      <c r="O22" s="111">
        <f>IF(ISERROR(N22/M22),"",N22/M22)</f>
        <v>0.9605178129327346</v>
      </c>
      <c r="P22" s="119">
        <f>N22/Q19</f>
        <v>1.279219617968235</v>
      </c>
    </row>
    <row r="23" spans="1:16" ht="30.75" customHeight="1">
      <c r="A23" s="46" t="s">
        <v>24</v>
      </c>
      <c r="B23" s="47">
        <v>25</v>
      </c>
      <c r="C23" s="48">
        <v>74979</v>
      </c>
      <c r="D23" s="48">
        <v>71050</v>
      </c>
      <c r="E23" s="49">
        <v>0.9475986609584017</v>
      </c>
      <c r="F23" s="48">
        <v>111131</v>
      </c>
      <c r="G23" s="48">
        <v>107888</v>
      </c>
      <c r="H23" s="49">
        <v>0.9708182235379867</v>
      </c>
      <c r="I23" s="71"/>
      <c r="J23" s="72"/>
      <c r="K23" s="73"/>
      <c r="L23" s="74">
        <v>25</v>
      </c>
      <c r="M23" s="74">
        <v>186110</v>
      </c>
      <c r="N23" s="74">
        <v>178938</v>
      </c>
      <c r="O23" s="75">
        <v>0.9614636505292569</v>
      </c>
      <c r="P23" s="112"/>
    </row>
    <row r="24" spans="1:18" s="63" customFormat="1" ht="30.75" customHeight="1" thickBot="1">
      <c r="A24" s="76" t="s">
        <v>30</v>
      </c>
      <c r="B24" s="77">
        <f>B22/B23</f>
        <v>1.16</v>
      </c>
      <c r="C24" s="77">
        <f>C22/C23</f>
        <v>0.8710172181544166</v>
      </c>
      <c r="D24" s="77">
        <f>D22/D23</f>
        <v>0.8747079521463758</v>
      </c>
      <c r="E24" s="57"/>
      <c r="F24" s="77">
        <f>F22/F23</f>
        <v>1.5567393436574852</v>
      </c>
      <c r="G24" s="77">
        <f>G22/G23</f>
        <v>1.545612116268723</v>
      </c>
      <c r="H24" s="57"/>
      <c r="I24" s="78"/>
      <c r="J24" s="60"/>
      <c r="K24" s="79"/>
      <c r="L24" s="77">
        <f>L22/L23</f>
        <v>1.16</v>
      </c>
      <c r="M24" s="77">
        <f>M22/M23</f>
        <v>1.280479286443501</v>
      </c>
      <c r="N24" s="77">
        <f>N22/N23</f>
        <v>1.279219617968235</v>
      </c>
      <c r="O24" s="80"/>
      <c r="P24" s="81"/>
      <c r="Q24" s="82"/>
      <c r="R24" s="82"/>
    </row>
    <row r="25" ht="25.5" customHeight="1">
      <c r="A25" s="12" t="s">
        <v>43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Header>&amp;C&amp;A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11">
    <pageSetUpPr fitToPage="1"/>
  </sheetPr>
  <dimension ref="A1:R25"/>
  <sheetViews>
    <sheetView showZeros="0" view="pageBreakPreview" zoomScale="85" zoomScaleNormal="85" zoomScaleSheetLayoutView="85" zoomScalePageLayoutView="0" workbookViewId="0" topLeftCell="A1">
      <pane xSplit="2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5.5" customHeight="1"/>
  <cols>
    <col min="1" max="1" width="17.625" style="12" customWidth="1"/>
    <col min="2" max="2" width="9.125" style="12" customWidth="1"/>
    <col min="3" max="4" width="10.125" style="82" customWidth="1"/>
    <col min="5" max="5" width="10.125" style="63" customWidth="1"/>
    <col min="6" max="7" width="10.125" style="82" customWidth="1"/>
    <col min="8" max="8" width="10.125" style="63" customWidth="1"/>
    <col min="9" max="10" width="10.125" style="82" customWidth="1"/>
    <col min="11" max="11" width="10.125" style="63" customWidth="1"/>
    <col min="12" max="16" width="10.125" style="82" customWidth="1"/>
    <col min="17" max="18" width="9.00390625" style="82" customWidth="1"/>
    <col min="19" max="16384" width="9.00390625" style="12" customWidth="1"/>
  </cols>
  <sheetData>
    <row r="1" spans="1:16" ht="25.5" customHeight="1">
      <c r="A1" s="1"/>
      <c r="B1" s="2"/>
      <c r="C1" s="3"/>
      <c r="D1" s="4" t="s">
        <v>19</v>
      </c>
      <c r="E1" s="5"/>
      <c r="F1" s="3"/>
      <c r="G1" s="4" t="s">
        <v>20</v>
      </c>
      <c r="H1" s="5"/>
      <c r="I1" s="3"/>
      <c r="J1" s="4" t="s">
        <v>21</v>
      </c>
      <c r="K1" s="6"/>
      <c r="L1" s="7"/>
      <c r="M1" s="8"/>
      <c r="N1" s="9" t="s">
        <v>22</v>
      </c>
      <c r="O1" s="10"/>
      <c r="P1" s="11" t="s">
        <v>17</v>
      </c>
    </row>
    <row r="2" spans="1:18" s="21" customFormat="1" ht="30.75" customHeight="1">
      <c r="A2" s="13" t="s">
        <v>0</v>
      </c>
      <c r="B2" s="14" t="s">
        <v>12</v>
      </c>
      <c r="C2" s="15" t="s">
        <v>25</v>
      </c>
      <c r="D2" s="15" t="s">
        <v>13</v>
      </c>
      <c r="E2" s="16" t="s">
        <v>14</v>
      </c>
      <c r="F2" s="15" t="s">
        <v>25</v>
      </c>
      <c r="G2" s="15" t="s">
        <v>13</v>
      </c>
      <c r="H2" s="16" t="s">
        <v>14</v>
      </c>
      <c r="I2" s="15" t="s">
        <v>25</v>
      </c>
      <c r="J2" s="15" t="s">
        <v>13</v>
      </c>
      <c r="K2" s="17" t="s">
        <v>14</v>
      </c>
      <c r="L2" s="18" t="s">
        <v>12</v>
      </c>
      <c r="M2" s="19" t="s">
        <v>25</v>
      </c>
      <c r="N2" s="15" t="s">
        <v>13</v>
      </c>
      <c r="O2" s="15" t="s">
        <v>14</v>
      </c>
      <c r="P2" s="20" t="s">
        <v>18</v>
      </c>
      <c r="Q2" s="145" t="s">
        <v>36</v>
      </c>
      <c r="R2" s="145" t="s">
        <v>39</v>
      </c>
    </row>
    <row r="3" spans="1:18" s="30" customFormat="1" ht="30.75" customHeight="1">
      <c r="A3" s="149" t="s">
        <v>1</v>
      </c>
      <c r="B3" s="23"/>
      <c r="C3" s="24"/>
      <c r="D3" s="24"/>
      <c r="E3" s="25">
        <f aca="true" t="shared" si="0" ref="E3:E19">IF(ISERROR(D3/C3),"",D3/C3)</f>
      </c>
      <c r="F3" s="24"/>
      <c r="G3" s="24"/>
      <c r="H3" s="25">
        <f aca="true" t="shared" si="1" ref="H3:H19">IF(ISERROR(G3/F3),"",G3/F3)</f>
      </c>
      <c r="I3" s="24">
        <f>C3+F3</f>
        <v>0</v>
      </c>
      <c r="J3" s="24">
        <f aca="true" t="shared" si="2" ref="J3:J18">D3+G3</f>
        <v>0</v>
      </c>
      <c r="K3" s="26">
        <f>IF(ISERROR(J3/I3),"",J3/I3)</f>
      </c>
      <c r="L3" s="27">
        <f>B3+'４月'!L3</f>
        <v>3</v>
      </c>
      <c r="M3" s="28">
        <f>I3+'４月'!M3</f>
        <v>66698</v>
      </c>
      <c r="N3" s="28">
        <f>J3+'４月'!N3</f>
        <v>64104</v>
      </c>
      <c r="O3" s="25">
        <f>IF(ISERROR(N3/M3),"",N3/M3)</f>
        <v>0.9611082791088189</v>
      </c>
      <c r="P3" s="127">
        <f>IF(ISERROR(N3/Q3),"",N3/Q3)</f>
        <v>0.7318977918845477</v>
      </c>
      <c r="Q3" s="139">
        <v>87586</v>
      </c>
      <c r="R3" s="139">
        <v>22163</v>
      </c>
    </row>
    <row r="4" spans="1:18" s="30" customFormat="1" ht="30.75" customHeight="1">
      <c r="A4" s="149" t="s">
        <v>40</v>
      </c>
      <c r="B4" s="105">
        <v>2</v>
      </c>
      <c r="C4" s="24">
        <v>26234</v>
      </c>
      <c r="D4" s="24">
        <v>25886</v>
      </c>
      <c r="E4" s="25">
        <f>IF(ISERROR(D4/C4),"",D4/C4)</f>
        <v>0.9867347716703515</v>
      </c>
      <c r="F4" s="24"/>
      <c r="G4" s="24"/>
      <c r="H4" s="25">
        <f>IF(ISERROR(G4/F4),"",G4/F4)</f>
      </c>
      <c r="I4" s="24">
        <f>C4+F4</f>
        <v>26234</v>
      </c>
      <c r="J4" s="24">
        <f>D4+G4</f>
        <v>25886</v>
      </c>
      <c r="K4" s="26">
        <f>IF(ISERROR(J4/I4),"",J4/I4)</f>
        <v>0.9867347716703515</v>
      </c>
      <c r="L4" s="27">
        <f>B4+'４月'!L4</f>
        <v>6</v>
      </c>
      <c r="M4" s="28">
        <f>I4+'４月'!M4</f>
        <v>55821</v>
      </c>
      <c r="N4" s="28">
        <f>J4+'４月'!N4</f>
        <v>54938</v>
      </c>
      <c r="O4" s="25">
        <f>IF(ISERROR(N4/M4),"",N4/M4)</f>
        <v>0.9841815804088068</v>
      </c>
      <c r="P4" s="127">
        <f>IF(ISERROR(N4/Q4),"",N4/Q4)</f>
        <v>4.481442205726405</v>
      </c>
      <c r="Q4" s="139">
        <v>12259</v>
      </c>
      <c r="R4" s="139">
        <v>0</v>
      </c>
    </row>
    <row r="5" spans="1:18" s="30" customFormat="1" ht="30.75" customHeight="1">
      <c r="A5" s="149" t="s">
        <v>48</v>
      </c>
      <c r="B5" s="23"/>
      <c r="C5" s="24"/>
      <c r="D5" s="24"/>
      <c r="E5" s="25">
        <f t="shared" si="0"/>
      </c>
      <c r="F5" s="24"/>
      <c r="G5" s="24"/>
      <c r="H5" s="25">
        <f t="shared" si="1"/>
      </c>
      <c r="I5" s="24">
        <f aca="true" t="shared" si="3" ref="I5:I18">C5+F5</f>
        <v>0</v>
      </c>
      <c r="J5" s="24">
        <f t="shared" si="2"/>
        <v>0</v>
      </c>
      <c r="K5" s="26">
        <f aca="true" t="shared" si="4" ref="K5:K19">IF(ISERROR(J5/I5),"",J5/I5)</f>
      </c>
      <c r="L5" s="27">
        <f>B5+'４月'!L5</f>
        <v>0</v>
      </c>
      <c r="M5" s="28">
        <f>I5+'４月'!M5</f>
        <v>0</v>
      </c>
      <c r="N5" s="28">
        <f>J5+'４月'!N5</f>
        <v>0</v>
      </c>
      <c r="O5" s="25">
        <f aca="true" t="shared" si="5" ref="O5:O18">IF(ISERROR(N5/M5),"",N5/M5)</f>
      </c>
      <c r="P5" s="127">
        <f aca="true" t="shared" si="6" ref="P5:P16">IF(ISERROR(N5/Q5),"",N5/Q5)</f>
      </c>
      <c r="Q5" s="139">
        <v>0</v>
      </c>
      <c r="R5" s="139">
        <v>0</v>
      </c>
    </row>
    <row r="6" spans="1:18" s="30" customFormat="1" ht="30.75" customHeight="1">
      <c r="A6" s="149" t="s">
        <v>2</v>
      </c>
      <c r="B6" s="23"/>
      <c r="C6" s="24"/>
      <c r="D6" s="24"/>
      <c r="E6" s="25">
        <f t="shared" si="0"/>
      </c>
      <c r="F6" s="24"/>
      <c r="G6" s="24"/>
      <c r="H6" s="25">
        <f t="shared" si="1"/>
      </c>
      <c r="I6" s="24">
        <f t="shared" si="3"/>
        <v>0</v>
      </c>
      <c r="J6" s="24">
        <f t="shared" si="2"/>
        <v>0</v>
      </c>
      <c r="K6" s="26">
        <f t="shared" si="4"/>
      </c>
      <c r="L6" s="27">
        <f>B6+'４月'!L6</f>
        <v>6</v>
      </c>
      <c r="M6" s="28">
        <f>I6+'４月'!M6</f>
        <v>41699</v>
      </c>
      <c r="N6" s="28">
        <f>J6+'４月'!N6</f>
        <v>38381</v>
      </c>
      <c r="O6" s="25">
        <f t="shared" si="5"/>
        <v>0.9204297465167031</v>
      </c>
      <c r="P6" s="127">
        <f t="shared" si="6"/>
        <v>1.6642528835313504</v>
      </c>
      <c r="Q6" s="139">
        <v>23062</v>
      </c>
      <c r="R6" s="139">
        <v>0</v>
      </c>
    </row>
    <row r="7" spans="1:18" s="30" customFormat="1" ht="30.75" customHeight="1">
      <c r="A7" s="149" t="s">
        <v>3</v>
      </c>
      <c r="B7" s="105"/>
      <c r="C7" s="24"/>
      <c r="D7" s="24"/>
      <c r="E7" s="25">
        <f t="shared" si="0"/>
      </c>
      <c r="F7" s="24"/>
      <c r="G7" s="24"/>
      <c r="H7" s="25">
        <f t="shared" si="1"/>
      </c>
      <c r="I7" s="24">
        <f t="shared" si="3"/>
        <v>0</v>
      </c>
      <c r="J7" s="24">
        <f t="shared" si="2"/>
        <v>0</v>
      </c>
      <c r="K7" s="26">
        <f t="shared" si="4"/>
      </c>
      <c r="L7" s="27">
        <f>B7+'４月'!L7</f>
        <v>5</v>
      </c>
      <c r="M7" s="28">
        <f>I7+'４月'!M7</f>
        <v>10636</v>
      </c>
      <c r="N7" s="28">
        <f>J7+'４月'!N7</f>
        <v>10455</v>
      </c>
      <c r="O7" s="25">
        <f t="shared" si="5"/>
        <v>0.9829823241820234</v>
      </c>
      <c r="P7" s="127">
        <f t="shared" si="6"/>
        <v>2.9138795986622075</v>
      </c>
      <c r="Q7" s="139">
        <v>3588</v>
      </c>
      <c r="R7" s="139">
        <v>0</v>
      </c>
    </row>
    <row r="8" spans="1:18" s="30" customFormat="1" ht="30.75" customHeight="1">
      <c r="A8" s="149" t="s">
        <v>27</v>
      </c>
      <c r="B8" s="105"/>
      <c r="C8" s="24"/>
      <c r="D8" s="24"/>
      <c r="E8" s="25">
        <f>IF(ISERROR(D8/C8),"",D8/C8)</f>
      </c>
      <c r="F8" s="24"/>
      <c r="G8" s="24"/>
      <c r="H8" s="25">
        <f>IF(ISERROR(G8/F8),"",G8/F8)</f>
      </c>
      <c r="I8" s="24">
        <f>C8+F8</f>
        <v>0</v>
      </c>
      <c r="J8" s="24">
        <f>D8+G8</f>
        <v>0</v>
      </c>
      <c r="K8" s="26">
        <f t="shared" si="4"/>
      </c>
      <c r="L8" s="27">
        <f>B8+'４月'!L8</f>
        <v>3</v>
      </c>
      <c r="M8" s="28">
        <f>I8+'４月'!M8</f>
        <v>13814</v>
      </c>
      <c r="N8" s="28">
        <f>J8+'４月'!N8</f>
        <v>13168</v>
      </c>
      <c r="O8" s="25">
        <f t="shared" si="5"/>
        <v>0.9532358476907485</v>
      </c>
      <c r="P8" s="127">
        <f t="shared" si="6"/>
        <v>2.6650475612224245</v>
      </c>
      <c r="Q8" s="139">
        <v>4941</v>
      </c>
      <c r="R8" s="139">
        <v>0</v>
      </c>
    </row>
    <row r="9" spans="1:18" s="30" customFormat="1" ht="30.75" customHeight="1">
      <c r="A9" s="149" t="s">
        <v>28</v>
      </c>
      <c r="B9" s="106"/>
      <c r="C9" s="24"/>
      <c r="D9" s="24"/>
      <c r="E9" s="25">
        <f>IF(ISERROR(D9/C9),"",D9/C9)</f>
      </c>
      <c r="F9" s="24"/>
      <c r="G9" s="24"/>
      <c r="H9" s="25">
        <f>IF(ISERROR(G9/F9),"",G9/F9)</f>
      </c>
      <c r="I9" s="24">
        <f>C9+F9</f>
        <v>0</v>
      </c>
      <c r="J9" s="24">
        <f>D9+G9</f>
        <v>0</v>
      </c>
      <c r="K9" s="26">
        <f t="shared" si="4"/>
      </c>
      <c r="L9" s="27">
        <f>B9+'４月'!L9</f>
        <v>0</v>
      </c>
      <c r="M9" s="28">
        <f>I9+'４月'!M9</f>
        <v>0</v>
      </c>
      <c r="N9" s="28">
        <f>J9+'４月'!N9</f>
        <v>0</v>
      </c>
      <c r="O9" s="25">
        <f t="shared" si="5"/>
      </c>
      <c r="P9" s="127">
        <f t="shared" si="6"/>
      </c>
      <c r="Q9" s="139">
        <v>0</v>
      </c>
      <c r="R9" s="139">
        <v>0</v>
      </c>
    </row>
    <row r="10" spans="1:18" s="30" customFormat="1" ht="30.75" customHeight="1">
      <c r="A10" s="149" t="s">
        <v>4</v>
      </c>
      <c r="B10" s="105">
        <v>1</v>
      </c>
      <c r="C10" s="24"/>
      <c r="D10" s="24"/>
      <c r="E10" s="25">
        <f t="shared" si="0"/>
      </c>
      <c r="F10" s="24">
        <v>3844</v>
      </c>
      <c r="G10" s="24">
        <v>3727</v>
      </c>
      <c r="H10" s="25">
        <f t="shared" si="1"/>
        <v>0.9695629552549427</v>
      </c>
      <c r="I10" s="24">
        <f t="shared" si="3"/>
        <v>3844</v>
      </c>
      <c r="J10" s="24">
        <f t="shared" si="2"/>
        <v>3727</v>
      </c>
      <c r="K10" s="26">
        <f t="shared" si="4"/>
        <v>0.9695629552549427</v>
      </c>
      <c r="L10" s="27">
        <f>B10+'４月'!L10</f>
        <v>4</v>
      </c>
      <c r="M10" s="28">
        <f>I10+'４月'!M10</f>
        <v>15835</v>
      </c>
      <c r="N10" s="28">
        <f>J10+'４月'!N10</f>
        <v>15499</v>
      </c>
      <c r="O10" s="25">
        <f t="shared" si="5"/>
        <v>0.9787811809283233</v>
      </c>
      <c r="P10" s="127">
        <f t="shared" si="6"/>
        <v>1.6645902695736225</v>
      </c>
      <c r="Q10" s="139">
        <v>9311</v>
      </c>
      <c r="R10" s="139">
        <v>0</v>
      </c>
    </row>
    <row r="11" spans="1:18" s="30" customFormat="1" ht="30.75" customHeight="1">
      <c r="A11" s="149" t="s">
        <v>5</v>
      </c>
      <c r="B11" s="105"/>
      <c r="C11" s="24"/>
      <c r="D11" s="24"/>
      <c r="E11" s="25">
        <f t="shared" si="0"/>
      </c>
      <c r="F11" s="24"/>
      <c r="G11" s="24"/>
      <c r="H11" s="25">
        <f t="shared" si="1"/>
      </c>
      <c r="I11" s="24">
        <f t="shared" si="3"/>
        <v>0</v>
      </c>
      <c r="J11" s="24">
        <f t="shared" si="2"/>
        <v>0</v>
      </c>
      <c r="K11" s="26">
        <f t="shared" si="4"/>
      </c>
      <c r="L11" s="27">
        <f>B11+'４月'!L11</f>
        <v>0</v>
      </c>
      <c r="M11" s="28">
        <f>I11+'４月'!M11</f>
        <v>0</v>
      </c>
      <c r="N11" s="28">
        <f>J11+'４月'!N11</f>
        <v>0</v>
      </c>
      <c r="O11" s="25">
        <f t="shared" si="5"/>
      </c>
      <c r="P11" s="127">
        <f t="shared" si="6"/>
      </c>
      <c r="Q11" s="139">
        <v>0</v>
      </c>
      <c r="R11" s="139">
        <v>0</v>
      </c>
    </row>
    <row r="12" spans="1:18" s="30" customFormat="1" ht="30.75" customHeight="1">
      <c r="A12" s="149" t="s">
        <v>6</v>
      </c>
      <c r="B12" s="105"/>
      <c r="C12" s="24"/>
      <c r="D12" s="24"/>
      <c r="E12" s="25">
        <f t="shared" si="0"/>
      </c>
      <c r="F12" s="24"/>
      <c r="G12" s="24"/>
      <c r="H12" s="25">
        <f t="shared" si="1"/>
      </c>
      <c r="I12" s="24">
        <f t="shared" si="3"/>
        <v>0</v>
      </c>
      <c r="J12" s="24">
        <f t="shared" si="2"/>
        <v>0</v>
      </c>
      <c r="K12" s="26">
        <f t="shared" si="4"/>
      </c>
      <c r="L12" s="27">
        <f>B12+'４月'!L12</f>
        <v>0</v>
      </c>
      <c r="M12" s="28">
        <f>I12+'４月'!M12</f>
        <v>0</v>
      </c>
      <c r="N12" s="28">
        <f>J12+'４月'!N12</f>
        <v>0</v>
      </c>
      <c r="O12" s="25">
        <f t="shared" si="5"/>
      </c>
      <c r="P12" s="127">
        <f t="shared" si="6"/>
      </c>
      <c r="Q12" s="139">
        <v>0</v>
      </c>
      <c r="R12" s="139">
        <v>0</v>
      </c>
    </row>
    <row r="13" spans="1:18" s="30" customFormat="1" ht="30.75" customHeight="1">
      <c r="A13" s="149" t="s">
        <v>26</v>
      </c>
      <c r="B13" s="105"/>
      <c r="C13" s="24"/>
      <c r="D13" s="24"/>
      <c r="E13" s="25">
        <f>IF(ISERROR(D13/C13),"",D13/C13)</f>
      </c>
      <c r="F13" s="24"/>
      <c r="G13" s="24"/>
      <c r="H13" s="25">
        <f>IF(ISERROR(G13/F13),"",G13/F13)</f>
      </c>
      <c r="I13" s="24">
        <f>C13+F13</f>
        <v>0</v>
      </c>
      <c r="J13" s="24">
        <f>D13+G13</f>
        <v>0</v>
      </c>
      <c r="K13" s="26">
        <f t="shared" si="4"/>
      </c>
      <c r="L13" s="27">
        <f>B13+'４月'!L13</f>
        <v>2</v>
      </c>
      <c r="M13" s="28">
        <f>I13+'４月'!M13</f>
        <v>31974</v>
      </c>
      <c r="N13" s="28">
        <f>J13+'４月'!N13</f>
        <v>30939</v>
      </c>
      <c r="O13" s="25">
        <f t="shared" si="5"/>
        <v>0.9676299493338337</v>
      </c>
      <c r="P13" s="127">
        <f t="shared" si="6"/>
        <v>0.9342331732946825</v>
      </c>
      <c r="Q13" s="139">
        <v>33117</v>
      </c>
      <c r="R13" s="139">
        <v>0</v>
      </c>
    </row>
    <row r="14" spans="1:18" s="30" customFormat="1" ht="30.75" customHeight="1">
      <c r="A14" s="149" t="s">
        <v>7</v>
      </c>
      <c r="B14" s="105"/>
      <c r="C14" s="24"/>
      <c r="D14" s="24"/>
      <c r="E14" s="25">
        <f t="shared" si="0"/>
      </c>
      <c r="F14" s="24"/>
      <c r="G14" s="24"/>
      <c r="H14" s="25">
        <f t="shared" si="1"/>
      </c>
      <c r="I14" s="24">
        <f t="shared" si="3"/>
        <v>0</v>
      </c>
      <c r="J14" s="24">
        <f t="shared" si="2"/>
        <v>0</v>
      </c>
      <c r="K14" s="26">
        <f t="shared" si="4"/>
      </c>
      <c r="L14" s="27">
        <f>B14+'４月'!L14</f>
        <v>1</v>
      </c>
      <c r="M14" s="28">
        <f>I14+'４月'!M14</f>
        <v>8478</v>
      </c>
      <c r="N14" s="28">
        <f>J14+'４月'!N14</f>
        <v>8390</v>
      </c>
      <c r="O14" s="25">
        <f t="shared" si="5"/>
        <v>0.9896201934418495</v>
      </c>
      <c r="P14" s="127">
        <f t="shared" si="6"/>
        <v>1.0140198211264202</v>
      </c>
      <c r="Q14" s="139">
        <v>8274</v>
      </c>
      <c r="R14" s="139">
        <v>0</v>
      </c>
    </row>
    <row r="15" spans="1:18" s="30" customFormat="1" ht="30.75" customHeight="1">
      <c r="A15" s="149" t="s">
        <v>8</v>
      </c>
      <c r="B15" s="23"/>
      <c r="C15" s="24"/>
      <c r="D15" s="24"/>
      <c r="E15" s="25">
        <f t="shared" si="0"/>
      </c>
      <c r="F15" s="24"/>
      <c r="G15" s="24"/>
      <c r="H15" s="25">
        <f t="shared" si="1"/>
      </c>
      <c r="I15" s="24">
        <f t="shared" si="3"/>
        <v>0</v>
      </c>
      <c r="J15" s="24">
        <f t="shared" si="2"/>
        <v>0</v>
      </c>
      <c r="K15" s="26">
        <f t="shared" si="4"/>
      </c>
      <c r="L15" s="27">
        <f>B15+'４月'!L15</f>
        <v>0</v>
      </c>
      <c r="M15" s="28">
        <f>I15+'４月'!M15</f>
        <v>0</v>
      </c>
      <c r="N15" s="28">
        <f>J15+'４月'!N15</f>
        <v>0</v>
      </c>
      <c r="O15" s="25">
        <f t="shared" si="5"/>
      </c>
      <c r="P15" s="127">
        <f t="shared" si="6"/>
      </c>
      <c r="Q15" s="139">
        <v>0</v>
      </c>
      <c r="R15" s="139">
        <v>0</v>
      </c>
    </row>
    <row r="16" spans="1:18" s="30" customFormat="1" ht="30.75" customHeight="1">
      <c r="A16" s="149" t="s">
        <v>9</v>
      </c>
      <c r="B16" s="23"/>
      <c r="C16" s="24"/>
      <c r="D16" s="24"/>
      <c r="E16" s="25">
        <f t="shared" si="0"/>
      </c>
      <c r="F16" s="24"/>
      <c r="G16" s="24"/>
      <c r="H16" s="25">
        <f t="shared" si="1"/>
      </c>
      <c r="I16" s="24">
        <f t="shared" si="3"/>
        <v>0</v>
      </c>
      <c r="J16" s="24">
        <f>D16+G16</f>
        <v>0</v>
      </c>
      <c r="K16" s="26">
        <f t="shared" si="4"/>
      </c>
      <c r="L16" s="27">
        <f>B16+'４月'!L16</f>
        <v>0</v>
      </c>
      <c r="M16" s="28">
        <f>I16+'４月'!M16</f>
        <v>0</v>
      </c>
      <c r="N16" s="28">
        <f>J16+'４月'!N16</f>
        <v>0</v>
      </c>
      <c r="O16" s="25">
        <f t="shared" si="5"/>
      </c>
      <c r="P16" s="127">
        <f t="shared" si="6"/>
      </c>
      <c r="Q16" s="139">
        <v>0</v>
      </c>
      <c r="R16" s="139">
        <v>0</v>
      </c>
    </row>
    <row r="17" spans="1:18" s="30" customFormat="1" ht="30.75" customHeight="1">
      <c r="A17" s="149" t="s">
        <v>10</v>
      </c>
      <c r="B17" s="23">
        <v>1</v>
      </c>
      <c r="C17" s="24"/>
      <c r="D17" s="24"/>
      <c r="E17" s="25">
        <f t="shared" si="0"/>
      </c>
      <c r="F17" s="24">
        <v>4799</v>
      </c>
      <c r="G17" s="24">
        <v>4661</v>
      </c>
      <c r="H17" s="25">
        <f t="shared" si="1"/>
        <v>0.9712440091685768</v>
      </c>
      <c r="I17" s="24">
        <f t="shared" si="3"/>
        <v>4799</v>
      </c>
      <c r="J17" s="24">
        <f t="shared" si="2"/>
        <v>4661</v>
      </c>
      <c r="K17" s="26">
        <f t="shared" si="4"/>
        <v>0.9712440091685768</v>
      </c>
      <c r="L17" s="27">
        <f>B17+'４月'!L17</f>
        <v>3</v>
      </c>
      <c r="M17" s="28">
        <f>I17+'４月'!M17</f>
        <v>28232</v>
      </c>
      <c r="N17" s="28">
        <f>J17+'４月'!N17</f>
        <v>27301</v>
      </c>
      <c r="O17" s="25">
        <f t="shared" si="5"/>
        <v>0.9670232360442051</v>
      </c>
      <c r="P17" s="127">
        <f>IF(ISERROR(N17/Q17),"",N17/Q17)</f>
        <v>1.4396983599641406</v>
      </c>
      <c r="Q17" s="139">
        <v>18963</v>
      </c>
      <c r="R17" s="139">
        <v>0</v>
      </c>
    </row>
    <row r="18" spans="1:18" s="30" customFormat="1" ht="30.75" customHeight="1" thickBot="1">
      <c r="A18" s="150" t="s">
        <v>11</v>
      </c>
      <c r="B18" s="32"/>
      <c r="C18" s="33"/>
      <c r="D18" s="33"/>
      <c r="E18" s="84">
        <f t="shared" si="0"/>
      </c>
      <c r="F18" s="33"/>
      <c r="G18" s="33"/>
      <c r="H18" s="84">
        <f t="shared" si="1"/>
      </c>
      <c r="I18" s="33">
        <f t="shared" si="3"/>
        <v>0</v>
      </c>
      <c r="J18" s="33">
        <f t="shared" si="2"/>
        <v>0</v>
      </c>
      <c r="K18" s="103">
        <f t="shared" si="4"/>
      </c>
      <c r="L18" s="27">
        <f>B18+'４月'!L18</f>
        <v>0</v>
      </c>
      <c r="M18" s="28">
        <f>I18+'４月'!M18</f>
        <v>0</v>
      </c>
      <c r="N18" s="28">
        <f>J18+'４月'!N18</f>
        <v>0</v>
      </c>
      <c r="O18" s="84">
        <f t="shared" si="5"/>
      </c>
      <c r="P18" s="127">
        <f>IF(ISERROR(N18/Q18),"",N18/Q18)</f>
      </c>
      <c r="Q18" s="139">
        <v>0</v>
      </c>
      <c r="R18" s="142">
        <v>0</v>
      </c>
    </row>
    <row r="19" spans="1:18" ht="30.75" customHeight="1" thickTop="1">
      <c r="A19" s="37" t="s">
        <v>15</v>
      </c>
      <c r="B19" s="38">
        <f>SUM(B3:B18)</f>
        <v>4</v>
      </c>
      <c r="C19" s="39">
        <f>SUM(C3:C18)</f>
        <v>26234</v>
      </c>
      <c r="D19" s="39">
        <f>SUM(D3:D18)</f>
        <v>25886</v>
      </c>
      <c r="E19" s="40">
        <f t="shared" si="0"/>
        <v>0.9867347716703515</v>
      </c>
      <c r="F19" s="39">
        <f>SUM(F3:F18)</f>
        <v>8643</v>
      </c>
      <c r="G19" s="39">
        <f>SUM(G3:G18)</f>
        <v>8388</v>
      </c>
      <c r="H19" s="25">
        <f t="shared" si="1"/>
        <v>0.9704963554321416</v>
      </c>
      <c r="I19" s="39">
        <f>SUM(I3:I18)</f>
        <v>34877</v>
      </c>
      <c r="J19" s="39">
        <f>SUM(J3:J18)</f>
        <v>34274</v>
      </c>
      <c r="K19" s="134">
        <f t="shared" si="4"/>
        <v>0.9827106689222124</v>
      </c>
      <c r="L19" s="43"/>
      <c r="M19" s="44"/>
      <c r="N19" s="44"/>
      <c r="O19" s="44"/>
      <c r="P19" s="45"/>
      <c r="Q19" s="140">
        <v>201101</v>
      </c>
      <c r="R19" s="141">
        <v>22163</v>
      </c>
    </row>
    <row r="20" spans="1:16" ht="30.75" customHeight="1">
      <c r="A20" s="46" t="s">
        <v>23</v>
      </c>
      <c r="B20" s="47">
        <v>1</v>
      </c>
      <c r="C20" s="158" t="s">
        <v>49</v>
      </c>
      <c r="D20" s="158" t="s">
        <v>49</v>
      </c>
      <c r="E20" s="159" t="s">
        <v>47</v>
      </c>
      <c r="F20" s="48">
        <v>23062</v>
      </c>
      <c r="G20" s="48">
        <v>22163</v>
      </c>
      <c r="H20" s="87">
        <v>0.9610181250542017</v>
      </c>
      <c r="I20" s="48">
        <v>23062</v>
      </c>
      <c r="J20" s="48">
        <v>22163</v>
      </c>
      <c r="K20" s="49">
        <v>0.9610181250542017</v>
      </c>
      <c r="L20" s="53"/>
      <c r="M20" s="54"/>
      <c r="N20" s="54"/>
      <c r="O20" s="54"/>
      <c r="P20" s="55"/>
    </row>
    <row r="21" spans="1:18" s="63" customFormat="1" ht="30.75" customHeight="1" thickBot="1">
      <c r="A21" s="56" t="s">
        <v>30</v>
      </c>
      <c r="B21" s="34">
        <f>B19/B20</f>
        <v>4</v>
      </c>
      <c r="C21" s="34" t="str">
        <f>IF(ISERROR(C19/C20),"  ",(C19/C20))</f>
        <v>  </v>
      </c>
      <c r="D21" s="34" t="str">
        <f>IF(ISERROR(D19/D20),"  ",(D19/D20))</f>
        <v>  </v>
      </c>
      <c r="E21" s="57"/>
      <c r="F21" s="34">
        <f>F19/F20</f>
        <v>0.3747723527881363</v>
      </c>
      <c r="G21" s="34">
        <f>G19/G20</f>
        <v>0.3784686188692866</v>
      </c>
      <c r="H21" s="57"/>
      <c r="I21" s="34">
        <f>I19/I20</f>
        <v>1.5123146301274824</v>
      </c>
      <c r="J21" s="34">
        <f>J19/J20</f>
        <v>1.5464512926950322</v>
      </c>
      <c r="K21" s="58"/>
      <c r="L21" s="59"/>
      <c r="M21" s="60"/>
      <c r="N21" s="60"/>
      <c r="O21" s="61"/>
      <c r="P21" s="62"/>
      <c r="Q21" s="82"/>
      <c r="R21" s="82"/>
    </row>
    <row r="22" spans="1:16" ht="30.75" customHeight="1">
      <c r="A22" s="64" t="s">
        <v>16</v>
      </c>
      <c r="B22" s="65">
        <f>B19+'４月'!B22</f>
        <v>33</v>
      </c>
      <c r="C22" s="66">
        <f>C19+'４月'!C22</f>
        <v>91542</v>
      </c>
      <c r="D22" s="66">
        <f>D19+'４月'!D22</f>
        <v>88034</v>
      </c>
      <c r="E22" s="67">
        <f>IF(ISERROR(D22/C22),"  ",(D22/C22))</f>
        <v>0.9616787922483668</v>
      </c>
      <c r="F22" s="66">
        <f>F19+'４月'!F22</f>
        <v>181645</v>
      </c>
      <c r="G22" s="66">
        <f>G19+'４月'!G22</f>
        <v>175141</v>
      </c>
      <c r="H22" s="67">
        <f>IF(ISERROR(G22/F22),"  ",(G22/F22))</f>
        <v>0.9641938946846872</v>
      </c>
      <c r="I22" s="68"/>
      <c r="J22" s="69"/>
      <c r="K22" s="70"/>
      <c r="L22" s="118">
        <f>SUM(L3:L18)</f>
        <v>33</v>
      </c>
      <c r="M22" s="66">
        <f>SUM(M3:M18)</f>
        <v>273187</v>
      </c>
      <c r="N22" s="66">
        <f>SUM(N3:N18)</f>
        <v>263175</v>
      </c>
      <c r="O22" s="117">
        <f>IF(ISERROR(N22/M22),"",N22/M22)</f>
        <v>0.9633511111436489</v>
      </c>
      <c r="P22" s="151">
        <f>N22/Q19</f>
        <v>1.3086707674253235</v>
      </c>
    </row>
    <row r="23" spans="1:16" ht="30.75" customHeight="1">
      <c r="A23" s="46" t="s">
        <v>24</v>
      </c>
      <c r="B23" s="47">
        <v>26</v>
      </c>
      <c r="C23" s="48">
        <v>74979</v>
      </c>
      <c r="D23" s="48">
        <v>71050</v>
      </c>
      <c r="E23" s="49">
        <v>0.9475986609584017</v>
      </c>
      <c r="F23" s="48">
        <v>134193</v>
      </c>
      <c r="G23" s="48">
        <v>130051</v>
      </c>
      <c r="H23" s="49">
        <v>0.9691340084803232</v>
      </c>
      <c r="I23" s="71"/>
      <c r="J23" s="72"/>
      <c r="K23" s="73"/>
      <c r="L23" s="126">
        <v>26</v>
      </c>
      <c r="M23" s="74">
        <v>209172</v>
      </c>
      <c r="N23" s="74">
        <v>201101</v>
      </c>
      <c r="O23" s="50">
        <v>0.961414529669363</v>
      </c>
      <c r="P23" s="129"/>
    </row>
    <row r="24" spans="1:18" s="63" customFormat="1" ht="30.75" customHeight="1" thickBot="1">
      <c r="A24" s="76" t="s">
        <v>30</v>
      </c>
      <c r="B24" s="77">
        <f>B22/B23</f>
        <v>1.2692307692307692</v>
      </c>
      <c r="C24" s="77">
        <f>C22/C23</f>
        <v>1.2209018525187052</v>
      </c>
      <c r="D24" s="77">
        <f>D22/D23</f>
        <v>1.239042927515834</v>
      </c>
      <c r="E24" s="57"/>
      <c r="F24" s="77">
        <f>F22/F23</f>
        <v>1.3536100988874233</v>
      </c>
      <c r="G24" s="77">
        <f>G22/G23</f>
        <v>1.3467101367924892</v>
      </c>
      <c r="H24" s="57"/>
      <c r="I24" s="78"/>
      <c r="J24" s="60"/>
      <c r="K24" s="79"/>
      <c r="L24" s="122">
        <f>L22/L23</f>
        <v>1.2692307692307692</v>
      </c>
      <c r="M24" s="77">
        <f>M22/M23</f>
        <v>1.3060400053544452</v>
      </c>
      <c r="N24" s="77">
        <f>N22/N23</f>
        <v>1.3086707674253235</v>
      </c>
      <c r="O24" s="77"/>
      <c r="P24" s="146"/>
      <c r="Q24" s="82"/>
      <c r="R24" s="82"/>
    </row>
    <row r="25" ht="25.5" customHeight="1">
      <c r="A25" s="12" t="s">
        <v>43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Header>&amp;C&amp;A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111">
    <pageSetUpPr fitToPage="1"/>
  </sheetPr>
  <dimension ref="A1:S25"/>
  <sheetViews>
    <sheetView showZeros="0" view="pageBreakPreview" zoomScale="85" zoomScaleNormal="85" zoomScaleSheetLayoutView="85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5.5" customHeight="1"/>
  <cols>
    <col min="1" max="1" width="17.625" style="12" customWidth="1"/>
    <col min="2" max="2" width="9.125" style="12" customWidth="1"/>
    <col min="3" max="4" width="10.125" style="82" customWidth="1"/>
    <col min="5" max="5" width="10.125" style="63" customWidth="1"/>
    <col min="6" max="7" width="10.125" style="82" customWidth="1"/>
    <col min="8" max="8" width="10.125" style="63" customWidth="1"/>
    <col min="9" max="10" width="10.125" style="82" customWidth="1"/>
    <col min="11" max="11" width="10.125" style="63" customWidth="1"/>
    <col min="12" max="16" width="10.125" style="82" customWidth="1"/>
    <col min="17" max="18" width="9.125" style="82" bestFit="1" customWidth="1"/>
    <col min="19" max="19" width="9.00390625" style="100" customWidth="1"/>
    <col min="20" max="16384" width="9.00390625" style="12" customWidth="1"/>
  </cols>
  <sheetData>
    <row r="1" spans="1:16" ht="25.5" customHeight="1">
      <c r="A1" s="1"/>
      <c r="B1" s="2"/>
      <c r="C1" s="3"/>
      <c r="D1" s="4" t="s">
        <v>19</v>
      </c>
      <c r="E1" s="5"/>
      <c r="F1" s="3"/>
      <c r="G1" s="4" t="s">
        <v>20</v>
      </c>
      <c r="H1" s="5"/>
      <c r="I1" s="3"/>
      <c r="J1" s="4" t="s">
        <v>21</v>
      </c>
      <c r="K1" s="6"/>
      <c r="L1" s="7"/>
      <c r="M1" s="8"/>
      <c r="N1" s="9" t="s">
        <v>22</v>
      </c>
      <c r="O1" s="10"/>
      <c r="P1" s="11" t="s">
        <v>17</v>
      </c>
    </row>
    <row r="2" spans="1:19" s="21" customFormat="1" ht="30.75" customHeight="1">
      <c r="A2" s="13" t="s">
        <v>0</v>
      </c>
      <c r="B2" s="14" t="s">
        <v>12</v>
      </c>
      <c r="C2" s="15" t="s">
        <v>25</v>
      </c>
      <c r="D2" s="15" t="s">
        <v>13</v>
      </c>
      <c r="E2" s="16" t="s">
        <v>14</v>
      </c>
      <c r="F2" s="15" t="s">
        <v>25</v>
      </c>
      <c r="G2" s="15" t="s">
        <v>13</v>
      </c>
      <c r="H2" s="16" t="s">
        <v>14</v>
      </c>
      <c r="I2" s="15" t="s">
        <v>25</v>
      </c>
      <c r="J2" s="15" t="s">
        <v>13</v>
      </c>
      <c r="K2" s="17" t="s">
        <v>14</v>
      </c>
      <c r="L2" s="18" t="s">
        <v>12</v>
      </c>
      <c r="M2" s="19" t="s">
        <v>25</v>
      </c>
      <c r="N2" s="15" t="s">
        <v>13</v>
      </c>
      <c r="O2" s="15" t="s">
        <v>14</v>
      </c>
      <c r="P2" s="20" t="s">
        <v>18</v>
      </c>
      <c r="Q2" s="145" t="s">
        <v>36</v>
      </c>
      <c r="R2" s="145" t="s">
        <v>39</v>
      </c>
      <c r="S2" s="101"/>
    </row>
    <row r="3" spans="1:19" s="30" customFormat="1" ht="30.75" customHeight="1">
      <c r="A3" s="149" t="s">
        <v>1</v>
      </c>
      <c r="B3" s="23"/>
      <c r="C3" s="24"/>
      <c r="D3" s="24"/>
      <c r="E3" s="25">
        <f aca="true" t="shared" si="0" ref="E3:E19">IF(ISERROR(D3/C3),"",D3/C3)</f>
      </c>
      <c r="F3" s="24"/>
      <c r="G3" s="24"/>
      <c r="H3" s="25">
        <f aca="true" t="shared" si="1" ref="H3:H9">IF(ISERROR(G3/F3),"",G3/F3)</f>
      </c>
      <c r="I3" s="24">
        <f aca="true" t="shared" si="2" ref="I3:I8">C3+F3</f>
        <v>0</v>
      </c>
      <c r="J3" s="24">
        <f aca="true" t="shared" si="3" ref="J3:J8">D3+G3</f>
        <v>0</v>
      </c>
      <c r="K3" s="26">
        <f>IF(ISERROR(J3/I3),"",J3/I3)</f>
      </c>
      <c r="L3" s="27">
        <f>B3+'５月'!L3</f>
        <v>3</v>
      </c>
      <c r="M3" s="28">
        <f>I3+'５月'!M3</f>
        <v>66698</v>
      </c>
      <c r="N3" s="28">
        <f>J3+'５月'!N3</f>
        <v>64104</v>
      </c>
      <c r="O3" s="25">
        <f>IF(ISERROR(N3/M3),"",N3/M3)</f>
        <v>0.9611082791088189</v>
      </c>
      <c r="P3" s="127">
        <f>IF(ISERROR(N3/Q3),"",N3/Q3)</f>
        <v>0.6881434168858355</v>
      </c>
      <c r="Q3" s="139">
        <v>93155</v>
      </c>
      <c r="R3" s="139">
        <v>5569</v>
      </c>
      <c r="S3" s="54"/>
    </row>
    <row r="4" spans="1:19" s="30" customFormat="1" ht="30.75" customHeight="1">
      <c r="A4" s="149" t="s">
        <v>41</v>
      </c>
      <c r="B4" s="23"/>
      <c r="C4" s="24"/>
      <c r="D4" s="24"/>
      <c r="E4" s="25">
        <f>IF(ISERROR(D4/C4),"",D4/C4)</f>
      </c>
      <c r="F4" s="24"/>
      <c r="G4" s="82"/>
      <c r="H4" s="25">
        <f>IF(ISERROR(G4/F4),"",G4/F4)</f>
      </c>
      <c r="I4" s="24">
        <f>C4+F4</f>
        <v>0</v>
      </c>
      <c r="J4" s="24">
        <f>D4+G4</f>
        <v>0</v>
      </c>
      <c r="K4" s="26">
        <f>IF(ISERROR(J4/I4),"",J4/I4)</f>
      </c>
      <c r="L4" s="27">
        <f>B4+'５月'!L4</f>
        <v>6</v>
      </c>
      <c r="M4" s="28">
        <f>I4+'５月'!M4</f>
        <v>55821</v>
      </c>
      <c r="N4" s="28">
        <f>J4+'５月'!N4</f>
        <v>54938</v>
      </c>
      <c r="O4" s="25">
        <f>IF(ISERROR(N4/M4),"",N4/M4)</f>
        <v>0.9841815804088068</v>
      </c>
      <c r="P4" s="127">
        <f>IF(ISERROR(N4/Q4),"",N4/Q4)</f>
        <v>4.481442205726405</v>
      </c>
      <c r="Q4" s="139">
        <v>12259</v>
      </c>
      <c r="R4" s="139">
        <v>0</v>
      </c>
      <c r="S4" s="54"/>
    </row>
    <row r="5" spans="1:19" s="30" customFormat="1" ht="30.75" customHeight="1">
      <c r="A5" s="149" t="s">
        <v>48</v>
      </c>
      <c r="B5" s="23"/>
      <c r="C5" s="24"/>
      <c r="D5" s="24"/>
      <c r="E5" s="25">
        <f t="shared" si="0"/>
      </c>
      <c r="F5" s="24"/>
      <c r="G5" s="24"/>
      <c r="H5" s="25">
        <f t="shared" si="1"/>
      </c>
      <c r="I5" s="24">
        <f t="shared" si="2"/>
        <v>0</v>
      </c>
      <c r="J5" s="24">
        <f t="shared" si="3"/>
        <v>0</v>
      </c>
      <c r="K5" s="26">
        <f aca="true" t="shared" si="4" ref="K5:K19">IF(ISERROR(J5/I5),"",J5/I5)</f>
      </c>
      <c r="L5" s="27">
        <f>B5+'５月'!L5</f>
        <v>0</v>
      </c>
      <c r="M5" s="28">
        <f>I5+'５月'!M5</f>
        <v>0</v>
      </c>
      <c r="N5" s="28">
        <f>J5+'５月'!N5</f>
        <v>0</v>
      </c>
      <c r="O5" s="25">
        <f aca="true" t="shared" si="5" ref="O5:O18">IF(ISERROR(N5/M5),"",N5/M5)</f>
      </c>
      <c r="P5" s="127">
        <f aca="true" t="shared" si="6" ref="P5:P16">IF(ISERROR(N5/Q5),"",N5/Q5)</f>
      </c>
      <c r="Q5" s="139">
        <v>0</v>
      </c>
      <c r="R5" s="139">
        <v>0</v>
      </c>
      <c r="S5" s="54"/>
    </row>
    <row r="6" spans="1:19" s="30" customFormat="1" ht="30.75" customHeight="1">
      <c r="A6" s="149" t="s">
        <v>2</v>
      </c>
      <c r="B6" s="23"/>
      <c r="C6" s="24"/>
      <c r="D6" s="24"/>
      <c r="E6" s="25">
        <f t="shared" si="0"/>
      </c>
      <c r="F6" s="24"/>
      <c r="G6" s="24"/>
      <c r="H6" s="25">
        <f t="shared" si="1"/>
      </c>
      <c r="I6" s="24">
        <f t="shared" si="2"/>
        <v>0</v>
      </c>
      <c r="J6" s="24">
        <f t="shared" si="3"/>
        <v>0</v>
      </c>
      <c r="K6" s="26">
        <f t="shared" si="4"/>
      </c>
      <c r="L6" s="27">
        <f>B6+'５月'!L6</f>
        <v>6</v>
      </c>
      <c r="M6" s="28">
        <f>I6+'５月'!M6</f>
        <v>41699</v>
      </c>
      <c r="N6" s="28">
        <f>J6+'５月'!N6</f>
        <v>38381</v>
      </c>
      <c r="O6" s="25">
        <f t="shared" si="5"/>
        <v>0.9204297465167031</v>
      </c>
      <c r="P6" s="127">
        <f t="shared" si="6"/>
        <v>1.6642528835313504</v>
      </c>
      <c r="Q6" s="139">
        <v>23062</v>
      </c>
      <c r="R6" s="139">
        <v>0</v>
      </c>
      <c r="S6" s="54"/>
    </row>
    <row r="7" spans="1:19" s="30" customFormat="1" ht="30.75" customHeight="1">
      <c r="A7" s="149" t="s">
        <v>3</v>
      </c>
      <c r="B7" s="23">
        <v>2</v>
      </c>
      <c r="C7" s="24"/>
      <c r="D7" s="24"/>
      <c r="E7" s="25">
        <f t="shared" si="0"/>
      </c>
      <c r="F7" s="24">
        <v>4228</v>
      </c>
      <c r="G7" s="24">
        <v>4193</v>
      </c>
      <c r="H7" s="25">
        <f t="shared" si="1"/>
        <v>0.9917218543046358</v>
      </c>
      <c r="I7" s="24">
        <f t="shared" si="2"/>
        <v>4228</v>
      </c>
      <c r="J7" s="24">
        <f t="shared" si="3"/>
        <v>4193</v>
      </c>
      <c r="K7" s="26">
        <f t="shared" si="4"/>
        <v>0.9917218543046358</v>
      </c>
      <c r="L7" s="27">
        <f>B7+'５月'!L7</f>
        <v>7</v>
      </c>
      <c r="M7" s="28">
        <f>I7+'５月'!M7</f>
        <v>14864</v>
      </c>
      <c r="N7" s="28">
        <f>J7+'５月'!N7</f>
        <v>14648</v>
      </c>
      <c r="O7" s="25">
        <f t="shared" si="5"/>
        <v>0.9854682454251884</v>
      </c>
      <c r="P7" s="127">
        <f t="shared" si="6"/>
        <v>4.082497212931996</v>
      </c>
      <c r="Q7" s="139">
        <v>3588</v>
      </c>
      <c r="R7" s="139">
        <v>0</v>
      </c>
      <c r="S7" s="54"/>
    </row>
    <row r="8" spans="1:19" s="30" customFormat="1" ht="30.75" customHeight="1">
      <c r="A8" s="149" t="s">
        <v>27</v>
      </c>
      <c r="B8" s="23"/>
      <c r="C8" s="24"/>
      <c r="D8" s="24"/>
      <c r="E8" s="25">
        <f t="shared" si="0"/>
      </c>
      <c r="F8" s="24"/>
      <c r="G8" s="24"/>
      <c r="H8" s="25">
        <f t="shared" si="1"/>
      </c>
      <c r="I8" s="24">
        <f t="shared" si="2"/>
        <v>0</v>
      </c>
      <c r="J8" s="24">
        <f t="shared" si="3"/>
        <v>0</v>
      </c>
      <c r="K8" s="26">
        <f t="shared" si="4"/>
      </c>
      <c r="L8" s="27">
        <f>B8+'５月'!L8</f>
        <v>3</v>
      </c>
      <c r="M8" s="28">
        <f>I8+'５月'!M8</f>
        <v>13814</v>
      </c>
      <c r="N8" s="28">
        <f>J8+'５月'!N8</f>
        <v>13168</v>
      </c>
      <c r="O8" s="25">
        <f t="shared" si="5"/>
        <v>0.9532358476907485</v>
      </c>
      <c r="P8" s="127">
        <f t="shared" si="6"/>
        <v>2.6650475612224245</v>
      </c>
      <c r="Q8" s="139">
        <v>4941</v>
      </c>
      <c r="R8" s="139">
        <v>0</v>
      </c>
      <c r="S8" s="54"/>
    </row>
    <row r="9" spans="1:19" s="30" customFormat="1" ht="30.75" customHeight="1">
      <c r="A9" s="149" t="s">
        <v>28</v>
      </c>
      <c r="B9" s="23"/>
      <c r="C9" s="24"/>
      <c r="D9" s="24"/>
      <c r="E9" s="25">
        <f t="shared" si="0"/>
      </c>
      <c r="F9" s="24"/>
      <c r="G9" s="24"/>
      <c r="H9" s="25">
        <f t="shared" si="1"/>
      </c>
      <c r="I9" s="24">
        <f aca="true" t="shared" si="7" ref="I9:I14">C9+F9</f>
        <v>0</v>
      </c>
      <c r="J9" s="24">
        <f aca="true" t="shared" si="8" ref="J9:J18">D9+G9</f>
        <v>0</v>
      </c>
      <c r="K9" s="26">
        <f t="shared" si="4"/>
      </c>
      <c r="L9" s="27">
        <f>B9+'５月'!L9</f>
        <v>0</v>
      </c>
      <c r="M9" s="28">
        <f>I9+'５月'!M9</f>
        <v>0</v>
      </c>
      <c r="N9" s="28">
        <f>J9+'５月'!N9</f>
        <v>0</v>
      </c>
      <c r="O9" s="25">
        <f t="shared" si="5"/>
      </c>
      <c r="P9" s="127">
        <f t="shared" si="6"/>
      </c>
      <c r="Q9" s="139">
        <v>0</v>
      </c>
      <c r="R9" s="139">
        <v>0</v>
      </c>
      <c r="S9" s="54"/>
    </row>
    <row r="10" spans="1:19" s="30" customFormat="1" ht="30.75" customHeight="1">
      <c r="A10" s="149" t="s">
        <v>4</v>
      </c>
      <c r="B10" s="23"/>
      <c r="C10" s="24"/>
      <c r="D10" s="24"/>
      <c r="E10" s="25">
        <f t="shared" si="0"/>
      </c>
      <c r="F10" s="24"/>
      <c r="G10" s="24"/>
      <c r="H10" s="25">
        <f aca="true" t="shared" si="9" ref="H10:H19">IF(ISERROR(G10/F10),"",G10/F10)</f>
      </c>
      <c r="I10" s="24">
        <f t="shared" si="7"/>
        <v>0</v>
      </c>
      <c r="J10" s="24">
        <f t="shared" si="8"/>
        <v>0</v>
      </c>
      <c r="K10" s="26">
        <f t="shared" si="4"/>
      </c>
      <c r="L10" s="27">
        <f>B10+'５月'!L10</f>
        <v>4</v>
      </c>
      <c r="M10" s="28">
        <f>I10+'５月'!M10</f>
        <v>15835</v>
      </c>
      <c r="N10" s="28">
        <f>J10+'５月'!N10</f>
        <v>15499</v>
      </c>
      <c r="O10" s="25">
        <f t="shared" si="5"/>
        <v>0.9787811809283233</v>
      </c>
      <c r="P10" s="127">
        <f t="shared" si="6"/>
        <v>1.6645902695736225</v>
      </c>
      <c r="Q10" s="139">
        <v>9311</v>
      </c>
      <c r="R10" s="139">
        <v>0</v>
      </c>
      <c r="S10" s="54"/>
    </row>
    <row r="11" spans="1:19" s="30" customFormat="1" ht="30.75" customHeight="1">
      <c r="A11" s="149" t="s">
        <v>5</v>
      </c>
      <c r="B11" s="23"/>
      <c r="C11" s="24"/>
      <c r="D11" s="24"/>
      <c r="E11" s="25">
        <f t="shared" si="0"/>
      </c>
      <c r="F11" s="24"/>
      <c r="G11" s="24"/>
      <c r="H11" s="25">
        <f t="shared" si="9"/>
      </c>
      <c r="I11" s="24">
        <f t="shared" si="7"/>
        <v>0</v>
      </c>
      <c r="J11" s="24">
        <f t="shared" si="8"/>
        <v>0</v>
      </c>
      <c r="K11" s="26">
        <f t="shared" si="4"/>
      </c>
      <c r="L11" s="27">
        <f>B11+'５月'!L11</f>
        <v>0</v>
      </c>
      <c r="M11" s="28">
        <f>I11+'５月'!M11</f>
        <v>0</v>
      </c>
      <c r="N11" s="28">
        <f>J11+'５月'!N11</f>
        <v>0</v>
      </c>
      <c r="O11" s="25">
        <f t="shared" si="5"/>
      </c>
      <c r="P11" s="127">
        <f t="shared" si="6"/>
      </c>
      <c r="Q11" s="139">
        <v>0</v>
      </c>
      <c r="R11" s="139">
        <v>0</v>
      </c>
      <c r="S11" s="102"/>
    </row>
    <row r="12" spans="1:19" s="30" customFormat="1" ht="30.75" customHeight="1">
      <c r="A12" s="149" t="s">
        <v>6</v>
      </c>
      <c r="B12" s="23">
        <v>1</v>
      </c>
      <c r="C12" s="24">
        <v>12472</v>
      </c>
      <c r="D12" s="24">
        <v>12335</v>
      </c>
      <c r="E12" s="25">
        <f t="shared" si="0"/>
        <v>0.9890153944836434</v>
      </c>
      <c r="F12" s="24"/>
      <c r="G12" s="24"/>
      <c r="H12" s="25">
        <f t="shared" si="9"/>
      </c>
      <c r="I12" s="24">
        <f t="shared" si="7"/>
        <v>12472</v>
      </c>
      <c r="J12" s="24">
        <f t="shared" si="8"/>
        <v>12335</v>
      </c>
      <c r="K12" s="26">
        <f t="shared" si="4"/>
        <v>0.9890153944836434</v>
      </c>
      <c r="L12" s="27">
        <f>B12+'５月'!L12</f>
        <v>1</v>
      </c>
      <c r="M12" s="28">
        <f>I12+'５月'!M12</f>
        <v>12472</v>
      </c>
      <c r="N12" s="28">
        <f>J12+'５月'!N12</f>
        <v>12335</v>
      </c>
      <c r="O12" s="25">
        <f t="shared" si="5"/>
        <v>0.9890153944836434</v>
      </c>
      <c r="P12" s="130" t="s">
        <v>44</v>
      </c>
      <c r="Q12" s="139">
        <v>0</v>
      </c>
      <c r="R12" s="139">
        <v>0</v>
      </c>
      <c r="S12" s="102"/>
    </row>
    <row r="13" spans="1:19" s="30" customFormat="1" ht="30.75" customHeight="1">
      <c r="A13" s="149" t="s">
        <v>26</v>
      </c>
      <c r="B13" s="23">
        <v>1</v>
      </c>
      <c r="C13" s="24"/>
      <c r="D13" s="24"/>
      <c r="E13" s="25">
        <f>IF(ISERROR(D13/C13),"",D13/C13)</f>
      </c>
      <c r="F13" s="24">
        <v>28849</v>
      </c>
      <c r="G13" s="24">
        <v>28076</v>
      </c>
      <c r="H13" s="25">
        <f t="shared" si="9"/>
        <v>0.973205310409373</v>
      </c>
      <c r="I13" s="24">
        <f t="shared" si="7"/>
        <v>28849</v>
      </c>
      <c r="J13" s="24">
        <f t="shared" si="8"/>
        <v>28076</v>
      </c>
      <c r="K13" s="26">
        <f>IF(ISERROR(J13/I13),"",J13/I13)</f>
        <v>0.973205310409373</v>
      </c>
      <c r="L13" s="27">
        <f>B13+'５月'!L13</f>
        <v>3</v>
      </c>
      <c r="M13" s="28">
        <f>I13+'５月'!M13</f>
        <v>60823</v>
      </c>
      <c r="N13" s="28">
        <f>J13+'５月'!N13</f>
        <v>59015</v>
      </c>
      <c r="O13" s="25">
        <f t="shared" si="5"/>
        <v>0.9702744027752659</v>
      </c>
      <c r="P13" s="127">
        <f t="shared" si="6"/>
        <v>1.7820152791617598</v>
      </c>
      <c r="Q13" s="139">
        <v>33117</v>
      </c>
      <c r="R13" s="139">
        <v>0</v>
      </c>
      <c r="S13" s="102"/>
    </row>
    <row r="14" spans="1:19" s="30" customFormat="1" ht="30.75" customHeight="1">
      <c r="A14" s="149" t="s">
        <v>7</v>
      </c>
      <c r="B14" s="23">
        <v>2</v>
      </c>
      <c r="C14" s="24"/>
      <c r="D14" s="24"/>
      <c r="E14" s="25">
        <f t="shared" si="0"/>
      </c>
      <c r="F14" s="24">
        <v>11737</v>
      </c>
      <c r="G14" s="24">
        <v>11666</v>
      </c>
      <c r="H14" s="25">
        <f t="shared" si="9"/>
        <v>0.9939507540257306</v>
      </c>
      <c r="I14" s="24">
        <f t="shared" si="7"/>
        <v>11737</v>
      </c>
      <c r="J14" s="24">
        <f t="shared" si="8"/>
        <v>11666</v>
      </c>
      <c r="K14" s="26">
        <f t="shared" si="4"/>
        <v>0.9939507540257306</v>
      </c>
      <c r="L14" s="27">
        <f>B14+'５月'!L14</f>
        <v>3</v>
      </c>
      <c r="M14" s="28">
        <f>I14+'５月'!M14</f>
        <v>20215</v>
      </c>
      <c r="N14" s="28">
        <f>J14+'５月'!N14</f>
        <v>20056</v>
      </c>
      <c r="O14" s="25">
        <f t="shared" si="5"/>
        <v>0.9921345535493445</v>
      </c>
      <c r="P14" s="127">
        <f t="shared" si="6"/>
        <v>2.4239787285472563</v>
      </c>
      <c r="Q14" s="139">
        <v>8274</v>
      </c>
      <c r="R14" s="139">
        <v>0</v>
      </c>
      <c r="S14" s="102"/>
    </row>
    <row r="15" spans="1:19" s="30" customFormat="1" ht="30.75" customHeight="1">
      <c r="A15" s="149" t="s">
        <v>8</v>
      </c>
      <c r="B15" s="23"/>
      <c r="C15" s="24"/>
      <c r="D15" s="24"/>
      <c r="E15" s="25">
        <f t="shared" si="0"/>
      </c>
      <c r="F15" s="24"/>
      <c r="G15" s="24"/>
      <c r="H15" s="25">
        <f t="shared" si="9"/>
      </c>
      <c r="I15" s="24">
        <f>C15+F15</f>
        <v>0</v>
      </c>
      <c r="J15" s="24">
        <f t="shared" si="8"/>
        <v>0</v>
      </c>
      <c r="K15" s="26">
        <f t="shared" si="4"/>
      </c>
      <c r="L15" s="27">
        <f>B15+'５月'!L15</f>
        <v>0</v>
      </c>
      <c r="M15" s="28">
        <f>I15+'５月'!M15</f>
        <v>0</v>
      </c>
      <c r="N15" s="28">
        <f>J15+'５月'!N15</f>
        <v>0</v>
      </c>
      <c r="O15" s="25">
        <f t="shared" si="5"/>
      </c>
      <c r="P15" s="127">
        <f t="shared" si="6"/>
      </c>
      <c r="Q15" s="139">
        <v>0</v>
      </c>
      <c r="R15" s="139">
        <v>0</v>
      </c>
      <c r="S15" s="102"/>
    </row>
    <row r="16" spans="1:19" s="30" customFormat="1" ht="30.75" customHeight="1">
      <c r="A16" s="149" t="s">
        <v>9</v>
      </c>
      <c r="B16" s="23"/>
      <c r="C16" s="24"/>
      <c r="D16" s="24"/>
      <c r="E16" s="25">
        <f t="shared" si="0"/>
      </c>
      <c r="F16" s="24"/>
      <c r="G16" s="24"/>
      <c r="H16" s="25">
        <f t="shared" si="9"/>
      </c>
      <c r="I16" s="24">
        <f>C16+F16</f>
        <v>0</v>
      </c>
      <c r="J16" s="24">
        <f t="shared" si="8"/>
        <v>0</v>
      </c>
      <c r="K16" s="26">
        <f t="shared" si="4"/>
      </c>
      <c r="L16" s="27">
        <f>B16+'５月'!L16</f>
        <v>0</v>
      </c>
      <c r="M16" s="28">
        <f>I16+'５月'!M16</f>
        <v>0</v>
      </c>
      <c r="N16" s="28">
        <f>J16+'５月'!N16</f>
        <v>0</v>
      </c>
      <c r="O16" s="25">
        <f t="shared" si="5"/>
      </c>
      <c r="P16" s="127">
        <f t="shared" si="6"/>
      </c>
      <c r="Q16" s="139">
        <v>0</v>
      </c>
      <c r="R16" s="139">
        <v>0</v>
      </c>
      <c r="S16" s="102"/>
    </row>
    <row r="17" spans="1:19" s="30" customFormat="1" ht="30.75" customHeight="1">
      <c r="A17" s="149" t="s">
        <v>10</v>
      </c>
      <c r="B17" s="23"/>
      <c r="C17" s="24"/>
      <c r="D17" s="24"/>
      <c r="E17" s="25">
        <f t="shared" si="0"/>
      </c>
      <c r="F17" s="24"/>
      <c r="G17" s="138"/>
      <c r="H17" s="25">
        <f t="shared" si="9"/>
      </c>
      <c r="I17" s="24">
        <f>C17+F17</f>
        <v>0</v>
      </c>
      <c r="J17" s="24">
        <f t="shared" si="8"/>
        <v>0</v>
      </c>
      <c r="K17" s="26">
        <f>IF(ISERROR(J17/I17),"",J17/I17)</f>
      </c>
      <c r="L17" s="27">
        <f>B17+'５月'!L17</f>
        <v>3</v>
      </c>
      <c r="M17" s="28">
        <f>I17+'５月'!M17</f>
        <v>28232</v>
      </c>
      <c r="N17" s="28">
        <f>J17+'５月'!N17</f>
        <v>27301</v>
      </c>
      <c r="O17" s="25">
        <f t="shared" si="5"/>
        <v>0.9670232360442051</v>
      </c>
      <c r="P17" s="127">
        <f>IF(ISERROR(N17/Q17),"",N17/Q17)</f>
        <v>1.4396983599641406</v>
      </c>
      <c r="Q17" s="139">
        <v>18963</v>
      </c>
      <c r="R17" s="139">
        <v>0</v>
      </c>
      <c r="S17" s="102"/>
    </row>
    <row r="18" spans="1:18" ht="30.75" customHeight="1" thickBot="1">
      <c r="A18" s="150" t="s">
        <v>11</v>
      </c>
      <c r="B18" s="32"/>
      <c r="C18" s="33"/>
      <c r="D18" s="33"/>
      <c r="E18" s="84">
        <f t="shared" si="0"/>
      </c>
      <c r="F18" s="33"/>
      <c r="G18" s="33"/>
      <c r="H18" s="84">
        <f t="shared" si="9"/>
      </c>
      <c r="I18" s="33">
        <f>C18+F18</f>
        <v>0</v>
      </c>
      <c r="J18" s="33">
        <f t="shared" si="8"/>
        <v>0</v>
      </c>
      <c r="K18" s="103">
        <f t="shared" si="4"/>
      </c>
      <c r="L18" s="27">
        <f>B18+'５月'!L18</f>
        <v>0</v>
      </c>
      <c r="M18" s="28">
        <f>I18+'５月'!M18</f>
        <v>0</v>
      </c>
      <c r="N18" s="28">
        <f>J18+'５月'!N18</f>
        <v>0</v>
      </c>
      <c r="O18" s="28">
        <f t="shared" si="5"/>
      </c>
      <c r="P18" s="127">
        <f>IF(ISERROR(N18/Q18),"",N18/Q18)</f>
      </c>
      <c r="Q18" s="139">
        <v>0</v>
      </c>
      <c r="R18" s="139">
        <v>0</v>
      </c>
    </row>
    <row r="19" spans="1:18" ht="30.75" customHeight="1" thickTop="1">
      <c r="A19" s="37" t="s">
        <v>15</v>
      </c>
      <c r="B19" s="38">
        <f>SUM(B3:B18)</f>
        <v>6</v>
      </c>
      <c r="C19" s="39">
        <f>SUM(C3:C18)</f>
        <v>12472</v>
      </c>
      <c r="D19" s="39">
        <f>SUM(D3:D18)</f>
        <v>12335</v>
      </c>
      <c r="E19" s="40">
        <f t="shared" si="0"/>
        <v>0.9890153944836434</v>
      </c>
      <c r="F19" s="39">
        <f>SUM(F3:F18)</f>
        <v>44814</v>
      </c>
      <c r="G19" s="39">
        <f>SUM(G3:G18)</f>
        <v>43935</v>
      </c>
      <c r="H19" s="40">
        <f t="shared" si="9"/>
        <v>0.9803855937876557</v>
      </c>
      <c r="I19" s="39">
        <f>SUM(I3:I18)</f>
        <v>57286</v>
      </c>
      <c r="J19" s="39">
        <f>SUM(J3:J18)</f>
        <v>56270</v>
      </c>
      <c r="K19" s="42">
        <f t="shared" si="4"/>
        <v>0.9822644276088398</v>
      </c>
      <c r="L19" s="43"/>
      <c r="M19" s="44"/>
      <c r="N19" s="44"/>
      <c r="O19" s="44"/>
      <c r="P19" s="44"/>
      <c r="Q19" s="140">
        <v>206670</v>
      </c>
      <c r="R19" s="141">
        <v>5569</v>
      </c>
    </row>
    <row r="20" spans="1:19" s="63" customFormat="1" ht="30.75" customHeight="1">
      <c r="A20" s="46" t="s">
        <v>23</v>
      </c>
      <c r="B20" s="47">
        <v>1</v>
      </c>
      <c r="C20" s="48">
        <v>5681</v>
      </c>
      <c r="D20" s="48">
        <v>5569</v>
      </c>
      <c r="E20" s="87">
        <v>0.9802851610631931</v>
      </c>
      <c r="F20" s="48">
        <v>0</v>
      </c>
      <c r="G20" s="48">
        <v>0</v>
      </c>
      <c r="H20" s="87" t="s">
        <v>45</v>
      </c>
      <c r="I20" s="48">
        <v>5681</v>
      </c>
      <c r="J20" s="48">
        <v>5569</v>
      </c>
      <c r="K20" s="104">
        <v>0.9802851610631931</v>
      </c>
      <c r="L20" s="53"/>
      <c r="M20" s="54"/>
      <c r="N20" s="54"/>
      <c r="O20" s="54"/>
      <c r="P20" s="55"/>
      <c r="Q20" s="82"/>
      <c r="R20" s="82"/>
      <c r="S20" s="97"/>
    </row>
    <row r="21" spans="1:16" ht="30.75" customHeight="1" thickBot="1">
      <c r="A21" s="56" t="s">
        <v>30</v>
      </c>
      <c r="B21" s="34">
        <f>B19/B20</f>
        <v>6</v>
      </c>
      <c r="C21" s="34">
        <f>C19/C20</f>
        <v>2.1953881358915686</v>
      </c>
      <c r="D21" s="34">
        <f>D19/D20</f>
        <v>2.2149398455737117</v>
      </c>
      <c r="E21" s="57"/>
      <c r="F21" s="153" t="s">
        <v>44</v>
      </c>
      <c r="G21" s="153" t="s">
        <v>44</v>
      </c>
      <c r="H21" s="57"/>
      <c r="I21" s="34">
        <f>I19/I20</f>
        <v>10.083788065481428</v>
      </c>
      <c r="J21" s="34">
        <f>J19/J20</f>
        <v>10.104147961932124</v>
      </c>
      <c r="K21" s="58"/>
      <c r="L21" s="59"/>
      <c r="M21" s="60"/>
      <c r="N21" s="60"/>
      <c r="O21" s="60"/>
      <c r="P21" s="62"/>
    </row>
    <row r="22" spans="1:16" ht="30.75" customHeight="1">
      <c r="A22" s="64" t="s">
        <v>16</v>
      </c>
      <c r="B22" s="65">
        <f>B19+'５月'!B22</f>
        <v>39</v>
      </c>
      <c r="C22" s="66">
        <f>C19+'５月'!C22</f>
        <v>104014</v>
      </c>
      <c r="D22" s="66">
        <f>D19+'５月'!D22</f>
        <v>100369</v>
      </c>
      <c r="E22" s="67">
        <f>IF(ISERROR(D22/C22),"  ",(D22/C22))</f>
        <v>0.9649566404522468</v>
      </c>
      <c r="F22" s="66">
        <f>F19+'５月'!F22</f>
        <v>226459</v>
      </c>
      <c r="G22" s="66">
        <f>G19+'５月'!G22</f>
        <v>219076</v>
      </c>
      <c r="H22" s="67">
        <f>IF(ISERROR(G22/F22),"  ",(G22/F22))</f>
        <v>0.9673980720571935</v>
      </c>
      <c r="I22" s="68"/>
      <c r="J22" s="69"/>
      <c r="K22" s="70"/>
      <c r="L22" s="39">
        <f>SUM(L3:L18)</f>
        <v>39</v>
      </c>
      <c r="M22" s="39">
        <f>SUM(M3:M18)</f>
        <v>330473</v>
      </c>
      <c r="N22" s="39">
        <f>SUM(N3:N18)</f>
        <v>319445</v>
      </c>
      <c r="O22" s="95">
        <f>IF(ISERROR(N22/M22),"",N22/M22)</f>
        <v>0.9666296490182253</v>
      </c>
      <c r="P22" s="127">
        <f>N22/Q19</f>
        <v>1.545676682634151</v>
      </c>
    </row>
    <row r="23" spans="1:19" s="63" customFormat="1" ht="30.75" customHeight="1">
      <c r="A23" s="46" t="s">
        <v>24</v>
      </c>
      <c r="B23" s="47">
        <v>27</v>
      </c>
      <c r="C23" s="48">
        <v>80660</v>
      </c>
      <c r="D23" s="48">
        <v>76619</v>
      </c>
      <c r="E23" s="49">
        <v>0.9499008182494421</v>
      </c>
      <c r="F23" s="48">
        <v>134193</v>
      </c>
      <c r="G23" s="48">
        <v>130051</v>
      </c>
      <c r="H23" s="49">
        <v>0.9691340084803232</v>
      </c>
      <c r="I23" s="71"/>
      <c r="J23" s="72"/>
      <c r="K23" s="73"/>
      <c r="L23" s="74">
        <v>27</v>
      </c>
      <c r="M23" s="74">
        <v>214853</v>
      </c>
      <c r="N23" s="74">
        <v>206670</v>
      </c>
      <c r="O23" s="50">
        <v>0.9619134943426436</v>
      </c>
      <c r="P23" s="128"/>
      <c r="Q23" s="82"/>
      <c r="R23" s="82"/>
      <c r="S23" s="97"/>
    </row>
    <row r="24" spans="1:16" ht="30.75" customHeight="1" thickBot="1">
      <c r="A24" s="76" t="s">
        <v>30</v>
      </c>
      <c r="B24" s="77">
        <f>B22/B23</f>
        <v>1.4444444444444444</v>
      </c>
      <c r="C24" s="77">
        <f>C22/C23</f>
        <v>1.2895363253161418</v>
      </c>
      <c r="D24" s="77">
        <f>D22/D23</f>
        <v>1.3099753324893304</v>
      </c>
      <c r="E24" s="57"/>
      <c r="F24" s="77">
        <f>F22/F23</f>
        <v>1.6875619443637149</v>
      </c>
      <c r="G24" s="77">
        <f>G22/G23</f>
        <v>1.684539142336468</v>
      </c>
      <c r="H24" s="57"/>
      <c r="I24" s="78"/>
      <c r="J24" s="60"/>
      <c r="K24" s="79"/>
      <c r="L24" s="77">
        <f>L22/L23</f>
        <v>1.4444444444444444</v>
      </c>
      <c r="M24" s="77">
        <f>M22/M23</f>
        <v>1.5381353762805268</v>
      </c>
      <c r="N24" s="77">
        <f>N22/N23</f>
        <v>1.545676682634151</v>
      </c>
      <c r="O24" s="80"/>
      <c r="P24" s="81"/>
    </row>
    <row r="25" ht="25.5" customHeight="1">
      <c r="A25" s="12" t="s">
        <v>43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Header>&amp;C&amp;A</oddHeader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1111">
    <pageSetUpPr fitToPage="1"/>
  </sheetPr>
  <dimension ref="A1:R25"/>
  <sheetViews>
    <sheetView showZeros="0" view="pageBreakPreview" zoomScale="85" zoomScaleNormal="85" zoomScaleSheetLayoutView="85" workbookViewId="0" topLeftCell="A7">
      <selection activeCell="A1" sqref="A1"/>
    </sheetView>
  </sheetViews>
  <sheetFormatPr defaultColWidth="9.00390625" defaultRowHeight="25.5" customHeight="1"/>
  <cols>
    <col min="1" max="1" width="17.625" style="12" customWidth="1"/>
    <col min="2" max="2" width="9.125" style="12" customWidth="1"/>
    <col min="3" max="4" width="10.125" style="82" customWidth="1"/>
    <col min="5" max="5" width="10.125" style="63" customWidth="1"/>
    <col min="6" max="7" width="10.125" style="82" customWidth="1"/>
    <col min="8" max="8" width="10.125" style="63" customWidth="1"/>
    <col min="9" max="10" width="10.125" style="82" customWidth="1"/>
    <col min="11" max="11" width="10.125" style="63" customWidth="1"/>
    <col min="12" max="15" width="10.125" style="82" customWidth="1"/>
    <col min="16" max="16" width="12.75390625" style="82" customWidth="1"/>
    <col min="17" max="18" width="9.00390625" style="82" customWidth="1"/>
    <col min="19" max="19" width="9.00390625" style="12" customWidth="1"/>
    <col min="20" max="16384" width="9.00390625" style="12" customWidth="1"/>
  </cols>
  <sheetData>
    <row r="1" spans="1:16" ht="25.5" customHeight="1">
      <c r="A1" s="1"/>
      <c r="B1" s="2"/>
      <c r="C1" s="3"/>
      <c r="D1" s="4" t="s">
        <v>19</v>
      </c>
      <c r="E1" s="5"/>
      <c r="F1" s="3"/>
      <c r="G1" s="4" t="s">
        <v>20</v>
      </c>
      <c r="H1" s="5"/>
      <c r="I1" s="3"/>
      <c r="J1" s="4" t="s">
        <v>21</v>
      </c>
      <c r="K1" s="6"/>
      <c r="L1" s="7"/>
      <c r="M1" s="8"/>
      <c r="N1" s="9" t="s">
        <v>22</v>
      </c>
      <c r="O1" s="10"/>
      <c r="P1" s="11" t="s">
        <v>17</v>
      </c>
    </row>
    <row r="2" spans="1:18" s="21" customFormat="1" ht="30.75" customHeight="1">
      <c r="A2" s="13" t="s">
        <v>0</v>
      </c>
      <c r="B2" s="14" t="s">
        <v>12</v>
      </c>
      <c r="C2" s="15" t="s">
        <v>25</v>
      </c>
      <c r="D2" s="15" t="s">
        <v>13</v>
      </c>
      <c r="E2" s="16" t="s">
        <v>14</v>
      </c>
      <c r="F2" s="15" t="s">
        <v>25</v>
      </c>
      <c r="G2" s="15" t="s">
        <v>13</v>
      </c>
      <c r="H2" s="16" t="s">
        <v>14</v>
      </c>
      <c r="I2" s="15" t="s">
        <v>25</v>
      </c>
      <c r="J2" s="15" t="s">
        <v>13</v>
      </c>
      <c r="K2" s="17" t="s">
        <v>14</v>
      </c>
      <c r="L2" s="18" t="s">
        <v>12</v>
      </c>
      <c r="M2" s="19" t="s">
        <v>25</v>
      </c>
      <c r="N2" s="15" t="s">
        <v>13</v>
      </c>
      <c r="O2" s="15" t="s">
        <v>14</v>
      </c>
      <c r="P2" s="20" t="s">
        <v>18</v>
      </c>
      <c r="Q2" s="145" t="s">
        <v>36</v>
      </c>
      <c r="R2" s="145" t="s">
        <v>39</v>
      </c>
    </row>
    <row r="3" spans="1:18" s="30" customFormat="1" ht="30.75" customHeight="1">
      <c r="A3" s="149" t="s">
        <v>1</v>
      </c>
      <c r="B3" s="23"/>
      <c r="C3" s="24"/>
      <c r="D3" s="24"/>
      <c r="E3" s="25">
        <f aca="true" t="shared" si="0" ref="E3:E19">IF(ISERROR(D3/C3),"",D3/C3)</f>
      </c>
      <c r="F3" s="24"/>
      <c r="G3" s="24"/>
      <c r="H3" s="25">
        <f aca="true" t="shared" si="1" ref="H3:H19">IF(ISERROR(G3/F3),"",G3/F3)</f>
      </c>
      <c r="I3" s="24">
        <f>C3+F3</f>
        <v>0</v>
      </c>
      <c r="J3" s="24">
        <f aca="true" t="shared" si="2" ref="I3:J18">D3+G3</f>
        <v>0</v>
      </c>
      <c r="K3" s="26">
        <f>IF(ISERROR(J3/I3),"",J3/I3)</f>
      </c>
      <c r="L3" s="27">
        <f>B3+'６月'!L3</f>
        <v>3</v>
      </c>
      <c r="M3" s="28">
        <f>I3+'６月'!M3</f>
        <v>66698</v>
      </c>
      <c r="N3" s="28">
        <f>J3+'６月'!N3</f>
        <v>64104</v>
      </c>
      <c r="O3" s="25">
        <f>IF(ISERROR(N3/M3),"",N3/M3)</f>
        <v>0.9611082791088189</v>
      </c>
      <c r="P3" s="127">
        <f>IF(ISERROR(N3/Q3),"",N3/Q3)</f>
        <v>0.5932918702798756</v>
      </c>
      <c r="Q3" s="139">
        <v>108048</v>
      </c>
      <c r="R3" s="139">
        <v>14893</v>
      </c>
    </row>
    <row r="4" spans="1:18" s="30" customFormat="1" ht="30.75" customHeight="1">
      <c r="A4" s="149" t="s">
        <v>41</v>
      </c>
      <c r="B4" s="23">
        <v>1</v>
      </c>
      <c r="C4" s="24"/>
      <c r="D4" s="24"/>
      <c r="E4" s="25">
        <f>IF(ISERROR(D4/C4),"",D4/C4)</f>
      </c>
      <c r="F4" s="24">
        <v>4140</v>
      </c>
      <c r="G4" s="24">
        <v>3951</v>
      </c>
      <c r="H4" s="25">
        <f>IF(ISERROR(G4/F4),"",G4/F4)</f>
        <v>0.9543478260869566</v>
      </c>
      <c r="I4" s="24">
        <f>C4+F4</f>
        <v>4140</v>
      </c>
      <c r="J4" s="24">
        <f>D4+G4</f>
        <v>3951</v>
      </c>
      <c r="K4" s="26">
        <f>IF(ISERROR(J4/I4),"",J4/I4)</f>
        <v>0.9543478260869566</v>
      </c>
      <c r="L4" s="27">
        <f>B4+'６月'!L4</f>
        <v>7</v>
      </c>
      <c r="M4" s="28">
        <f>I4+'６月'!M4</f>
        <v>59961</v>
      </c>
      <c r="N4" s="28">
        <f>J4+'６月'!N4</f>
        <v>58889</v>
      </c>
      <c r="O4" s="25">
        <f>IF(ISERROR(N4/M4),"",N4/M4)</f>
        <v>0.9821217124464235</v>
      </c>
      <c r="P4" s="127">
        <f>IF(ISERROR(N4/Q4),"",N4/Q4)</f>
        <v>2.452686380674719</v>
      </c>
      <c r="Q4" s="139">
        <v>24010</v>
      </c>
      <c r="R4" s="139">
        <v>11751</v>
      </c>
    </row>
    <row r="5" spans="1:18" s="30" customFormat="1" ht="30.75" customHeight="1">
      <c r="A5" s="149" t="s">
        <v>48</v>
      </c>
      <c r="B5" s="23"/>
      <c r="C5" s="24"/>
      <c r="D5" s="24"/>
      <c r="E5" s="25">
        <f t="shared" si="0"/>
      </c>
      <c r="F5" s="24"/>
      <c r="G5" s="24"/>
      <c r="H5" s="25">
        <f t="shared" si="1"/>
      </c>
      <c r="I5" s="24">
        <f t="shared" si="2"/>
        <v>0</v>
      </c>
      <c r="J5" s="24">
        <f t="shared" si="2"/>
        <v>0</v>
      </c>
      <c r="K5" s="26">
        <f aca="true" t="shared" si="3" ref="K5:K19">IF(ISERROR(J5/I5),"",J5/I5)</f>
      </c>
      <c r="L5" s="27">
        <f>B5+'６月'!L5</f>
        <v>0</v>
      </c>
      <c r="M5" s="28">
        <f>I5+'６月'!M5</f>
        <v>0</v>
      </c>
      <c r="N5" s="28">
        <f>J5+'６月'!N5</f>
        <v>0</v>
      </c>
      <c r="O5" s="25">
        <f aca="true" t="shared" si="4" ref="O5:O18">IF(ISERROR(N5/M5),"",N5/M5)</f>
      </c>
      <c r="P5" s="127">
        <f aca="true" t="shared" si="5" ref="P5:P16">IF(ISERROR(N5/Q5),"",N5/Q5)</f>
      </c>
      <c r="Q5" s="139">
        <v>0</v>
      </c>
      <c r="R5" s="139">
        <v>0</v>
      </c>
    </row>
    <row r="6" spans="1:18" s="30" customFormat="1" ht="30.75" customHeight="1">
      <c r="A6" s="149" t="s">
        <v>2</v>
      </c>
      <c r="B6" s="23">
        <v>2</v>
      </c>
      <c r="C6" s="24">
        <v>4342</v>
      </c>
      <c r="D6" s="154" t="s">
        <v>49</v>
      </c>
      <c r="E6" s="154" t="s">
        <v>49</v>
      </c>
      <c r="F6" s="24"/>
      <c r="G6" s="24"/>
      <c r="H6" s="25">
        <f t="shared" si="1"/>
      </c>
      <c r="I6" s="24">
        <f t="shared" si="2"/>
        <v>4342</v>
      </c>
      <c r="J6" s="154" t="s">
        <v>49</v>
      </c>
      <c r="K6" s="154" t="s">
        <v>49</v>
      </c>
      <c r="L6" s="27">
        <f>B6+'６月'!L6</f>
        <v>8</v>
      </c>
      <c r="M6" s="28">
        <f>I6+'６月'!M6</f>
        <v>46041</v>
      </c>
      <c r="N6" s="28">
        <f>J6+'６月'!N6</f>
        <v>38381</v>
      </c>
      <c r="O6" s="25">
        <f t="shared" si="4"/>
        <v>0.8336265502486914</v>
      </c>
      <c r="P6" s="127">
        <f t="shared" si="5"/>
        <v>1.6642528835313504</v>
      </c>
      <c r="Q6" s="139">
        <v>23062</v>
      </c>
      <c r="R6" s="139">
        <v>0</v>
      </c>
    </row>
    <row r="7" spans="1:18" s="30" customFormat="1" ht="30.75" customHeight="1">
      <c r="A7" s="149" t="s">
        <v>3</v>
      </c>
      <c r="B7" s="23"/>
      <c r="C7" s="24"/>
      <c r="D7" s="24"/>
      <c r="E7" s="25">
        <f>IF(ISERROR(D7/C7),"",D7/C7)</f>
      </c>
      <c r="F7" s="24"/>
      <c r="G7" s="24"/>
      <c r="H7" s="25">
        <f>IF(ISERROR(G7/F7),"",G7/F7)</f>
      </c>
      <c r="I7" s="24">
        <f>C7+F7</f>
        <v>0</v>
      </c>
      <c r="J7" s="24">
        <f>D7+G7</f>
        <v>0</v>
      </c>
      <c r="K7" s="26">
        <f t="shared" si="3"/>
      </c>
      <c r="L7" s="27">
        <f>B7+'６月'!L7</f>
        <v>7</v>
      </c>
      <c r="M7" s="28">
        <f>I7+'６月'!M7</f>
        <v>14864</v>
      </c>
      <c r="N7" s="28">
        <f>J7+'６月'!N7</f>
        <v>14648</v>
      </c>
      <c r="O7" s="25">
        <f t="shared" si="4"/>
        <v>0.9854682454251884</v>
      </c>
      <c r="P7" s="127">
        <f t="shared" si="5"/>
        <v>4.082497212931996</v>
      </c>
      <c r="Q7" s="139">
        <v>3588</v>
      </c>
      <c r="R7" s="139">
        <v>0</v>
      </c>
    </row>
    <row r="8" spans="1:18" s="30" customFormat="1" ht="30.75" customHeight="1">
      <c r="A8" s="149" t="s">
        <v>27</v>
      </c>
      <c r="B8" s="23">
        <v>1</v>
      </c>
      <c r="C8" s="24"/>
      <c r="D8" s="24"/>
      <c r="E8" s="25">
        <f t="shared" si="0"/>
      </c>
      <c r="F8" s="24">
        <v>7438</v>
      </c>
      <c r="G8" s="24">
        <v>6937</v>
      </c>
      <c r="H8" s="25">
        <f t="shared" si="1"/>
        <v>0.9326431836515192</v>
      </c>
      <c r="I8" s="24">
        <f t="shared" si="2"/>
        <v>7438</v>
      </c>
      <c r="J8" s="24">
        <f t="shared" si="2"/>
        <v>6937</v>
      </c>
      <c r="K8" s="26">
        <f t="shared" si="3"/>
        <v>0.9326431836515192</v>
      </c>
      <c r="L8" s="27">
        <f>B8+'６月'!L8</f>
        <v>4</v>
      </c>
      <c r="M8" s="28">
        <f>I8+'６月'!M8</f>
        <v>21252</v>
      </c>
      <c r="N8" s="28">
        <f>J8+'６月'!N8</f>
        <v>20105</v>
      </c>
      <c r="O8" s="25">
        <f t="shared" si="4"/>
        <v>0.9460286090720873</v>
      </c>
      <c r="P8" s="127">
        <f t="shared" si="5"/>
        <v>2.096673271456878</v>
      </c>
      <c r="Q8" s="139">
        <v>9589</v>
      </c>
      <c r="R8" s="139">
        <v>4648</v>
      </c>
    </row>
    <row r="9" spans="1:18" s="30" customFormat="1" ht="30.75" customHeight="1">
      <c r="A9" s="149" t="s">
        <v>28</v>
      </c>
      <c r="B9" s="23"/>
      <c r="C9" s="24"/>
      <c r="D9" s="24"/>
      <c r="E9" s="25">
        <f t="shared" si="0"/>
      </c>
      <c r="F9" s="24"/>
      <c r="G9" s="24"/>
      <c r="H9" s="25">
        <f t="shared" si="1"/>
      </c>
      <c r="I9" s="24">
        <f t="shared" si="2"/>
        <v>0</v>
      </c>
      <c r="J9" s="24">
        <f t="shared" si="2"/>
        <v>0</v>
      </c>
      <c r="K9" s="26">
        <f t="shared" si="3"/>
      </c>
      <c r="L9" s="27">
        <f>B9+'６月'!L9</f>
        <v>0</v>
      </c>
      <c r="M9" s="28">
        <f>I9+'６月'!M9</f>
        <v>0</v>
      </c>
      <c r="N9" s="28">
        <f>J9+'６月'!N9</f>
        <v>0</v>
      </c>
      <c r="O9" s="25">
        <f t="shared" si="4"/>
      </c>
      <c r="P9" s="127">
        <f t="shared" si="5"/>
      </c>
      <c r="Q9" s="139">
        <v>0</v>
      </c>
      <c r="R9" s="139">
        <v>0</v>
      </c>
    </row>
    <row r="10" spans="1:18" s="30" customFormat="1" ht="30.75" customHeight="1">
      <c r="A10" s="149" t="s">
        <v>4</v>
      </c>
      <c r="B10" s="23"/>
      <c r="C10" s="24"/>
      <c r="D10" s="24"/>
      <c r="E10" s="25">
        <f t="shared" si="0"/>
      </c>
      <c r="F10" s="24"/>
      <c r="G10" s="24"/>
      <c r="H10" s="25">
        <f t="shared" si="1"/>
      </c>
      <c r="I10" s="24">
        <f t="shared" si="2"/>
        <v>0</v>
      </c>
      <c r="J10" s="24">
        <f t="shared" si="2"/>
        <v>0</v>
      </c>
      <c r="K10" s="26">
        <f t="shared" si="3"/>
      </c>
      <c r="L10" s="27">
        <f>B10+'６月'!L10</f>
        <v>4</v>
      </c>
      <c r="M10" s="28">
        <f>I10+'６月'!M10</f>
        <v>15835</v>
      </c>
      <c r="N10" s="28">
        <f>J10+'６月'!N10</f>
        <v>15499</v>
      </c>
      <c r="O10" s="25">
        <f t="shared" si="4"/>
        <v>0.9787811809283233</v>
      </c>
      <c r="P10" s="127">
        <f t="shared" si="5"/>
        <v>1.6645902695736225</v>
      </c>
      <c r="Q10" s="139">
        <v>9311</v>
      </c>
      <c r="R10" s="139">
        <v>0</v>
      </c>
    </row>
    <row r="11" spans="1:18" s="30" customFormat="1" ht="30.75" customHeight="1">
      <c r="A11" s="149" t="s">
        <v>5</v>
      </c>
      <c r="B11" s="23"/>
      <c r="C11" s="24"/>
      <c r="D11" s="24"/>
      <c r="E11" s="25">
        <f t="shared" si="0"/>
      </c>
      <c r="F11" s="24"/>
      <c r="G11" s="24"/>
      <c r="H11" s="25">
        <f t="shared" si="1"/>
      </c>
      <c r="I11" s="24">
        <f t="shared" si="2"/>
        <v>0</v>
      </c>
      <c r="J11" s="24">
        <f t="shared" si="2"/>
        <v>0</v>
      </c>
      <c r="K11" s="26">
        <f t="shared" si="3"/>
      </c>
      <c r="L11" s="27">
        <f>B11+'６月'!L11</f>
        <v>0</v>
      </c>
      <c r="M11" s="28">
        <f>I11+'６月'!M11</f>
        <v>0</v>
      </c>
      <c r="N11" s="28">
        <f>J11+'６月'!N11</f>
        <v>0</v>
      </c>
      <c r="O11" s="25">
        <f t="shared" si="4"/>
      </c>
      <c r="P11" s="127">
        <f t="shared" si="5"/>
      </c>
      <c r="Q11" s="139">
        <v>0</v>
      </c>
      <c r="R11" s="139">
        <v>0</v>
      </c>
    </row>
    <row r="12" spans="1:18" s="30" customFormat="1" ht="30.75" customHeight="1">
      <c r="A12" s="149" t="s">
        <v>6</v>
      </c>
      <c r="B12" s="23"/>
      <c r="C12" s="24"/>
      <c r="D12" s="24"/>
      <c r="E12" s="25">
        <f t="shared" si="0"/>
      </c>
      <c r="F12" s="24"/>
      <c r="G12" s="24"/>
      <c r="H12" s="25">
        <f t="shared" si="1"/>
      </c>
      <c r="I12" s="24">
        <f t="shared" si="2"/>
        <v>0</v>
      </c>
      <c r="J12" s="24">
        <f t="shared" si="2"/>
        <v>0</v>
      </c>
      <c r="K12" s="26">
        <f t="shared" si="3"/>
      </c>
      <c r="L12" s="27">
        <f>B12+'６月'!L12</f>
        <v>1</v>
      </c>
      <c r="M12" s="28">
        <f>I12+'６月'!M12</f>
        <v>12472</v>
      </c>
      <c r="N12" s="28">
        <f>J12+'６月'!N12</f>
        <v>12335</v>
      </c>
      <c r="O12" s="25">
        <f t="shared" si="4"/>
        <v>0.9890153944836434</v>
      </c>
      <c r="P12" s="127">
        <f t="shared" si="5"/>
      </c>
      <c r="Q12" s="139">
        <v>0</v>
      </c>
      <c r="R12" s="139">
        <v>0</v>
      </c>
    </row>
    <row r="13" spans="1:18" s="30" customFormat="1" ht="30.75" customHeight="1">
      <c r="A13" s="149" t="s">
        <v>26</v>
      </c>
      <c r="B13" s="23"/>
      <c r="C13" s="24"/>
      <c r="D13" s="24"/>
      <c r="E13" s="25">
        <f>IF(ISERROR(D13/C13),"",D13/C13)</f>
      </c>
      <c r="F13" s="24"/>
      <c r="G13" s="24"/>
      <c r="H13" s="25">
        <f t="shared" si="1"/>
      </c>
      <c r="I13" s="24">
        <f t="shared" si="2"/>
        <v>0</v>
      </c>
      <c r="J13" s="24">
        <f t="shared" si="2"/>
        <v>0</v>
      </c>
      <c r="K13" s="26">
        <f t="shared" si="3"/>
      </c>
      <c r="L13" s="27">
        <f>B13+'６月'!L13</f>
        <v>3</v>
      </c>
      <c r="M13" s="28">
        <f>I13+'６月'!M13</f>
        <v>60823</v>
      </c>
      <c r="N13" s="28">
        <f>J13+'６月'!N13</f>
        <v>59015</v>
      </c>
      <c r="O13" s="25">
        <f t="shared" si="4"/>
        <v>0.9702744027752659</v>
      </c>
      <c r="P13" s="127">
        <f t="shared" si="5"/>
        <v>1.7820152791617598</v>
      </c>
      <c r="Q13" s="139">
        <v>33117</v>
      </c>
      <c r="R13" s="139">
        <v>0</v>
      </c>
    </row>
    <row r="14" spans="1:18" s="30" customFormat="1" ht="30.75" customHeight="1">
      <c r="A14" s="149" t="s">
        <v>7</v>
      </c>
      <c r="B14" s="23"/>
      <c r="C14" s="24"/>
      <c r="D14" s="24"/>
      <c r="E14" s="25">
        <f t="shared" si="0"/>
      </c>
      <c r="F14" s="24"/>
      <c r="G14" s="24"/>
      <c r="H14" s="25">
        <f t="shared" si="1"/>
      </c>
      <c r="I14" s="24">
        <f t="shared" si="2"/>
        <v>0</v>
      </c>
      <c r="J14" s="24">
        <f t="shared" si="2"/>
        <v>0</v>
      </c>
      <c r="K14" s="26">
        <f t="shared" si="3"/>
      </c>
      <c r="L14" s="27">
        <f>B14+'６月'!L14</f>
        <v>3</v>
      </c>
      <c r="M14" s="28">
        <f>I14+'６月'!M14</f>
        <v>20215</v>
      </c>
      <c r="N14" s="28">
        <f>J14+'６月'!N14</f>
        <v>20056</v>
      </c>
      <c r="O14" s="25">
        <f t="shared" si="4"/>
        <v>0.9921345535493445</v>
      </c>
      <c r="P14" s="127">
        <f t="shared" si="5"/>
        <v>2.4239787285472563</v>
      </c>
      <c r="Q14" s="139">
        <v>8274</v>
      </c>
      <c r="R14" s="139">
        <v>0</v>
      </c>
    </row>
    <row r="15" spans="1:18" s="30" customFormat="1" ht="30.75" customHeight="1">
      <c r="A15" s="149" t="s">
        <v>8</v>
      </c>
      <c r="B15" s="23"/>
      <c r="C15" s="24"/>
      <c r="D15" s="24"/>
      <c r="E15" s="25">
        <f t="shared" si="0"/>
      </c>
      <c r="F15" s="24"/>
      <c r="G15" s="24"/>
      <c r="H15" s="25">
        <f t="shared" si="1"/>
      </c>
      <c r="I15" s="24">
        <f t="shared" si="2"/>
        <v>0</v>
      </c>
      <c r="J15" s="24">
        <f t="shared" si="2"/>
        <v>0</v>
      </c>
      <c r="K15" s="26">
        <f t="shared" si="3"/>
      </c>
      <c r="L15" s="27">
        <f>B15+'６月'!L15</f>
        <v>0</v>
      </c>
      <c r="M15" s="28">
        <f>I15+'６月'!M15</f>
        <v>0</v>
      </c>
      <c r="N15" s="28">
        <f>J15+'６月'!N15</f>
        <v>0</v>
      </c>
      <c r="O15" s="25">
        <f t="shared" si="4"/>
      </c>
      <c r="P15" s="127">
        <f t="shared" si="5"/>
      </c>
      <c r="Q15" s="139">
        <v>0</v>
      </c>
      <c r="R15" s="139">
        <v>0</v>
      </c>
    </row>
    <row r="16" spans="1:18" s="30" customFormat="1" ht="30.75" customHeight="1">
      <c r="A16" s="149" t="s">
        <v>9</v>
      </c>
      <c r="B16" s="23"/>
      <c r="C16" s="24"/>
      <c r="D16" s="24"/>
      <c r="E16" s="25">
        <f t="shared" si="0"/>
      </c>
      <c r="F16" s="24"/>
      <c r="G16" s="24"/>
      <c r="H16" s="25">
        <f t="shared" si="1"/>
      </c>
      <c r="I16" s="24">
        <f t="shared" si="2"/>
        <v>0</v>
      </c>
      <c r="J16" s="24">
        <f t="shared" si="2"/>
        <v>0</v>
      </c>
      <c r="K16" s="26">
        <f t="shared" si="3"/>
      </c>
      <c r="L16" s="27">
        <f>B16+'６月'!L16</f>
        <v>0</v>
      </c>
      <c r="M16" s="28">
        <f>I16+'６月'!M16</f>
        <v>0</v>
      </c>
      <c r="N16" s="28">
        <f>J16+'６月'!N16</f>
        <v>0</v>
      </c>
      <c r="O16" s="25">
        <f t="shared" si="4"/>
      </c>
      <c r="P16" s="127">
        <f t="shared" si="5"/>
      </c>
      <c r="Q16" s="139">
        <v>0</v>
      </c>
      <c r="R16" s="139">
        <v>0</v>
      </c>
    </row>
    <row r="17" spans="1:18" s="30" customFormat="1" ht="30.75" customHeight="1">
      <c r="A17" s="149" t="s">
        <v>10</v>
      </c>
      <c r="B17" s="23">
        <v>1</v>
      </c>
      <c r="C17" s="24">
        <v>5434</v>
      </c>
      <c r="D17" s="24">
        <v>5337</v>
      </c>
      <c r="E17" s="25">
        <f t="shared" si="0"/>
        <v>0.9821494295178506</v>
      </c>
      <c r="F17" s="24"/>
      <c r="G17" s="24"/>
      <c r="H17" s="25">
        <f t="shared" si="1"/>
      </c>
      <c r="I17" s="24">
        <f t="shared" si="2"/>
        <v>5434</v>
      </c>
      <c r="J17" s="24">
        <f t="shared" si="2"/>
        <v>5337</v>
      </c>
      <c r="K17" s="26">
        <f t="shared" si="3"/>
        <v>0.9821494295178506</v>
      </c>
      <c r="L17" s="27">
        <f>B17+'６月'!L17</f>
        <v>4</v>
      </c>
      <c r="M17" s="28">
        <f>I17+'６月'!M17</f>
        <v>33666</v>
      </c>
      <c r="N17" s="28">
        <f>J17+'６月'!N17</f>
        <v>32638</v>
      </c>
      <c r="O17" s="25">
        <f t="shared" si="4"/>
        <v>0.9694647418760768</v>
      </c>
      <c r="P17" s="127">
        <f>IF(ISERROR(N17/Q17),"",N17/Q17)</f>
        <v>1.721141169646153</v>
      </c>
      <c r="Q17" s="139">
        <v>18963</v>
      </c>
      <c r="R17" s="139">
        <v>0</v>
      </c>
    </row>
    <row r="18" spans="1:18" s="30" customFormat="1" ht="30.75" customHeight="1" thickBot="1">
      <c r="A18" s="150" t="s">
        <v>11</v>
      </c>
      <c r="B18" s="32"/>
      <c r="C18" s="33"/>
      <c r="D18" s="33"/>
      <c r="E18" s="84">
        <f t="shared" si="0"/>
      </c>
      <c r="F18" s="33"/>
      <c r="G18" s="33"/>
      <c r="H18" s="34">
        <f t="shared" si="1"/>
      </c>
      <c r="I18" s="35">
        <f t="shared" si="2"/>
        <v>0</v>
      </c>
      <c r="J18" s="35">
        <f t="shared" si="2"/>
        <v>0</v>
      </c>
      <c r="K18" s="36">
        <f t="shared" si="3"/>
      </c>
      <c r="L18" s="27">
        <f>B18+'６月'!L18</f>
        <v>0</v>
      </c>
      <c r="M18" s="28">
        <f>I18+'６月'!M18</f>
        <v>0</v>
      </c>
      <c r="N18" s="28">
        <f>J18+'６月'!N18</f>
        <v>0</v>
      </c>
      <c r="O18" s="84">
        <f t="shared" si="4"/>
      </c>
      <c r="P18" s="127">
        <f>IF(ISERROR(N18/Q18),"",N18/Q18)</f>
      </c>
      <c r="Q18" s="139">
        <v>0</v>
      </c>
      <c r="R18" s="139">
        <v>0</v>
      </c>
    </row>
    <row r="19" spans="1:18" ht="30.75" customHeight="1" thickTop="1">
      <c r="A19" s="37" t="s">
        <v>15</v>
      </c>
      <c r="B19" s="38">
        <f>SUM(B3:B18)</f>
        <v>5</v>
      </c>
      <c r="C19" s="39">
        <f>SUM(C3:C18)</f>
        <v>9776</v>
      </c>
      <c r="D19" s="39">
        <f>SUM(D3:D18)</f>
        <v>5337</v>
      </c>
      <c r="E19" s="40">
        <f t="shared" si="0"/>
        <v>0.5459288052373159</v>
      </c>
      <c r="F19" s="39">
        <f>SUM(F3:F18)</f>
        <v>11578</v>
      </c>
      <c r="G19" s="39">
        <f>SUM(G3:G18)</f>
        <v>10888</v>
      </c>
      <c r="H19" s="40">
        <f t="shared" si="1"/>
        <v>0.9404042148903092</v>
      </c>
      <c r="I19" s="41">
        <f>C19+F19</f>
        <v>21354</v>
      </c>
      <c r="J19" s="41">
        <f>D19+G19</f>
        <v>16225</v>
      </c>
      <c r="K19" s="42">
        <f t="shared" si="3"/>
        <v>0.7598108082794792</v>
      </c>
      <c r="L19" s="43"/>
      <c r="M19" s="44"/>
      <c r="N19" s="44"/>
      <c r="O19" s="44"/>
      <c r="P19" s="45"/>
      <c r="Q19" s="140">
        <v>237962</v>
      </c>
      <c r="R19" s="141">
        <v>31292</v>
      </c>
    </row>
    <row r="20" spans="1:16" ht="30.75" customHeight="1">
      <c r="A20" s="46" t="s">
        <v>23</v>
      </c>
      <c r="B20" s="90">
        <v>3</v>
      </c>
      <c r="C20" s="51">
        <v>11844</v>
      </c>
      <c r="D20" s="51">
        <v>11751</v>
      </c>
      <c r="E20" s="91">
        <v>0.9921479229989868</v>
      </c>
      <c r="F20" s="51">
        <v>21078</v>
      </c>
      <c r="G20" s="51">
        <v>19541</v>
      </c>
      <c r="H20" s="50">
        <v>0.9270803681563716</v>
      </c>
      <c r="I20" s="51">
        <v>32922</v>
      </c>
      <c r="J20" s="51">
        <v>31292</v>
      </c>
      <c r="K20" s="52">
        <v>0.9504890346880506</v>
      </c>
      <c r="L20" s="53"/>
      <c r="M20" s="54"/>
      <c r="N20" s="54"/>
      <c r="O20" s="54"/>
      <c r="P20" s="55"/>
    </row>
    <row r="21" spans="1:18" s="63" customFormat="1" ht="30.75" customHeight="1" thickBot="1">
      <c r="A21" s="56" t="s">
        <v>30</v>
      </c>
      <c r="B21" s="34">
        <f>B19/B20</f>
        <v>1.6666666666666667</v>
      </c>
      <c r="C21" s="34">
        <f>C19/C20</f>
        <v>0.8253968253968254</v>
      </c>
      <c r="D21" s="34">
        <f>D19/D20</f>
        <v>0.4541741128414603</v>
      </c>
      <c r="E21" s="57"/>
      <c r="F21" s="34">
        <f>F19/F20</f>
        <v>0.5492931018123162</v>
      </c>
      <c r="G21" s="34">
        <f>G19/G20</f>
        <v>0.5571874520239496</v>
      </c>
      <c r="H21" s="57"/>
      <c r="I21" s="29">
        <f>I19/I20</f>
        <v>0.6486240204118826</v>
      </c>
      <c r="J21" s="29">
        <f>J19/J20</f>
        <v>0.518503131790873</v>
      </c>
      <c r="K21" s="58"/>
      <c r="L21" s="59"/>
      <c r="M21" s="60"/>
      <c r="N21" s="60"/>
      <c r="O21" s="61"/>
      <c r="P21" s="62"/>
      <c r="Q21" s="82"/>
      <c r="R21" s="82"/>
    </row>
    <row r="22" spans="1:16" ht="30.75" customHeight="1">
      <c r="A22" s="64" t="s">
        <v>16</v>
      </c>
      <c r="B22" s="65">
        <f>B19+'６月'!B22</f>
        <v>44</v>
      </c>
      <c r="C22" s="66">
        <f>C19+'６月'!C22</f>
        <v>113790</v>
      </c>
      <c r="D22" s="66">
        <f>D19+'６月'!D22</f>
        <v>105706</v>
      </c>
      <c r="E22" s="67">
        <f>IF(ISERROR(D22/C22),"  ",(D22/C22))</f>
        <v>0.9289568503383425</v>
      </c>
      <c r="F22" s="66">
        <f>F19+'６月'!F22</f>
        <v>238037</v>
      </c>
      <c r="G22" s="66">
        <f>G19+'６月'!G22</f>
        <v>229964</v>
      </c>
      <c r="H22" s="67">
        <f>IF(ISERROR(G22/F22),"  ",(G22/F22))</f>
        <v>0.9660851044165403</v>
      </c>
      <c r="I22" s="68"/>
      <c r="J22" s="69"/>
      <c r="K22" s="70"/>
      <c r="L22" s="39">
        <f>SUM(L3:L18)</f>
        <v>44</v>
      </c>
      <c r="M22" s="39">
        <f>SUM(M3:M18)</f>
        <v>351827</v>
      </c>
      <c r="N22" s="39">
        <f>SUM(N3:N18)</f>
        <v>335670</v>
      </c>
      <c r="O22" s="117">
        <f>IF(ISERROR(N22/M22),"",N22/M22)</f>
        <v>0.9540768616393853</v>
      </c>
      <c r="P22" s="152">
        <f>N22/Q19</f>
        <v>1.4106033736478933</v>
      </c>
    </row>
    <row r="23" spans="1:16" ht="30.75" customHeight="1">
      <c r="A23" s="46" t="s">
        <v>24</v>
      </c>
      <c r="B23" s="47">
        <v>30</v>
      </c>
      <c r="C23" s="48">
        <v>92504</v>
      </c>
      <c r="D23" s="48">
        <v>88370</v>
      </c>
      <c r="E23" s="49">
        <v>0.955310040646891</v>
      </c>
      <c r="F23" s="48">
        <v>155271</v>
      </c>
      <c r="G23" s="48">
        <v>149592</v>
      </c>
      <c r="H23" s="49">
        <v>0.9634252371659872</v>
      </c>
      <c r="I23" s="71"/>
      <c r="J23" s="72"/>
      <c r="K23" s="73"/>
      <c r="L23" s="74">
        <v>30</v>
      </c>
      <c r="M23" s="74">
        <v>247775</v>
      </c>
      <c r="N23" s="74">
        <v>237962</v>
      </c>
      <c r="O23" s="50">
        <v>0.9603955201291494</v>
      </c>
      <c r="P23" s="128"/>
    </row>
    <row r="24" spans="1:18" s="63" customFormat="1" ht="30.75" customHeight="1" thickBot="1">
      <c r="A24" s="76" t="s">
        <v>30</v>
      </c>
      <c r="B24" s="77">
        <f>B22/B23</f>
        <v>1.4666666666666666</v>
      </c>
      <c r="C24" s="77">
        <f>C22/C23</f>
        <v>1.230108968260832</v>
      </c>
      <c r="D24" s="77">
        <f>D22/D23</f>
        <v>1.1961751725698766</v>
      </c>
      <c r="E24" s="57"/>
      <c r="F24" s="77">
        <f>F22/F23</f>
        <v>1.5330422293924815</v>
      </c>
      <c r="G24" s="77">
        <f>G22/G23</f>
        <v>1.5372747205732926</v>
      </c>
      <c r="H24" s="57"/>
      <c r="I24" s="78"/>
      <c r="J24" s="60"/>
      <c r="K24" s="79"/>
      <c r="L24" s="77">
        <f>L22/L23</f>
        <v>1.4666666666666666</v>
      </c>
      <c r="M24" s="77">
        <f>M22/M23</f>
        <v>1.41994551508425</v>
      </c>
      <c r="N24" s="77">
        <f>N22/N23</f>
        <v>1.4106033736478933</v>
      </c>
      <c r="O24" s="80"/>
      <c r="P24" s="81"/>
      <c r="Q24" s="82"/>
      <c r="R24" s="82"/>
    </row>
    <row r="25" ht="25.5" customHeight="1">
      <c r="A25" s="12" t="s">
        <v>43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0" r:id="rId2"/>
  <headerFooter alignWithMargins="0">
    <oddHeader>&amp;C&amp;A</oddHeader>
    <oddFooter>&amp;C&amp;F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11111"/>
  <dimension ref="A1:R25"/>
  <sheetViews>
    <sheetView showZeros="0" view="pageBreakPreview" zoomScale="85" zoomScaleNormal="85" zoomScaleSheetLayoutView="85" zoomScalePageLayoutView="0" workbookViewId="0" topLeftCell="A1">
      <pane xSplit="2" ySplit="2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1" sqref="C21:D21"/>
    </sheetView>
  </sheetViews>
  <sheetFormatPr defaultColWidth="9.00390625" defaultRowHeight="25.5" customHeight="1"/>
  <cols>
    <col min="1" max="1" width="17.625" style="12" customWidth="1"/>
    <col min="2" max="2" width="9.125" style="12" customWidth="1"/>
    <col min="3" max="4" width="10.125" style="82" customWidth="1"/>
    <col min="5" max="5" width="10.125" style="63" customWidth="1"/>
    <col min="6" max="7" width="10.125" style="82" customWidth="1"/>
    <col min="8" max="8" width="10.125" style="63" customWidth="1"/>
    <col min="9" max="10" width="10.125" style="82" customWidth="1"/>
    <col min="11" max="11" width="10.125" style="63" customWidth="1"/>
    <col min="12" max="15" width="10.125" style="82" customWidth="1"/>
    <col min="16" max="16" width="11.625" style="82" customWidth="1"/>
    <col min="17" max="18" width="9.00390625" style="82" customWidth="1"/>
    <col min="19" max="16384" width="9.00390625" style="12" customWidth="1"/>
  </cols>
  <sheetData>
    <row r="1" spans="1:16" ht="25.5" customHeight="1">
      <c r="A1" s="1"/>
      <c r="B1" s="2"/>
      <c r="C1" s="3"/>
      <c r="D1" s="4" t="s">
        <v>19</v>
      </c>
      <c r="E1" s="5"/>
      <c r="F1" s="3"/>
      <c r="G1" s="4" t="s">
        <v>20</v>
      </c>
      <c r="H1" s="5"/>
      <c r="I1" s="3"/>
      <c r="J1" s="4" t="s">
        <v>21</v>
      </c>
      <c r="K1" s="6"/>
      <c r="L1" s="7"/>
      <c r="M1" s="8"/>
      <c r="N1" s="9" t="s">
        <v>22</v>
      </c>
      <c r="O1" s="10"/>
      <c r="P1" s="11" t="s">
        <v>17</v>
      </c>
    </row>
    <row r="2" spans="1:18" s="21" customFormat="1" ht="30.75" customHeight="1">
      <c r="A2" s="13" t="s">
        <v>0</v>
      </c>
      <c r="B2" s="14" t="s">
        <v>12</v>
      </c>
      <c r="C2" s="15" t="s">
        <v>25</v>
      </c>
      <c r="D2" s="15" t="s">
        <v>13</v>
      </c>
      <c r="E2" s="16" t="s">
        <v>14</v>
      </c>
      <c r="F2" s="15" t="s">
        <v>25</v>
      </c>
      <c r="G2" s="15" t="s">
        <v>13</v>
      </c>
      <c r="H2" s="16" t="s">
        <v>14</v>
      </c>
      <c r="I2" s="15" t="s">
        <v>25</v>
      </c>
      <c r="J2" s="15" t="s">
        <v>13</v>
      </c>
      <c r="K2" s="17" t="s">
        <v>14</v>
      </c>
      <c r="L2" s="18" t="s">
        <v>12</v>
      </c>
      <c r="M2" s="19" t="s">
        <v>25</v>
      </c>
      <c r="N2" s="15" t="s">
        <v>13</v>
      </c>
      <c r="O2" s="15" t="s">
        <v>14</v>
      </c>
      <c r="P2" s="20" t="s">
        <v>18</v>
      </c>
      <c r="Q2" s="145" t="s">
        <v>36</v>
      </c>
      <c r="R2" s="145" t="s">
        <v>39</v>
      </c>
    </row>
    <row r="3" spans="1:18" s="30" customFormat="1" ht="30.75" customHeight="1">
      <c r="A3" s="149" t="s">
        <v>1</v>
      </c>
      <c r="B3" s="23"/>
      <c r="C3" s="24"/>
      <c r="D3" s="24"/>
      <c r="E3" s="25">
        <f aca="true" t="shared" si="0" ref="E3:E19">IF(ISERROR(D3/C3),"",D3/C3)</f>
      </c>
      <c r="F3" s="24"/>
      <c r="G3" s="24"/>
      <c r="H3" s="25">
        <f aca="true" t="shared" si="1" ref="H3:H19">IF(ISERROR(G3/F3),"",G3/F3)</f>
      </c>
      <c r="I3" s="24">
        <f>C3+F3</f>
        <v>0</v>
      </c>
      <c r="J3" s="24">
        <f aca="true" t="shared" si="2" ref="J3:J18">D3+G3</f>
        <v>0</v>
      </c>
      <c r="K3" s="26">
        <f>IF(ISERROR(J3/I3),"",J3/I3)</f>
      </c>
      <c r="L3" s="27">
        <f>B3+'７月'!L3</f>
        <v>3</v>
      </c>
      <c r="M3" s="28">
        <f>I3+'７月'!M3</f>
        <v>66698</v>
      </c>
      <c r="N3" s="28">
        <f>J3+'７月'!N3</f>
        <v>64104</v>
      </c>
      <c r="O3" s="29">
        <f>IF(ISERROR(N3/M3),"",N3/M3)</f>
        <v>0.9611082791088189</v>
      </c>
      <c r="P3" s="83">
        <f>IF(ISERROR(N3/Q3),"",N3/Q3)</f>
        <v>0.5932918702798756</v>
      </c>
      <c r="Q3" s="139">
        <v>108048</v>
      </c>
      <c r="R3" s="139">
        <v>0</v>
      </c>
    </row>
    <row r="4" spans="1:18" s="30" customFormat="1" ht="30.75" customHeight="1">
      <c r="A4" s="149" t="s">
        <v>41</v>
      </c>
      <c r="B4" s="23"/>
      <c r="C4" s="24"/>
      <c r="D4" s="24"/>
      <c r="E4" s="25">
        <f>IF(ISERROR(D4/C4),"",D4/C4)</f>
      </c>
      <c r="F4" s="24"/>
      <c r="G4" s="24"/>
      <c r="H4" s="25">
        <f>IF(ISERROR(G4/F4),"",G4/F4)</f>
      </c>
      <c r="I4" s="24">
        <f>C4+F4</f>
        <v>0</v>
      </c>
      <c r="J4" s="24">
        <f>D4+G4</f>
        <v>0</v>
      </c>
      <c r="K4" s="26">
        <f>IF(ISERROR(J4/I4),"",J4/I4)</f>
      </c>
      <c r="L4" s="27">
        <f>B4+'７月'!L4</f>
        <v>7</v>
      </c>
      <c r="M4" s="28">
        <f>I4+'７月'!M4</f>
        <v>59961</v>
      </c>
      <c r="N4" s="28">
        <f>J4+'７月'!N4</f>
        <v>58889</v>
      </c>
      <c r="O4" s="29">
        <f>IF(ISERROR(N4/M4),"",N4/M4)</f>
        <v>0.9821217124464235</v>
      </c>
      <c r="P4" s="83">
        <f>IF(ISERROR(N4/Q4),"",N4/Q4)</f>
        <v>2.361795139167402</v>
      </c>
      <c r="Q4" s="139">
        <v>24934</v>
      </c>
      <c r="R4" s="139">
        <v>924</v>
      </c>
    </row>
    <row r="5" spans="1:18" s="30" customFormat="1" ht="30.75" customHeight="1">
      <c r="A5" s="149" t="s">
        <v>48</v>
      </c>
      <c r="B5" s="23"/>
      <c r="C5" s="24"/>
      <c r="D5" s="24"/>
      <c r="E5" s="25">
        <f t="shared" si="0"/>
      </c>
      <c r="F5" s="24"/>
      <c r="G5" s="24"/>
      <c r="H5" s="25">
        <f t="shared" si="1"/>
      </c>
      <c r="I5" s="24">
        <f aca="true" t="shared" si="3" ref="I5:I18">C5+F5</f>
        <v>0</v>
      </c>
      <c r="J5" s="24">
        <f t="shared" si="2"/>
        <v>0</v>
      </c>
      <c r="K5" s="26">
        <f aca="true" t="shared" si="4" ref="K5:K19">IF(ISERROR(J5/I5),"",J5/I5)</f>
      </c>
      <c r="L5" s="27">
        <f>B5+'７月'!L5</f>
        <v>0</v>
      </c>
      <c r="M5" s="28">
        <f>I5+'７月'!M5</f>
        <v>0</v>
      </c>
      <c r="N5" s="28">
        <f>J5+'７月'!N5</f>
        <v>0</v>
      </c>
      <c r="O5" s="29">
        <f aca="true" t="shared" si="5" ref="O5:O18">IF(ISERROR(N5/M5),"",N5/M5)</f>
      </c>
      <c r="P5" s="83">
        <f aca="true" t="shared" si="6" ref="P5:P16">IF(ISERROR(N5/Q5),"",N5/Q5)</f>
      </c>
      <c r="Q5" s="139">
        <v>0</v>
      </c>
      <c r="R5" s="139">
        <v>0</v>
      </c>
    </row>
    <row r="6" spans="1:18" s="30" customFormat="1" ht="30.75" customHeight="1">
      <c r="A6" s="149" t="s">
        <v>2</v>
      </c>
      <c r="B6" s="23"/>
      <c r="C6" s="24"/>
      <c r="D6" s="24"/>
      <c r="E6" s="25">
        <f t="shared" si="0"/>
      </c>
      <c r="F6" s="24"/>
      <c r="G6" s="24"/>
      <c r="H6" s="25">
        <f t="shared" si="1"/>
      </c>
      <c r="I6" s="24">
        <f t="shared" si="3"/>
        <v>0</v>
      </c>
      <c r="J6" s="24">
        <f t="shared" si="2"/>
        <v>0</v>
      </c>
      <c r="K6" s="26">
        <f t="shared" si="4"/>
      </c>
      <c r="L6" s="27">
        <f>B6+'７月'!L6</f>
        <v>8</v>
      </c>
      <c r="M6" s="28">
        <f>I6+'７月'!M6</f>
        <v>46041</v>
      </c>
      <c r="N6" s="28">
        <f>J6+'７月'!N6</f>
        <v>38381</v>
      </c>
      <c r="O6" s="29">
        <f t="shared" si="5"/>
        <v>0.8336265502486914</v>
      </c>
      <c r="P6" s="83">
        <f t="shared" si="6"/>
        <v>1.6642528835313504</v>
      </c>
      <c r="Q6" s="139">
        <v>23062</v>
      </c>
      <c r="R6" s="139">
        <v>0</v>
      </c>
    </row>
    <row r="7" spans="1:18" s="30" customFormat="1" ht="30.75" customHeight="1">
      <c r="A7" s="149" t="s">
        <v>3</v>
      </c>
      <c r="B7" s="23"/>
      <c r="C7" s="24"/>
      <c r="D7" s="24"/>
      <c r="E7" s="25">
        <f t="shared" si="0"/>
      </c>
      <c r="F7" s="24"/>
      <c r="G7" s="24"/>
      <c r="H7" s="25">
        <f t="shared" si="1"/>
      </c>
      <c r="I7" s="24">
        <f t="shared" si="3"/>
        <v>0</v>
      </c>
      <c r="J7" s="24">
        <f t="shared" si="2"/>
        <v>0</v>
      </c>
      <c r="K7" s="26">
        <f t="shared" si="4"/>
      </c>
      <c r="L7" s="27">
        <f>B7+'７月'!L7</f>
        <v>7</v>
      </c>
      <c r="M7" s="28">
        <f>I7+'７月'!M7</f>
        <v>14864</v>
      </c>
      <c r="N7" s="28">
        <f>J7+'７月'!N7</f>
        <v>14648</v>
      </c>
      <c r="O7" s="29">
        <f t="shared" si="5"/>
        <v>0.9854682454251884</v>
      </c>
      <c r="P7" s="83">
        <f t="shared" si="6"/>
        <v>4.082497212931996</v>
      </c>
      <c r="Q7" s="139">
        <v>3588</v>
      </c>
      <c r="R7" s="139">
        <v>0</v>
      </c>
    </row>
    <row r="8" spans="1:18" s="30" customFormat="1" ht="30.75" customHeight="1">
      <c r="A8" s="149" t="s">
        <v>27</v>
      </c>
      <c r="B8" s="23"/>
      <c r="C8" s="24"/>
      <c r="D8" s="24"/>
      <c r="E8" s="25">
        <f t="shared" si="0"/>
      </c>
      <c r="F8" s="24"/>
      <c r="G8" s="24"/>
      <c r="H8" s="25">
        <f t="shared" si="1"/>
      </c>
      <c r="I8" s="24">
        <f t="shared" si="3"/>
        <v>0</v>
      </c>
      <c r="J8" s="24">
        <f t="shared" si="2"/>
        <v>0</v>
      </c>
      <c r="K8" s="26">
        <f t="shared" si="4"/>
      </c>
      <c r="L8" s="27">
        <f>B8+'７月'!L8</f>
        <v>4</v>
      </c>
      <c r="M8" s="28">
        <f>I8+'７月'!M8</f>
        <v>21252</v>
      </c>
      <c r="N8" s="28">
        <f>J8+'７月'!N8</f>
        <v>20105</v>
      </c>
      <c r="O8" s="29">
        <f t="shared" si="5"/>
        <v>0.9460286090720873</v>
      </c>
      <c r="P8" s="83">
        <f t="shared" si="6"/>
        <v>1.946272991287512</v>
      </c>
      <c r="Q8" s="139">
        <v>10330</v>
      </c>
      <c r="R8" s="139">
        <v>741</v>
      </c>
    </row>
    <row r="9" spans="1:18" s="30" customFormat="1" ht="30.75" customHeight="1">
      <c r="A9" s="149" t="s">
        <v>28</v>
      </c>
      <c r="B9" s="23"/>
      <c r="C9" s="24"/>
      <c r="D9" s="24"/>
      <c r="E9" s="25">
        <f t="shared" si="0"/>
      </c>
      <c r="F9" s="24"/>
      <c r="G9" s="24"/>
      <c r="H9" s="25">
        <f t="shared" si="1"/>
      </c>
      <c r="I9" s="24">
        <f t="shared" si="3"/>
        <v>0</v>
      </c>
      <c r="J9" s="24">
        <f t="shared" si="2"/>
        <v>0</v>
      </c>
      <c r="K9" s="26">
        <f t="shared" si="4"/>
      </c>
      <c r="L9" s="27">
        <f>B9+'７月'!L9</f>
        <v>0</v>
      </c>
      <c r="M9" s="28">
        <f>I9+'７月'!M9</f>
        <v>0</v>
      </c>
      <c r="N9" s="28">
        <f>J9+'７月'!N9</f>
        <v>0</v>
      </c>
      <c r="O9" s="29">
        <f t="shared" si="5"/>
      </c>
      <c r="P9" s="83">
        <f t="shared" si="6"/>
      </c>
      <c r="Q9" s="139">
        <v>0</v>
      </c>
      <c r="R9" s="139">
        <v>0</v>
      </c>
    </row>
    <row r="10" spans="1:18" s="30" customFormat="1" ht="30.75" customHeight="1">
      <c r="A10" s="149" t="s">
        <v>4</v>
      </c>
      <c r="B10" s="23">
        <v>1</v>
      </c>
      <c r="C10" s="24"/>
      <c r="D10" s="24"/>
      <c r="E10" s="25">
        <f t="shared" si="0"/>
      </c>
      <c r="F10" s="24">
        <v>5195</v>
      </c>
      <c r="G10" s="24">
        <v>5136</v>
      </c>
      <c r="H10" s="25">
        <f t="shared" si="1"/>
        <v>0.9886429258902791</v>
      </c>
      <c r="I10" s="24">
        <f t="shared" si="3"/>
        <v>5195</v>
      </c>
      <c r="J10" s="24">
        <f t="shared" si="2"/>
        <v>5136</v>
      </c>
      <c r="K10" s="26">
        <f t="shared" si="4"/>
        <v>0.9886429258902791</v>
      </c>
      <c r="L10" s="27">
        <f>B10+'７月'!L10</f>
        <v>5</v>
      </c>
      <c r="M10" s="28">
        <f>I10+'７月'!M10</f>
        <v>21030</v>
      </c>
      <c r="N10" s="28">
        <f>J10+'７月'!N10</f>
        <v>20635</v>
      </c>
      <c r="O10" s="29">
        <f t="shared" si="5"/>
        <v>0.9812173086067523</v>
      </c>
      <c r="P10" s="83">
        <f t="shared" si="6"/>
        <v>2.216195897325744</v>
      </c>
      <c r="Q10" s="139">
        <v>9311</v>
      </c>
      <c r="R10" s="139">
        <v>0</v>
      </c>
    </row>
    <row r="11" spans="1:18" s="30" customFormat="1" ht="30.75" customHeight="1">
      <c r="A11" s="149" t="s">
        <v>5</v>
      </c>
      <c r="B11" s="23"/>
      <c r="C11" s="24"/>
      <c r="D11" s="24"/>
      <c r="E11" s="25">
        <f t="shared" si="0"/>
      </c>
      <c r="F11" s="24"/>
      <c r="G11" s="24"/>
      <c r="H11" s="25">
        <f t="shared" si="1"/>
      </c>
      <c r="I11" s="24">
        <f t="shared" si="3"/>
        <v>0</v>
      </c>
      <c r="J11" s="24">
        <f t="shared" si="2"/>
        <v>0</v>
      </c>
      <c r="K11" s="26">
        <f t="shared" si="4"/>
      </c>
      <c r="L11" s="27">
        <f>B11+'７月'!L11</f>
        <v>0</v>
      </c>
      <c r="M11" s="28">
        <f>I11+'７月'!M11</f>
        <v>0</v>
      </c>
      <c r="N11" s="28">
        <f>J11+'７月'!N11</f>
        <v>0</v>
      </c>
      <c r="O11" s="29">
        <f t="shared" si="5"/>
      </c>
      <c r="P11" s="83">
        <f t="shared" si="6"/>
      </c>
      <c r="Q11" s="139">
        <v>0</v>
      </c>
      <c r="R11" s="139">
        <v>0</v>
      </c>
    </row>
    <row r="12" spans="1:18" s="30" customFormat="1" ht="30.75" customHeight="1">
      <c r="A12" s="149" t="s">
        <v>6</v>
      </c>
      <c r="B12" s="23"/>
      <c r="C12" s="24"/>
      <c r="D12" s="24"/>
      <c r="E12" s="25">
        <f t="shared" si="0"/>
      </c>
      <c r="F12" s="24"/>
      <c r="G12" s="24"/>
      <c r="H12" s="25">
        <f t="shared" si="1"/>
      </c>
      <c r="I12" s="24">
        <f t="shared" si="3"/>
        <v>0</v>
      </c>
      <c r="J12" s="24">
        <f t="shared" si="2"/>
        <v>0</v>
      </c>
      <c r="K12" s="26">
        <f t="shared" si="4"/>
      </c>
      <c r="L12" s="27">
        <f>B12+'７月'!L12</f>
        <v>1</v>
      </c>
      <c r="M12" s="28">
        <f>I12+'７月'!M12</f>
        <v>12472</v>
      </c>
      <c r="N12" s="28">
        <f>J12+'７月'!N12</f>
        <v>12335</v>
      </c>
      <c r="O12" s="29">
        <f t="shared" si="5"/>
        <v>0.9890153944836434</v>
      </c>
      <c r="P12" s="160" t="s">
        <v>44</v>
      </c>
      <c r="Q12" s="139">
        <v>0</v>
      </c>
      <c r="R12" s="139">
        <v>0</v>
      </c>
    </row>
    <row r="13" spans="1:18" s="30" customFormat="1" ht="30.75" customHeight="1">
      <c r="A13" s="149" t="s">
        <v>26</v>
      </c>
      <c r="B13" s="23"/>
      <c r="C13" s="24"/>
      <c r="D13" s="24"/>
      <c r="E13" s="25">
        <f t="shared" si="0"/>
      </c>
      <c r="F13" s="24"/>
      <c r="G13" s="24"/>
      <c r="H13" s="25">
        <f t="shared" si="1"/>
      </c>
      <c r="I13" s="24">
        <f t="shared" si="3"/>
        <v>0</v>
      </c>
      <c r="J13" s="24">
        <f t="shared" si="2"/>
        <v>0</v>
      </c>
      <c r="K13" s="26">
        <f t="shared" si="4"/>
      </c>
      <c r="L13" s="27">
        <f>B13+'７月'!L13</f>
        <v>3</v>
      </c>
      <c r="M13" s="28">
        <f>I13+'７月'!M13</f>
        <v>60823</v>
      </c>
      <c r="N13" s="28">
        <f>J13+'７月'!N13</f>
        <v>59015</v>
      </c>
      <c r="O13" s="29">
        <f t="shared" si="5"/>
        <v>0.9702744027752659</v>
      </c>
      <c r="P13" s="83">
        <f t="shared" si="6"/>
        <v>1.7820152791617598</v>
      </c>
      <c r="Q13" s="139">
        <v>33117</v>
      </c>
      <c r="R13" s="139">
        <v>0</v>
      </c>
    </row>
    <row r="14" spans="1:18" s="30" customFormat="1" ht="30.75" customHeight="1">
      <c r="A14" s="149" t="s">
        <v>7</v>
      </c>
      <c r="B14" s="23">
        <v>1</v>
      </c>
      <c r="C14" s="24"/>
      <c r="D14" s="24"/>
      <c r="E14" s="25">
        <f t="shared" si="0"/>
      </c>
      <c r="F14" s="24">
        <v>8213</v>
      </c>
      <c r="G14" s="24">
        <v>8114</v>
      </c>
      <c r="H14" s="25">
        <f t="shared" si="1"/>
        <v>0.9879459393644222</v>
      </c>
      <c r="I14" s="24">
        <f t="shared" si="3"/>
        <v>8213</v>
      </c>
      <c r="J14" s="24">
        <f t="shared" si="2"/>
        <v>8114</v>
      </c>
      <c r="K14" s="26">
        <f t="shared" si="4"/>
        <v>0.9879459393644222</v>
      </c>
      <c r="L14" s="27">
        <f>B14+'７月'!L14</f>
        <v>4</v>
      </c>
      <c r="M14" s="28">
        <f>I14+'７月'!M14</f>
        <v>28428</v>
      </c>
      <c r="N14" s="28">
        <f>J14+'７月'!N14</f>
        <v>28170</v>
      </c>
      <c r="O14" s="29">
        <f t="shared" si="5"/>
        <v>0.9909244406922753</v>
      </c>
      <c r="P14" s="83">
        <f t="shared" si="6"/>
        <v>3.404641044234953</v>
      </c>
      <c r="Q14" s="139">
        <v>8274</v>
      </c>
      <c r="R14" s="139">
        <v>0</v>
      </c>
    </row>
    <row r="15" spans="1:18" s="30" customFormat="1" ht="30.75" customHeight="1">
      <c r="A15" s="149" t="s">
        <v>8</v>
      </c>
      <c r="B15" s="23"/>
      <c r="C15" s="24"/>
      <c r="D15" s="24"/>
      <c r="E15" s="25">
        <f t="shared" si="0"/>
      </c>
      <c r="F15" s="24"/>
      <c r="G15" s="24"/>
      <c r="H15" s="25">
        <f t="shared" si="1"/>
      </c>
      <c r="I15" s="24">
        <f t="shared" si="3"/>
        <v>0</v>
      </c>
      <c r="J15" s="24">
        <f t="shared" si="2"/>
        <v>0</v>
      </c>
      <c r="K15" s="26">
        <f t="shared" si="4"/>
      </c>
      <c r="L15" s="27">
        <f>B15+'７月'!L15</f>
        <v>0</v>
      </c>
      <c r="M15" s="28">
        <f>I15+'７月'!M15</f>
        <v>0</v>
      </c>
      <c r="N15" s="28">
        <f>J15+'７月'!N15</f>
        <v>0</v>
      </c>
      <c r="O15" s="29">
        <f t="shared" si="5"/>
      </c>
      <c r="P15" s="83">
        <f t="shared" si="6"/>
      </c>
      <c r="Q15" s="139">
        <v>0</v>
      </c>
      <c r="R15" s="139">
        <v>0</v>
      </c>
    </row>
    <row r="16" spans="1:18" s="30" customFormat="1" ht="30.75" customHeight="1">
      <c r="A16" s="149" t="s">
        <v>9</v>
      </c>
      <c r="B16" s="23"/>
      <c r="C16" s="24"/>
      <c r="D16" s="24"/>
      <c r="E16" s="25">
        <f t="shared" si="0"/>
      </c>
      <c r="F16" s="24"/>
      <c r="G16" s="24"/>
      <c r="H16" s="25">
        <f t="shared" si="1"/>
      </c>
      <c r="I16" s="24">
        <f t="shared" si="3"/>
        <v>0</v>
      </c>
      <c r="J16" s="24">
        <f t="shared" si="2"/>
        <v>0</v>
      </c>
      <c r="K16" s="26">
        <f t="shared" si="4"/>
      </c>
      <c r="L16" s="27">
        <f>B16+'７月'!L16</f>
        <v>0</v>
      </c>
      <c r="M16" s="28">
        <f>I16+'７月'!M16</f>
        <v>0</v>
      </c>
      <c r="N16" s="28">
        <f>J16+'７月'!N16</f>
        <v>0</v>
      </c>
      <c r="O16" s="29">
        <f t="shared" si="5"/>
      </c>
      <c r="P16" s="83">
        <f t="shared" si="6"/>
      </c>
      <c r="Q16" s="139">
        <v>0</v>
      </c>
      <c r="R16" s="139">
        <v>0</v>
      </c>
    </row>
    <row r="17" spans="1:18" s="30" customFormat="1" ht="30.75" customHeight="1">
      <c r="A17" s="149" t="s">
        <v>10</v>
      </c>
      <c r="B17" s="23">
        <v>1</v>
      </c>
      <c r="C17" s="24"/>
      <c r="D17" s="24"/>
      <c r="E17" s="25">
        <f>IF(ISERROR(D17/C17),"",D17/C17)</f>
      </c>
      <c r="F17" s="24">
        <v>4784</v>
      </c>
      <c r="G17" s="24">
        <v>4606</v>
      </c>
      <c r="H17" s="25">
        <f t="shared" si="1"/>
        <v>0.9627926421404682</v>
      </c>
      <c r="I17" s="24">
        <f t="shared" si="3"/>
        <v>4784</v>
      </c>
      <c r="J17" s="24">
        <f t="shared" si="2"/>
        <v>4606</v>
      </c>
      <c r="K17" s="26">
        <f t="shared" si="4"/>
        <v>0.9627926421404682</v>
      </c>
      <c r="L17" s="27">
        <f>B17+'７月'!L17</f>
        <v>5</v>
      </c>
      <c r="M17" s="28">
        <f>I17+'７月'!M17</f>
        <v>38450</v>
      </c>
      <c r="N17" s="28">
        <f>J17+'７月'!N17</f>
        <v>37244</v>
      </c>
      <c r="O17" s="29">
        <f t="shared" si="5"/>
        <v>0.9686345903771131</v>
      </c>
      <c r="P17" s="83">
        <f>IF(ISERROR(N17/Q17),"",N17/Q17)</f>
        <v>1.9640352264936982</v>
      </c>
      <c r="Q17" s="139">
        <v>18963</v>
      </c>
      <c r="R17" s="139">
        <v>0</v>
      </c>
    </row>
    <row r="18" spans="1:18" s="30" customFormat="1" ht="30.75" customHeight="1" thickBot="1">
      <c r="A18" s="150" t="s">
        <v>11</v>
      </c>
      <c r="B18" s="94"/>
      <c r="C18" s="35"/>
      <c r="D18" s="35"/>
      <c r="E18" s="34">
        <f t="shared" si="0"/>
      </c>
      <c r="F18" s="35"/>
      <c r="G18" s="35"/>
      <c r="H18" s="34">
        <f t="shared" si="1"/>
      </c>
      <c r="I18" s="35">
        <f t="shared" si="3"/>
        <v>0</v>
      </c>
      <c r="J18" s="35">
        <f t="shared" si="2"/>
        <v>0</v>
      </c>
      <c r="K18" s="36">
        <f t="shared" si="4"/>
      </c>
      <c r="L18" s="27">
        <f>B18+'７月'!L18</f>
        <v>0</v>
      </c>
      <c r="M18" s="28">
        <f>I18+'７月'!M18</f>
        <v>0</v>
      </c>
      <c r="N18" s="28">
        <f>J18+'７月'!N18</f>
        <v>0</v>
      </c>
      <c r="O18" s="29">
        <f t="shared" si="5"/>
      </c>
      <c r="P18" s="83">
        <f>IF(ISERROR(N18/Q18),"",N18/Q18)</f>
      </c>
      <c r="Q18" s="139">
        <v>0</v>
      </c>
      <c r="R18" s="139">
        <v>0</v>
      </c>
    </row>
    <row r="19" spans="1:18" ht="30.75" customHeight="1" thickTop="1">
      <c r="A19" s="37" t="s">
        <v>15</v>
      </c>
      <c r="B19" s="98">
        <f>SUM(B3:B18)</f>
        <v>3</v>
      </c>
      <c r="C19" s="41">
        <f>SUM(C3:C18)</f>
        <v>0</v>
      </c>
      <c r="D19" s="41">
        <f>SUM(D3:D18)</f>
        <v>0</v>
      </c>
      <c r="E19" s="40">
        <f t="shared" si="0"/>
      </c>
      <c r="F19" s="41">
        <f>SUM(F3:F18)</f>
        <v>18192</v>
      </c>
      <c r="G19" s="41">
        <f>SUM(G3:G18)</f>
        <v>17856</v>
      </c>
      <c r="H19" s="40">
        <f t="shared" si="1"/>
        <v>0.9815303430079155</v>
      </c>
      <c r="I19" s="41">
        <f>C19+F19</f>
        <v>18192</v>
      </c>
      <c r="J19" s="41">
        <f>D19+G19</f>
        <v>17856</v>
      </c>
      <c r="K19" s="42">
        <f t="shared" si="4"/>
        <v>0.9815303430079155</v>
      </c>
      <c r="L19" s="43"/>
      <c r="M19" s="44"/>
      <c r="N19" s="44"/>
      <c r="O19" s="44"/>
      <c r="P19" s="45"/>
      <c r="Q19" s="140">
        <v>239627</v>
      </c>
      <c r="R19" s="141">
        <v>1665</v>
      </c>
    </row>
    <row r="20" spans="1:16" ht="30.75" customHeight="1">
      <c r="A20" s="46" t="s">
        <v>23</v>
      </c>
      <c r="B20" s="90">
        <v>2</v>
      </c>
      <c r="C20" s="51">
        <v>943</v>
      </c>
      <c r="D20" s="51">
        <v>924</v>
      </c>
      <c r="E20" s="50">
        <v>0.9798515376458112</v>
      </c>
      <c r="F20" s="51">
        <v>770</v>
      </c>
      <c r="G20" s="51">
        <v>741</v>
      </c>
      <c r="H20" s="50">
        <v>0.9623376623376624</v>
      </c>
      <c r="I20" s="51">
        <v>1713</v>
      </c>
      <c r="J20" s="51">
        <v>1665</v>
      </c>
      <c r="K20" s="52">
        <v>0.9719789842381786</v>
      </c>
      <c r="L20" s="53"/>
      <c r="M20" s="54"/>
      <c r="N20" s="54"/>
      <c r="O20" s="54"/>
      <c r="P20" s="55"/>
    </row>
    <row r="21" spans="1:18" s="63" customFormat="1" ht="30.75" customHeight="1" thickBot="1">
      <c r="A21" s="56" t="s">
        <v>30</v>
      </c>
      <c r="B21" s="34">
        <f>B19/B20</f>
        <v>1.5</v>
      </c>
      <c r="C21" s="157" t="s">
        <v>47</v>
      </c>
      <c r="D21" s="157" t="s">
        <v>47</v>
      </c>
      <c r="E21" s="57"/>
      <c r="F21" s="34">
        <f>F19/F20</f>
        <v>23.625974025974028</v>
      </c>
      <c r="G21" s="34">
        <f>G19/G20</f>
        <v>24.097165991902834</v>
      </c>
      <c r="H21" s="57"/>
      <c r="I21" s="29">
        <f>I19/I20</f>
        <v>10.619964973730298</v>
      </c>
      <c r="J21" s="29">
        <f>J19/J20</f>
        <v>10.724324324324325</v>
      </c>
      <c r="K21" s="58"/>
      <c r="L21" s="125"/>
      <c r="M21" s="97"/>
      <c r="N21" s="97"/>
      <c r="O21" s="88"/>
      <c r="P21" s="89"/>
      <c r="Q21" s="82"/>
      <c r="R21" s="82"/>
    </row>
    <row r="22" spans="1:16" ht="30.75" customHeight="1">
      <c r="A22" s="64" t="s">
        <v>16</v>
      </c>
      <c r="B22" s="65">
        <f>B19+'７月'!B22</f>
        <v>47</v>
      </c>
      <c r="C22" s="66">
        <f>C19+'７月'!C22</f>
        <v>113790</v>
      </c>
      <c r="D22" s="66">
        <f>D19+'７月'!D22</f>
        <v>105706</v>
      </c>
      <c r="E22" s="67">
        <f>IF(ISERROR(D22/C22),"  ",(D22/C22))</f>
        <v>0.9289568503383425</v>
      </c>
      <c r="F22" s="66">
        <f>F19+'７月'!F22</f>
        <v>256229</v>
      </c>
      <c r="G22" s="66">
        <f>G19+'７月'!G22</f>
        <v>247820</v>
      </c>
      <c r="H22" s="67">
        <f>IF(ISERROR(G22/F22),"  ",(G22/F22))</f>
        <v>0.9671817007442561</v>
      </c>
      <c r="I22" s="68"/>
      <c r="J22" s="69"/>
      <c r="K22" s="70"/>
      <c r="L22" s="118">
        <f>SUM(L3:L18)</f>
        <v>47</v>
      </c>
      <c r="M22" s="66">
        <f>SUM(M3:M18)</f>
        <v>370019</v>
      </c>
      <c r="N22" s="66">
        <f>SUM(N3:N18)</f>
        <v>353526</v>
      </c>
      <c r="O22" s="117">
        <f>IF(ISERROR(N22/M22),"",N22/M22)</f>
        <v>0.9554266132279694</v>
      </c>
      <c r="P22" s="119">
        <f>N22/Q19</f>
        <v>1.4753178898871997</v>
      </c>
    </row>
    <row r="23" spans="1:16" ht="30.75" customHeight="1">
      <c r="A23" s="46" t="s">
        <v>24</v>
      </c>
      <c r="B23" s="47">
        <v>32</v>
      </c>
      <c r="C23" s="48">
        <v>93447</v>
      </c>
      <c r="D23" s="48">
        <v>89294</v>
      </c>
      <c r="E23" s="49">
        <v>0.9555576958061789</v>
      </c>
      <c r="F23" s="48">
        <v>156041</v>
      </c>
      <c r="G23" s="48">
        <v>150333</v>
      </c>
      <c r="H23" s="49">
        <v>0.963419870418672</v>
      </c>
      <c r="I23" s="71"/>
      <c r="J23" s="72"/>
      <c r="K23" s="73"/>
      <c r="L23" s="126">
        <v>32</v>
      </c>
      <c r="M23" s="74">
        <v>249488</v>
      </c>
      <c r="N23" s="74">
        <v>239627</v>
      </c>
      <c r="O23" s="124">
        <v>0.9604750529083563</v>
      </c>
      <c r="P23" s="99"/>
    </row>
    <row r="24" spans="1:18" s="63" customFormat="1" ht="30.75" customHeight="1" thickBot="1">
      <c r="A24" s="76" t="s">
        <v>30</v>
      </c>
      <c r="B24" s="77">
        <f>B22/B23</f>
        <v>1.46875</v>
      </c>
      <c r="C24" s="77">
        <f>C22/C23</f>
        <v>1.2176955921538413</v>
      </c>
      <c r="D24" s="77">
        <f>D22/D23</f>
        <v>1.1837973436065132</v>
      </c>
      <c r="E24" s="57"/>
      <c r="F24" s="77">
        <f>F22/F23</f>
        <v>1.6420620221608424</v>
      </c>
      <c r="G24" s="77">
        <f>G22/G23</f>
        <v>1.6484737216712233</v>
      </c>
      <c r="H24" s="57"/>
      <c r="I24" s="78"/>
      <c r="J24" s="60"/>
      <c r="K24" s="79"/>
      <c r="L24" s="122">
        <f>L22/L23</f>
        <v>1.46875</v>
      </c>
      <c r="M24" s="77">
        <f>M22/M23</f>
        <v>1.4831134162765343</v>
      </c>
      <c r="N24" s="77">
        <f>N22/N23</f>
        <v>1.4753178898871997</v>
      </c>
      <c r="O24" s="80"/>
      <c r="P24" s="81"/>
      <c r="Q24" s="82"/>
      <c r="R24" s="82"/>
    </row>
    <row r="25" ht="25.5" customHeight="1">
      <c r="A25" s="12" t="s">
        <v>43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&amp;C&amp;A</oddHeader>
    <oddFooter>&amp;C&amp;F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11111">
    <pageSetUpPr fitToPage="1"/>
  </sheetPr>
  <dimension ref="A1:AD25"/>
  <sheetViews>
    <sheetView showZeros="0" view="pageBreakPreview" zoomScale="85" zoomScaleNormal="85" zoomScaleSheetLayoutView="85" zoomScalePageLayoutView="0" workbookViewId="0" topLeftCell="A1">
      <pane xSplit="2" ySplit="2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2" sqref="P12"/>
    </sheetView>
  </sheetViews>
  <sheetFormatPr defaultColWidth="9.00390625" defaultRowHeight="25.5" customHeight="1"/>
  <cols>
    <col min="1" max="1" width="17.625" style="12" customWidth="1"/>
    <col min="2" max="2" width="9.125" style="12" customWidth="1"/>
    <col min="3" max="4" width="10.125" style="82" customWidth="1"/>
    <col min="5" max="5" width="10.125" style="63" customWidth="1"/>
    <col min="6" max="7" width="10.125" style="82" customWidth="1"/>
    <col min="8" max="8" width="10.125" style="63" customWidth="1"/>
    <col min="9" max="10" width="10.125" style="82" customWidth="1"/>
    <col min="11" max="11" width="10.125" style="63" customWidth="1"/>
    <col min="12" max="15" width="10.125" style="82" customWidth="1"/>
    <col min="16" max="16" width="12.75390625" style="82" customWidth="1"/>
    <col min="17" max="18" width="9.00390625" style="82" customWidth="1"/>
    <col min="19" max="16384" width="9.00390625" style="12" customWidth="1"/>
  </cols>
  <sheetData>
    <row r="1" spans="1:16" ht="25.5" customHeight="1">
      <c r="A1" s="1"/>
      <c r="B1" s="2"/>
      <c r="C1" s="3"/>
      <c r="D1" s="4" t="s">
        <v>19</v>
      </c>
      <c r="E1" s="5"/>
      <c r="F1" s="3"/>
      <c r="G1" s="4" t="s">
        <v>20</v>
      </c>
      <c r="H1" s="5"/>
      <c r="I1" s="3"/>
      <c r="J1" s="4" t="s">
        <v>21</v>
      </c>
      <c r="K1" s="6"/>
      <c r="L1" s="7"/>
      <c r="M1" s="8"/>
      <c r="N1" s="9" t="s">
        <v>22</v>
      </c>
      <c r="O1" s="10"/>
      <c r="P1" s="11" t="s">
        <v>17</v>
      </c>
    </row>
    <row r="2" spans="1:18" s="21" customFormat="1" ht="30.75" customHeight="1">
      <c r="A2" s="13" t="s">
        <v>0</v>
      </c>
      <c r="B2" s="14" t="s">
        <v>12</v>
      </c>
      <c r="C2" s="15" t="s">
        <v>25</v>
      </c>
      <c r="D2" s="15" t="s">
        <v>13</v>
      </c>
      <c r="E2" s="16" t="s">
        <v>14</v>
      </c>
      <c r="F2" s="15" t="s">
        <v>25</v>
      </c>
      <c r="G2" s="15" t="s">
        <v>13</v>
      </c>
      <c r="H2" s="16" t="s">
        <v>14</v>
      </c>
      <c r="I2" s="15" t="s">
        <v>25</v>
      </c>
      <c r="J2" s="15" t="s">
        <v>13</v>
      </c>
      <c r="K2" s="17" t="s">
        <v>14</v>
      </c>
      <c r="L2" s="18" t="s">
        <v>12</v>
      </c>
      <c r="M2" s="19" t="s">
        <v>25</v>
      </c>
      <c r="N2" s="15" t="s">
        <v>13</v>
      </c>
      <c r="O2" s="15" t="s">
        <v>14</v>
      </c>
      <c r="P2" s="20" t="s">
        <v>18</v>
      </c>
      <c r="Q2" s="145" t="s">
        <v>36</v>
      </c>
      <c r="R2" s="145" t="s">
        <v>39</v>
      </c>
    </row>
    <row r="3" spans="1:18" s="30" customFormat="1" ht="30.75" customHeight="1">
      <c r="A3" s="149" t="s">
        <v>1</v>
      </c>
      <c r="B3" s="23">
        <v>2</v>
      </c>
      <c r="C3" s="24">
        <v>11433</v>
      </c>
      <c r="D3" s="24">
        <v>11302</v>
      </c>
      <c r="E3" s="25">
        <f>IF(ISERROR(D3/C3),"",D3/C3)</f>
        <v>0.9885419399982507</v>
      </c>
      <c r="F3" s="24">
        <v>23107</v>
      </c>
      <c r="G3" s="24">
        <v>22688</v>
      </c>
      <c r="H3" s="25">
        <f>IF(ISERROR(G3/F3),"",G3/F3)</f>
        <v>0.9818669667200416</v>
      </c>
      <c r="I3" s="24">
        <f aca="true" t="shared" si="0" ref="I3:I19">C3+F3</f>
        <v>34540</v>
      </c>
      <c r="J3" s="24">
        <f aca="true" t="shared" si="1" ref="J3:J19">D3+G3</f>
        <v>33990</v>
      </c>
      <c r="K3" s="26">
        <f>IF(ISERROR(J3/I3),"",J3/I3)</f>
        <v>0.9840764331210191</v>
      </c>
      <c r="L3" s="27">
        <f>B3+'８月'!L3</f>
        <v>5</v>
      </c>
      <c r="M3" s="28">
        <f>I3+'８月'!M3</f>
        <v>101238</v>
      </c>
      <c r="N3" s="28">
        <f>J3+'８月'!N3</f>
        <v>98094</v>
      </c>
      <c r="O3" s="25">
        <f>IF(ISERROR(N3/M3),"",N3/M3)</f>
        <v>0.9689444674924436</v>
      </c>
      <c r="P3" s="127">
        <f>IF(ISERROR(N3/Q3),"",N3/Q3)</f>
        <v>0.8217436103641527</v>
      </c>
      <c r="Q3" s="139">
        <v>119373</v>
      </c>
      <c r="R3" s="139">
        <v>11325</v>
      </c>
    </row>
    <row r="4" spans="1:18" s="30" customFormat="1" ht="30.75" customHeight="1">
      <c r="A4" s="149" t="s">
        <v>41</v>
      </c>
      <c r="B4" s="23"/>
      <c r="C4" s="24"/>
      <c r="D4" s="24"/>
      <c r="E4" s="25">
        <f>IF(ISERROR(D4/C4),"",D4/C4)</f>
      </c>
      <c r="F4" s="24"/>
      <c r="G4" s="24"/>
      <c r="H4" s="25">
        <f>IF(ISERROR(G4/F4),"",G4/F4)</f>
      </c>
      <c r="I4" s="24">
        <f>C4+F4</f>
        <v>0</v>
      </c>
      <c r="J4" s="24">
        <f>D4+G4</f>
        <v>0</v>
      </c>
      <c r="K4" s="26">
        <f>IF(ISERROR(J4/I4),"",J4/I4)</f>
      </c>
      <c r="L4" s="27">
        <f>B4+'８月'!L4</f>
        <v>7</v>
      </c>
      <c r="M4" s="28">
        <f>I4+'８月'!M4</f>
        <v>59961</v>
      </c>
      <c r="N4" s="28">
        <f>J4+'８月'!N4</f>
        <v>58889</v>
      </c>
      <c r="O4" s="25">
        <f>IF(ISERROR(N4/M4),"",N4/M4)</f>
        <v>0.9821217124464235</v>
      </c>
      <c r="P4" s="127">
        <f>IF(ISERROR(N4/Q4),"",N4/Q4)</f>
        <v>1.8928066340961687</v>
      </c>
      <c r="Q4" s="139">
        <v>31112</v>
      </c>
      <c r="R4" s="139">
        <v>6178</v>
      </c>
    </row>
    <row r="5" spans="1:18" s="30" customFormat="1" ht="30.75" customHeight="1">
      <c r="A5" s="149" t="s">
        <v>48</v>
      </c>
      <c r="B5" s="23"/>
      <c r="C5" s="24"/>
      <c r="D5" s="24"/>
      <c r="E5" s="25">
        <f aca="true" t="shared" si="2" ref="E5:E19">IF(ISERROR(D5/C5),"",D5/C5)</f>
      </c>
      <c r="F5" s="24"/>
      <c r="G5" s="24"/>
      <c r="H5" s="25">
        <f aca="true" t="shared" si="3" ref="H5:H19">IF(ISERROR(G5/F5),"",G5/F5)</f>
      </c>
      <c r="I5" s="24">
        <f t="shared" si="0"/>
        <v>0</v>
      </c>
      <c r="J5" s="24">
        <f t="shared" si="1"/>
        <v>0</v>
      </c>
      <c r="K5" s="26">
        <f aca="true" t="shared" si="4" ref="K5:K19">IF(ISERROR(J5/I5),"",J5/I5)</f>
      </c>
      <c r="L5" s="27">
        <f>B5+'８月'!L5</f>
        <v>0</v>
      </c>
      <c r="M5" s="28">
        <f>I5+'８月'!M5</f>
        <v>0</v>
      </c>
      <c r="N5" s="28">
        <f>J5+'８月'!N5</f>
        <v>0</v>
      </c>
      <c r="O5" s="25">
        <f aca="true" t="shared" si="5" ref="O5:O18">IF(ISERROR(N5/M5),"",N5/M5)</f>
      </c>
      <c r="P5" s="127">
        <f aca="true" t="shared" si="6" ref="P5:P16">IF(ISERROR(N5/Q5),"",N5/Q5)</f>
      </c>
      <c r="Q5" s="139">
        <v>0</v>
      </c>
      <c r="R5" s="139">
        <v>0</v>
      </c>
    </row>
    <row r="6" spans="1:18" s="30" customFormat="1" ht="30.75" customHeight="1">
      <c r="A6" s="149" t="s">
        <v>2</v>
      </c>
      <c r="B6" s="23">
        <v>1</v>
      </c>
      <c r="C6" s="24">
        <v>10472</v>
      </c>
      <c r="D6" s="24">
        <v>9228</v>
      </c>
      <c r="E6" s="25">
        <f t="shared" si="2"/>
        <v>0.8812070282658518</v>
      </c>
      <c r="F6" s="24"/>
      <c r="G6" s="24"/>
      <c r="H6" s="25">
        <f t="shared" si="3"/>
      </c>
      <c r="I6" s="24">
        <f t="shared" si="0"/>
        <v>10472</v>
      </c>
      <c r="J6" s="24">
        <f t="shared" si="1"/>
        <v>9228</v>
      </c>
      <c r="K6" s="26">
        <f t="shared" si="4"/>
        <v>0.8812070282658518</v>
      </c>
      <c r="L6" s="27">
        <f>B6+'８月'!L6</f>
        <v>9</v>
      </c>
      <c r="M6" s="28">
        <f>I6+'８月'!M6</f>
        <v>56513</v>
      </c>
      <c r="N6" s="28">
        <f>J6+'８月'!N6</f>
        <v>47609</v>
      </c>
      <c r="O6" s="25">
        <f t="shared" si="5"/>
        <v>0.8424433316228125</v>
      </c>
      <c r="P6" s="127">
        <f t="shared" si="6"/>
        <v>2.002734309271412</v>
      </c>
      <c r="Q6" s="139">
        <v>23772</v>
      </c>
      <c r="R6" s="139">
        <v>710</v>
      </c>
    </row>
    <row r="7" spans="1:18" s="30" customFormat="1" ht="30.75" customHeight="1">
      <c r="A7" s="149" t="s">
        <v>3</v>
      </c>
      <c r="B7" s="23"/>
      <c r="C7" s="24"/>
      <c r="D7" s="24"/>
      <c r="E7" s="25">
        <f t="shared" si="2"/>
      </c>
      <c r="F7" s="24"/>
      <c r="G7" s="24"/>
      <c r="H7" s="25">
        <f t="shared" si="3"/>
      </c>
      <c r="I7" s="24">
        <f t="shared" si="0"/>
        <v>0</v>
      </c>
      <c r="J7" s="24">
        <f t="shared" si="1"/>
        <v>0</v>
      </c>
      <c r="K7" s="26">
        <f t="shared" si="4"/>
      </c>
      <c r="L7" s="27">
        <f>B7+'８月'!L7</f>
        <v>7</v>
      </c>
      <c r="M7" s="28">
        <f>I7+'８月'!M7</f>
        <v>14864</v>
      </c>
      <c r="N7" s="28">
        <f>J7+'８月'!N7</f>
        <v>14648</v>
      </c>
      <c r="O7" s="25">
        <f t="shared" si="5"/>
        <v>0.9854682454251884</v>
      </c>
      <c r="P7" s="127">
        <f t="shared" si="6"/>
        <v>4.082497212931996</v>
      </c>
      <c r="Q7" s="139">
        <v>3588</v>
      </c>
      <c r="R7" s="139">
        <v>0</v>
      </c>
    </row>
    <row r="8" spans="1:18" s="30" customFormat="1" ht="30.75" customHeight="1">
      <c r="A8" s="149" t="s">
        <v>27</v>
      </c>
      <c r="B8" s="23"/>
      <c r="C8" s="24"/>
      <c r="D8" s="24"/>
      <c r="E8" s="25">
        <f t="shared" si="2"/>
      </c>
      <c r="F8" s="24"/>
      <c r="G8" s="24"/>
      <c r="H8" s="25">
        <f t="shared" si="3"/>
      </c>
      <c r="I8" s="24">
        <f t="shared" si="0"/>
        <v>0</v>
      </c>
      <c r="J8" s="24">
        <f t="shared" si="1"/>
        <v>0</v>
      </c>
      <c r="K8" s="26">
        <f t="shared" si="4"/>
      </c>
      <c r="L8" s="27">
        <f>B8+'８月'!L8</f>
        <v>4</v>
      </c>
      <c r="M8" s="28">
        <f>I8+'８月'!M8</f>
        <v>21252</v>
      </c>
      <c r="N8" s="28">
        <f>J8+'８月'!N8</f>
        <v>20105</v>
      </c>
      <c r="O8" s="25">
        <f t="shared" si="5"/>
        <v>0.9460286090720873</v>
      </c>
      <c r="P8" s="127">
        <f t="shared" si="6"/>
        <v>1.946272991287512</v>
      </c>
      <c r="Q8" s="139">
        <v>10330</v>
      </c>
      <c r="R8" s="139">
        <v>0</v>
      </c>
    </row>
    <row r="9" spans="1:18" s="30" customFormat="1" ht="30.75" customHeight="1">
      <c r="A9" s="149" t="s">
        <v>28</v>
      </c>
      <c r="B9" s="23"/>
      <c r="C9" s="24"/>
      <c r="D9" s="24"/>
      <c r="E9" s="25">
        <f t="shared" si="2"/>
      </c>
      <c r="F9" s="24"/>
      <c r="G9" s="24"/>
      <c r="H9" s="25">
        <f t="shared" si="3"/>
      </c>
      <c r="I9" s="24">
        <f t="shared" si="0"/>
        <v>0</v>
      </c>
      <c r="J9" s="24">
        <f t="shared" si="1"/>
        <v>0</v>
      </c>
      <c r="K9" s="26">
        <f t="shared" si="4"/>
      </c>
      <c r="L9" s="27">
        <f>B9+'８月'!L9</f>
        <v>0</v>
      </c>
      <c r="M9" s="28">
        <f>I9+'８月'!M9</f>
        <v>0</v>
      </c>
      <c r="N9" s="28">
        <f>J9+'８月'!N9</f>
        <v>0</v>
      </c>
      <c r="O9" s="25">
        <f t="shared" si="5"/>
      </c>
      <c r="P9" s="127">
        <f t="shared" si="6"/>
      </c>
      <c r="Q9" s="139">
        <v>0</v>
      </c>
      <c r="R9" s="139">
        <v>0</v>
      </c>
    </row>
    <row r="10" spans="1:18" s="30" customFormat="1" ht="30.75" customHeight="1">
      <c r="A10" s="149" t="s">
        <v>4</v>
      </c>
      <c r="B10" s="23">
        <v>2</v>
      </c>
      <c r="C10" s="24"/>
      <c r="D10" s="24"/>
      <c r="E10" s="25">
        <f t="shared" si="2"/>
      </c>
      <c r="F10" s="92">
        <v>9722</v>
      </c>
      <c r="G10" s="92">
        <v>9560</v>
      </c>
      <c r="H10" s="25">
        <f t="shared" si="3"/>
        <v>0.983336761983131</v>
      </c>
      <c r="I10" s="24">
        <f t="shared" si="0"/>
        <v>9722</v>
      </c>
      <c r="J10" s="24">
        <f t="shared" si="1"/>
        <v>9560</v>
      </c>
      <c r="K10" s="26">
        <f t="shared" si="4"/>
        <v>0.983336761983131</v>
      </c>
      <c r="L10" s="27">
        <f>B10+'８月'!L10</f>
        <v>7</v>
      </c>
      <c r="M10" s="28">
        <f>I10+'８月'!M10</f>
        <v>30752</v>
      </c>
      <c r="N10" s="28">
        <f>J10+'８月'!N10</f>
        <v>30195</v>
      </c>
      <c r="O10" s="25">
        <f t="shared" si="5"/>
        <v>0.9818873569198752</v>
      </c>
      <c r="P10" s="127">
        <f t="shared" si="6"/>
        <v>3.2429384598861564</v>
      </c>
      <c r="Q10" s="139">
        <v>9311</v>
      </c>
      <c r="R10" s="139">
        <v>0</v>
      </c>
    </row>
    <row r="11" spans="1:18" s="30" customFormat="1" ht="30.75" customHeight="1">
      <c r="A11" s="149" t="s">
        <v>5</v>
      </c>
      <c r="B11" s="23"/>
      <c r="C11" s="24"/>
      <c r="D11" s="24"/>
      <c r="E11" s="25">
        <f t="shared" si="2"/>
      </c>
      <c r="F11" s="24"/>
      <c r="G11" s="24"/>
      <c r="H11" s="25">
        <f t="shared" si="3"/>
      </c>
      <c r="I11" s="24">
        <f t="shared" si="0"/>
        <v>0</v>
      </c>
      <c r="J11" s="24">
        <f t="shared" si="1"/>
        <v>0</v>
      </c>
      <c r="K11" s="26">
        <f t="shared" si="4"/>
      </c>
      <c r="L11" s="27">
        <f>B11+'８月'!L11</f>
        <v>0</v>
      </c>
      <c r="M11" s="28">
        <f>I11+'８月'!M11</f>
        <v>0</v>
      </c>
      <c r="N11" s="28">
        <f>J11+'８月'!N11</f>
        <v>0</v>
      </c>
      <c r="O11" s="25">
        <f t="shared" si="5"/>
      </c>
      <c r="P11" s="127">
        <f t="shared" si="6"/>
      </c>
      <c r="Q11" s="139">
        <v>0</v>
      </c>
      <c r="R11" s="139">
        <v>0</v>
      </c>
    </row>
    <row r="12" spans="1:18" s="30" customFormat="1" ht="30.75" customHeight="1">
      <c r="A12" s="149" t="s">
        <v>6</v>
      </c>
      <c r="B12" s="23"/>
      <c r="C12" s="24"/>
      <c r="D12" s="24"/>
      <c r="E12" s="25">
        <f t="shared" si="2"/>
      </c>
      <c r="F12" s="24"/>
      <c r="G12" s="24"/>
      <c r="H12" s="25">
        <f t="shared" si="3"/>
      </c>
      <c r="I12" s="24">
        <f t="shared" si="0"/>
        <v>0</v>
      </c>
      <c r="J12" s="24">
        <f t="shared" si="1"/>
        <v>0</v>
      </c>
      <c r="K12" s="26">
        <f t="shared" si="4"/>
      </c>
      <c r="L12" s="27">
        <f>B12+'８月'!L12</f>
        <v>1</v>
      </c>
      <c r="M12" s="28">
        <f>I12+'８月'!M12</f>
        <v>12472</v>
      </c>
      <c r="N12" s="28">
        <f>J12+'８月'!N12</f>
        <v>12335</v>
      </c>
      <c r="O12" s="25">
        <f t="shared" si="5"/>
        <v>0.9890153944836434</v>
      </c>
      <c r="P12" s="130" t="s">
        <v>44</v>
      </c>
      <c r="Q12" s="139">
        <v>0</v>
      </c>
      <c r="R12" s="139">
        <v>0</v>
      </c>
    </row>
    <row r="13" spans="1:18" s="30" customFormat="1" ht="30.75" customHeight="1">
      <c r="A13" s="149" t="s">
        <v>26</v>
      </c>
      <c r="B13" s="23"/>
      <c r="C13" s="24"/>
      <c r="D13" s="24"/>
      <c r="E13" s="25">
        <f t="shared" si="2"/>
      </c>
      <c r="F13" s="24"/>
      <c r="G13" s="24"/>
      <c r="H13" s="25">
        <f t="shared" si="3"/>
      </c>
      <c r="I13" s="24">
        <f t="shared" si="0"/>
        <v>0</v>
      </c>
      <c r="J13" s="24">
        <f t="shared" si="1"/>
        <v>0</v>
      </c>
      <c r="K13" s="26">
        <f t="shared" si="4"/>
      </c>
      <c r="L13" s="27">
        <f>B13+'８月'!L13</f>
        <v>3</v>
      </c>
      <c r="M13" s="28">
        <f>I13+'８月'!M13</f>
        <v>60823</v>
      </c>
      <c r="N13" s="28">
        <f>J13+'８月'!N13</f>
        <v>59015</v>
      </c>
      <c r="O13" s="25">
        <f t="shared" si="5"/>
        <v>0.9702744027752659</v>
      </c>
      <c r="P13" s="127">
        <f t="shared" si="6"/>
        <v>0.9347430110081572</v>
      </c>
      <c r="Q13" s="139">
        <v>63135</v>
      </c>
      <c r="R13" s="139">
        <v>30018</v>
      </c>
    </row>
    <row r="14" spans="1:18" s="30" customFormat="1" ht="30.75" customHeight="1">
      <c r="A14" s="149" t="s">
        <v>7</v>
      </c>
      <c r="B14" s="23"/>
      <c r="C14" s="24"/>
      <c r="D14" s="24"/>
      <c r="E14" s="25">
        <f t="shared" si="2"/>
      </c>
      <c r="F14" s="24"/>
      <c r="G14" s="93"/>
      <c r="H14" s="25">
        <f t="shared" si="3"/>
      </c>
      <c r="I14" s="24">
        <f t="shared" si="0"/>
        <v>0</v>
      </c>
      <c r="J14" s="24">
        <f t="shared" si="1"/>
        <v>0</v>
      </c>
      <c r="K14" s="26">
        <f t="shared" si="4"/>
      </c>
      <c r="L14" s="27">
        <f>B14+'８月'!L14</f>
        <v>4</v>
      </c>
      <c r="M14" s="28">
        <f>I14+'８月'!M14</f>
        <v>28428</v>
      </c>
      <c r="N14" s="28">
        <f>J14+'８月'!N14</f>
        <v>28170</v>
      </c>
      <c r="O14" s="25">
        <f t="shared" si="5"/>
        <v>0.9909244406922753</v>
      </c>
      <c r="P14" s="127">
        <f t="shared" si="6"/>
        <v>1.3658844065166795</v>
      </c>
      <c r="Q14" s="139">
        <v>20624</v>
      </c>
      <c r="R14" s="139">
        <v>12350</v>
      </c>
    </row>
    <row r="15" spans="1:18" s="30" customFormat="1" ht="30.75" customHeight="1">
      <c r="A15" s="149" t="s">
        <v>8</v>
      </c>
      <c r="B15" s="23"/>
      <c r="C15" s="24"/>
      <c r="D15" s="24"/>
      <c r="E15" s="25">
        <f t="shared" si="2"/>
      </c>
      <c r="F15" s="24"/>
      <c r="G15" s="24"/>
      <c r="H15" s="25">
        <f t="shared" si="3"/>
      </c>
      <c r="I15" s="24">
        <f t="shared" si="0"/>
        <v>0</v>
      </c>
      <c r="J15" s="24">
        <f t="shared" si="1"/>
        <v>0</v>
      </c>
      <c r="K15" s="26">
        <f t="shared" si="4"/>
      </c>
      <c r="L15" s="27">
        <f>B15+'８月'!L15</f>
        <v>0</v>
      </c>
      <c r="M15" s="28">
        <f>I15+'８月'!M15</f>
        <v>0</v>
      </c>
      <c r="N15" s="28">
        <f>J15+'８月'!N15</f>
        <v>0</v>
      </c>
      <c r="O15" s="25">
        <f t="shared" si="5"/>
      </c>
      <c r="P15" s="127">
        <f t="shared" si="6"/>
      </c>
      <c r="Q15" s="139">
        <v>0</v>
      </c>
      <c r="R15" s="139">
        <v>0</v>
      </c>
    </row>
    <row r="16" spans="1:18" s="30" customFormat="1" ht="30.75" customHeight="1">
      <c r="A16" s="149" t="s">
        <v>9</v>
      </c>
      <c r="B16" s="23"/>
      <c r="C16" s="24"/>
      <c r="D16" s="24"/>
      <c r="E16" s="25">
        <f t="shared" si="2"/>
      </c>
      <c r="F16" s="24"/>
      <c r="G16" s="24"/>
      <c r="H16" s="25">
        <f t="shared" si="3"/>
      </c>
      <c r="I16" s="24">
        <f t="shared" si="0"/>
        <v>0</v>
      </c>
      <c r="J16" s="24">
        <f t="shared" si="1"/>
        <v>0</v>
      </c>
      <c r="K16" s="26">
        <f t="shared" si="4"/>
      </c>
      <c r="L16" s="27">
        <f>B16+'８月'!L16</f>
        <v>0</v>
      </c>
      <c r="M16" s="28">
        <f>I16+'８月'!M16</f>
        <v>0</v>
      </c>
      <c r="N16" s="28">
        <f>J16+'８月'!N16</f>
        <v>0</v>
      </c>
      <c r="O16" s="25">
        <f t="shared" si="5"/>
      </c>
      <c r="P16" s="130">
        <f t="shared" si="6"/>
      </c>
      <c r="Q16" s="139">
        <v>0</v>
      </c>
      <c r="R16" s="139">
        <v>0</v>
      </c>
    </row>
    <row r="17" spans="1:18" s="30" customFormat="1" ht="30.75" customHeight="1">
      <c r="A17" s="149" t="s">
        <v>10</v>
      </c>
      <c r="B17" s="94"/>
      <c r="C17" s="24"/>
      <c r="D17" s="24"/>
      <c r="E17" s="25">
        <f t="shared" si="2"/>
      </c>
      <c r="F17" s="24"/>
      <c r="G17" s="24"/>
      <c r="H17" s="25">
        <f t="shared" si="3"/>
      </c>
      <c r="I17" s="24">
        <f t="shared" si="0"/>
        <v>0</v>
      </c>
      <c r="J17" s="24">
        <f t="shared" si="1"/>
        <v>0</v>
      </c>
      <c r="K17" s="26">
        <f t="shared" si="4"/>
      </c>
      <c r="L17" s="27">
        <f>B17+'８月'!L17</f>
        <v>5</v>
      </c>
      <c r="M17" s="28">
        <f>I17+'８月'!M17</f>
        <v>38450</v>
      </c>
      <c r="N17" s="28">
        <f>J17+'８月'!N17</f>
        <v>37244</v>
      </c>
      <c r="O17" s="25">
        <f t="shared" si="5"/>
        <v>0.9686345903771131</v>
      </c>
      <c r="P17" s="127">
        <f>IF(ISERROR(N17/Q17),"",N17/Q17)</f>
        <v>1.9640352264936982</v>
      </c>
      <c r="Q17" s="139">
        <v>18963</v>
      </c>
      <c r="R17" s="139">
        <v>0</v>
      </c>
    </row>
    <row r="18" spans="1:30" ht="30.75" customHeight="1" thickBot="1">
      <c r="A18" s="150" t="s">
        <v>11</v>
      </c>
      <c r="B18" s="32"/>
      <c r="C18" s="33"/>
      <c r="D18" s="33"/>
      <c r="E18" s="84">
        <f t="shared" si="2"/>
      </c>
      <c r="F18" s="33"/>
      <c r="G18" s="33"/>
      <c r="H18" s="84">
        <f t="shared" si="3"/>
      </c>
      <c r="I18" s="35">
        <f t="shared" si="0"/>
        <v>0</v>
      </c>
      <c r="J18" s="35">
        <f t="shared" si="1"/>
        <v>0</v>
      </c>
      <c r="K18" s="36">
        <f t="shared" si="4"/>
      </c>
      <c r="L18" s="27">
        <f>B18+'８月'!L18</f>
        <v>0</v>
      </c>
      <c r="M18" s="28">
        <f>I18+'８月'!M18</f>
        <v>0</v>
      </c>
      <c r="N18" s="28">
        <f>J18+'８月'!N18</f>
        <v>0</v>
      </c>
      <c r="O18" s="84">
        <f t="shared" si="5"/>
      </c>
      <c r="P18" s="127">
        <f>IF(ISERROR(N18/Q18),"",N18/Q18)</f>
      </c>
      <c r="Q18" s="139">
        <v>0</v>
      </c>
      <c r="R18" s="139">
        <v>0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18" ht="30.75" customHeight="1" thickTop="1">
      <c r="A19" s="37" t="s">
        <v>15</v>
      </c>
      <c r="B19" s="38">
        <f>SUM(B3:B18)</f>
        <v>5</v>
      </c>
      <c r="C19" s="39">
        <f>SUM(C3:C18)</f>
        <v>21905</v>
      </c>
      <c r="D19" s="39">
        <f>SUM(D3:D18)</f>
        <v>20530</v>
      </c>
      <c r="E19" s="95">
        <f t="shared" si="2"/>
        <v>0.9372289431636612</v>
      </c>
      <c r="F19" s="39">
        <f>SUM(F3:F18)</f>
        <v>32829</v>
      </c>
      <c r="G19" s="39">
        <f>SUM(G3:G18)</f>
        <v>32248</v>
      </c>
      <c r="H19" s="95">
        <f t="shared" si="3"/>
        <v>0.9823022327819916</v>
      </c>
      <c r="I19" s="41">
        <f t="shared" si="0"/>
        <v>54734</v>
      </c>
      <c r="J19" s="41">
        <f t="shared" si="1"/>
        <v>52778</v>
      </c>
      <c r="K19" s="42">
        <f t="shared" si="4"/>
        <v>0.9642635290678554</v>
      </c>
      <c r="L19" s="43"/>
      <c r="M19" s="44"/>
      <c r="N19" s="44"/>
      <c r="O19" s="96"/>
      <c r="P19" s="45"/>
      <c r="Q19" s="140">
        <v>300208</v>
      </c>
      <c r="R19" s="141">
        <v>60581</v>
      </c>
    </row>
    <row r="20" spans="1:30" s="63" customFormat="1" ht="30.75" customHeight="1">
      <c r="A20" s="46" t="s">
        <v>23</v>
      </c>
      <c r="B20" s="90">
        <v>11</v>
      </c>
      <c r="C20" s="155">
        <v>22241</v>
      </c>
      <c r="D20" s="155">
        <v>11325</v>
      </c>
      <c r="E20" s="156">
        <v>0.5091947304527674</v>
      </c>
      <c r="F20" s="51">
        <v>50834</v>
      </c>
      <c r="G20" s="51">
        <v>49256</v>
      </c>
      <c r="H20" s="50">
        <v>0.9689577841602077</v>
      </c>
      <c r="I20" s="51">
        <v>73075</v>
      </c>
      <c r="J20" s="51">
        <v>60581</v>
      </c>
      <c r="K20" s="52">
        <v>0.8290249743414301</v>
      </c>
      <c r="L20" s="53"/>
      <c r="M20" s="54"/>
      <c r="N20" s="54"/>
      <c r="O20" s="97"/>
      <c r="P20" s="55"/>
      <c r="Q20" s="82"/>
      <c r="R20" s="8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30.75" customHeight="1" thickBot="1">
      <c r="A21" s="56" t="s">
        <v>33</v>
      </c>
      <c r="B21" s="34">
        <f>B19/B20</f>
        <v>0.45454545454545453</v>
      </c>
      <c r="C21" s="34">
        <f>C19/C20</f>
        <v>0.9848927656130569</v>
      </c>
      <c r="D21" s="34">
        <f>D19/D20</f>
        <v>1.81280353200883</v>
      </c>
      <c r="E21" s="57"/>
      <c r="F21" s="34">
        <f>F19/F20</f>
        <v>0.6458079238305071</v>
      </c>
      <c r="G21" s="34">
        <f>G19/G20</f>
        <v>0.6547019652428131</v>
      </c>
      <c r="H21" s="57"/>
      <c r="I21" s="34">
        <f>I19/I20</f>
        <v>0.7490112897707835</v>
      </c>
      <c r="J21" s="34">
        <f>J19/J20</f>
        <v>0.8711972400587643</v>
      </c>
      <c r="K21" s="58"/>
      <c r="L21" s="59"/>
      <c r="M21" s="60"/>
      <c r="N21" s="60"/>
      <c r="O21" s="97"/>
      <c r="P21" s="89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16" ht="30.75" customHeight="1">
      <c r="A22" s="64" t="s">
        <v>16</v>
      </c>
      <c r="B22" s="65">
        <f>B19+'８月'!B22</f>
        <v>52</v>
      </c>
      <c r="C22" s="66">
        <f>C19+'８月'!C22</f>
        <v>135695</v>
      </c>
      <c r="D22" s="66">
        <f>D19+'８月'!D22</f>
        <v>126236</v>
      </c>
      <c r="E22" s="67">
        <f>IF(ISERROR(D22/C22),"  ",(D22/C22))</f>
        <v>0.930292199417812</v>
      </c>
      <c r="F22" s="66">
        <f>F19+'８月'!F22</f>
        <v>289058</v>
      </c>
      <c r="G22" s="66">
        <f>G19+'８月'!G22</f>
        <v>280068</v>
      </c>
      <c r="H22" s="67">
        <f>IF(ISERROR(G22/F22),"  ",(G22/F22))</f>
        <v>0.9688989752921559</v>
      </c>
      <c r="I22" s="68"/>
      <c r="J22" s="69"/>
      <c r="K22" s="70"/>
      <c r="L22" s="39">
        <f>SUM(L3:L18)</f>
        <v>52</v>
      </c>
      <c r="M22" s="39">
        <f>SUM(M3:M18)</f>
        <v>424753</v>
      </c>
      <c r="N22" s="39">
        <f>SUM(N3:N18)</f>
        <v>406304</v>
      </c>
      <c r="O22" s="117">
        <f>IF(ISERROR(N22/M22),"",N22/M22)</f>
        <v>0.9565653450358208</v>
      </c>
      <c r="P22" s="152">
        <f>N22/Q19</f>
        <v>1.3534083035761872</v>
      </c>
    </row>
    <row r="23" spans="1:30" s="63" customFormat="1" ht="30.75" customHeight="1">
      <c r="A23" s="46" t="s">
        <v>24</v>
      </c>
      <c r="B23" s="47">
        <v>43</v>
      </c>
      <c r="C23" s="48">
        <v>115688</v>
      </c>
      <c r="D23" s="48">
        <v>100619</v>
      </c>
      <c r="E23" s="49">
        <v>0.8697444851670009</v>
      </c>
      <c r="F23" s="48">
        <v>206875</v>
      </c>
      <c r="G23" s="48">
        <v>199589</v>
      </c>
      <c r="H23" s="49">
        <v>0.964780664652568</v>
      </c>
      <c r="I23" s="71"/>
      <c r="J23" s="72"/>
      <c r="K23" s="73"/>
      <c r="L23" s="74">
        <v>43</v>
      </c>
      <c r="M23" s="74">
        <v>322563</v>
      </c>
      <c r="N23" s="74">
        <v>300208</v>
      </c>
      <c r="O23" s="50">
        <v>0.9306957090552853</v>
      </c>
      <c r="P23" s="129"/>
      <c r="Q23" s="82"/>
      <c r="R23" s="8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30.75" customHeight="1" thickBot="1">
      <c r="A24" s="76" t="s">
        <v>30</v>
      </c>
      <c r="B24" s="77">
        <f>B22/B23</f>
        <v>1.2093023255813953</v>
      </c>
      <c r="C24" s="77">
        <f>C22/C23</f>
        <v>1.1729392849733766</v>
      </c>
      <c r="D24" s="77">
        <f>D22/D23</f>
        <v>1.2545940627515677</v>
      </c>
      <c r="E24" s="57"/>
      <c r="F24" s="77">
        <f>F22/F23</f>
        <v>1.3972592145015106</v>
      </c>
      <c r="G24" s="77">
        <f>G22/G23</f>
        <v>1.403223624548447</v>
      </c>
      <c r="H24" s="57"/>
      <c r="I24" s="78"/>
      <c r="J24" s="60"/>
      <c r="K24" s="79"/>
      <c r="L24" s="77">
        <f>L22/L23</f>
        <v>1.2093023255813953</v>
      </c>
      <c r="M24" s="77">
        <f>M22/M23</f>
        <v>1.316806329306213</v>
      </c>
      <c r="N24" s="77">
        <f>N22/N23</f>
        <v>1.3534083035761872</v>
      </c>
      <c r="O24" s="131"/>
      <c r="P24" s="81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ht="25.5" customHeight="1">
      <c r="A25" s="12" t="s">
        <v>43</v>
      </c>
    </row>
  </sheetData>
  <sheetProtection/>
  <printOptions/>
  <pageMargins left="0.3937007874015748" right="0.3937007874015748" top="0.984251968503937" bottom="0.5118110236220472" header="0.5118110236220472" footer="0.1968503937007874"/>
  <pageSetup fitToHeight="1" fitToWidth="1" horizontalDpi="600" verticalDpi="600" orientation="landscape" paperSize="9" scale="71" r:id="rId2"/>
  <headerFooter alignWithMargins="0">
    <oddHeader>&amp;C&amp;A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2018-10-15T02:46:50Z</cp:lastPrinted>
  <dcterms:created xsi:type="dcterms:W3CDTF">1999-08-01T06:29:53Z</dcterms:created>
  <dcterms:modified xsi:type="dcterms:W3CDTF">2019-01-04T06:45:51Z</dcterms:modified>
  <cp:category/>
  <cp:version/>
  <cp:contentType/>
  <cp:contentStatus/>
</cp:coreProperties>
</file>