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57" documentId="8_{FA01A32E-DA51-42C9-BE97-45ABFAC5345B}" xr6:coauthVersionLast="47" xr6:coauthVersionMax="47" xr10:uidLastSave="{21B1C67E-A2D1-4DAB-8814-640DF4B39B87}"/>
  <bookViews>
    <workbookView xWindow="-120" yWindow="-120"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8" i="1" l="1"/>
  <c r="I640" i="1"/>
  <c r="I622" i="1"/>
  <c r="O374" i="1"/>
  <c r="M194" i="1"/>
  <c r="M193" i="1"/>
  <c r="M192" i="1"/>
  <c r="M191" i="1"/>
  <c r="J194" i="1"/>
  <c r="N194" i="1" s="1"/>
  <c r="J193" i="1"/>
  <c r="N193" i="1" s="1"/>
  <c r="J192" i="1"/>
  <c r="J191" i="1"/>
  <c r="O182" i="1"/>
  <c r="K182" i="1"/>
  <c r="O181" i="1"/>
  <c r="K181" i="1"/>
  <c r="O180" i="1"/>
  <c r="K180" i="1"/>
  <c r="O179" i="1"/>
  <c r="K179" i="1"/>
  <c r="O170" i="1"/>
  <c r="O169" i="1"/>
  <c r="O168" i="1"/>
  <c r="O167" i="1"/>
  <c r="P167" i="1" s="1"/>
  <c r="K170" i="1"/>
  <c r="P170" i="1" s="1"/>
  <c r="K169" i="1"/>
  <c r="K168" i="1"/>
  <c r="K167" i="1"/>
  <c r="O375" i="1"/>
  <c r="I12" i="1"/>
  <c r="N12" i="1" s="1"/>
  <c r="L385" i="1"/>
  <c r="K363" i="1"/>
  <c r="O363" i="1" s="1"/>
  <c r="K340" i="1"/>
  <c r="K341" i="1"/>
  <c r="K342" i="1"/>
  <c r="K343" i="1"/>
  <c r="K351" i="1"/>
  <c r="K352" i="1"/>
  <c r="K353" i="1"/>
  <c r="K354" i="1"/>
  <c r="L613" i="1"/>
  <c r="L614" i="1"/>
  <c r="K440" i="1"/>
  <c r="I645" i="1" s="1"/>
  <c r="I13" i="1"/>
  <c r="N13" i="1" s="1"/>
  <c r="I14" i="1"/>
  <c r="N14" i="1" s="1"/>
  <c r="I15" i="1"/>
  <c r="N15" i="1" s="1"/>
  <c r="I23" i="1"/>
  <c r="N23" i="1" s="1"/>
  <c r="I24" i="1"/>
  <c r="N24" i="1" s="1"/>
  <c r="I25" i="1"/>
  <c r="N25" i="1" s="1"/>
  <c r="I26" i="1"/>
  <c r="N26" i="1" s="1"/>
  <c r="I35" i="1"/>
  <c r="L35" i="1"/>
  <c r="I36" i="1"/>
  <c r="L36" i="1"/>
  <c r="N36" i="1" s="1"/>
  <c r="I37" i="1"/>
  <c r="L37" i="1"/>
  <c r="I38" i="1"/>
  <c r="L38" i="1"/>
  <c r="J46" i="1"/>
  <c r="M46" i="1"/>
  <c r="J47" i="1"/>
  <c r="M47" i="1"/>
  <c r="O47" i="1" s="1"/>
  <c r="J48" i="1"/>
  <c r="M48" i="1"/>
  <c r="J49" i="1"/>
  <c r="M49" i="1"/>
  <c r="J76" i="1"/>
  <c r="J81" i="1" s="1"/>
  <c r="J72" i="1"/>
  <c r="J66" i="1"/>
  <c r="J63" i="1"/>
  <c r="J58" i="1"/>
  <c r="J54" i="1"/>
  <c r="J88" i="1"/>
  <c r="J89" i="1"/>
  <c r="J90" i="1"/>
  <c r="J91" i="1"/>
  <c r="M100" i="1"/>
  <c r="M101" i="1"/>
  <c r="M102" i="1"/>
  <c r="M103" i="1"/>
  <c r="M111" i="1"/>
  <c r="M112" i="1"/>
  <c r="M113" i="1"/>
  <c r="M114" i="1"/>
  <c r="M123" i="1"/>
  <c r="K131" i="1"/>
  <c r="K132" i="1"/>
  <c r="K133" i="1"/>
  <c r="K134" i="1"/>
  <c r="J142" i="1"/>
  <c r="J143" i="1"/>
  <c r="J144" i="1"/>
  <c r="J145" i="1"/>
  <c r="J153" i="1"/>
  <c r="J154" i="1"/>
  <c r="J155" i="1"/>
  <c r="J156" i="1"/>
  <c r="L202" i="1"/>
  <c r="L203" i="1"/>
  <c r="L204" i="1"/>
  <c r="L205" i="1"/>
  <c r="L214" i="1"/>
  <c r="L215" i="1"/>
  <c r="L216" i="1"/>
  <c r="L217" i="1"/>
  <c r="K225" i="1"/>
  <c r="K232" i="1"/>
  <c r="N240" i="1"/>
  <c r="K248" i="1"/>
  <c r="K249" i="1"/>
  <c r="K250" i="1"/>
  <c r="K251" i="1"/>
  <c r="L259" i="1"/>
  <c r="L260" i="1"/>
  <c r="L261" i="1"/>
  <c r="L262" i="1"/>
  <c r="K270" i="1"/>
  <c r="K271" i="1"/>
  <c r="K272" i="1"/>
  <c r="K273" i="1"/>
  <c r="L281" i="1"/>
  <c r="L282" i="1"/>
  <c r="L283" i="1"/>
  <c r="L284" i="1"/>
  <c r="K292" i="1"/>
  <c r="K293" i="1"/>
  <c r="K294" i="1"/>
  <c r="K295" i="1"/>
  <c r="L303" i="1"/>
  <c r="L304" i="1"/>
  <c r="L305" i="1"/>
  <c r="L306" i="1"/>
  <c r="K315" i="1"/>
  <c r="I629" i="1" s="1"/>
  <c r="K324" i="1"/>
  <c r="I631" i="1" s="1"/>
  <c r="K332" i="1"/>
  <c r="I632" i="1" s="1"/>
  <c r="L467" i="1"/>
  <c r="L468" i="1"/>
  <c r="L469" i="1"/>
  <c r="L470" i="1"/>
  <c r="K478" i="1"/>
  <c r="K479" i="1"/>
  <c r="K480" i="1"/>
  <c r="K481" i="1"/>
  <c r="L489" i="1"/>
  <c r="L490" i="1"/>
  <c r="L491" i="1"/>
  <c r="L492" i="1"/>
  <c r="L500" i="1"/>
  <c r="L501" i="1"/>
  <c r="L502" i="1"/>
  <c r="L503" i="1"/>
  <c r="K512" i="1"/>
  <c r="K513" i="1"/>
  <c r="K514" i="1"/>
  <c r="K515" i="1"/>
  <c r="K523" i="1"/>
  <c r="K524" i="1"/>
  <c r="K525" i="1"/>
  <c r="K526" i="1"/>
  <c r="K535" i="1"/>
  <c r="K536" i="1"/>
  <c r="K537" i="1"/>
  <c r="K538" i="1"/>
  <c r="L546" i="1"/>
  <c r="L547" i="1"/>
  <c r="L548" i="1"/>
  <c r="L549" i="1"/>
  <c r="L558" i="1"/>
  <c r="L559" i="1"/>
  <c r="L560" i="1"/>
  <c r="L561" i="1"/>
  <c r="H578" i="1"/>
  <c r="I578" i="1"/>
  <c r="J578" i="1"/>
  <c r="K578" i="1"/>
  <c r="I585" i="1"/>
  <c r="I592" i="1"/>
  <c r="K592" i="1"/>
  <c r="K599" i="1"/>
  <c r="L606" i="1"/>
  <c r="J657" i="1"/>
  <c r="J658" i="1"/>
  <c r="I663" i="1"/>
  <c r="G678" i="1" s="1"/>
  <c r="G684" i="1" s="1"/>
  <c r="K366" i="1"/>
  <c r="O366" i="1" s="1"/>
  <c r="K365" i="1"/>
  <c r="O365" i="1" s="1"/>
  <c r="K364" i="1"/>
  <c r="O364" i="1" s="1"/>
  <c r="M447" i="1"/>
  <c r="K428" i="1"/>
  <c r="K417" i="1"/>
  <c r="J656" i="1"/>
  <c r="H673" i="1"/>
  <c r="G683" i="1" s="1"/>
  <c r="J659" i="1"/>
  <c r="J660" i="1"/>
  <c r="J661" i="1"/>
  <c r="J662" i="1"/>
  <c r="N456" i="1"/>
  <c r="O456" i="1" s="1"/>
  <c r="K397" i="1"/>
  <c r="K398" i="1"/>
  <c r="K399" i="1"/>
  <c r="K400" i="1"/>
  <c r="J410" i="1"/>
  <c r="I642" i="1" s="1"/>
  <c r="K418" i="1"/>
  <c r="K419" i="1"/>
  <c r="K420" i="1"/>
  <c r="K429" i="1"/>
  <c r="K430" i="1"/>
  <c r="K431" i="1"/>
  <c r="O376" i="1"/>
  <c r="O377" i="1"/>
  <c r="L386" i="1"/>
  <c r="L387" i="1"/>
  <c r="L388" i="1"/>
  <c r="L615" i="1"/>
  <c r="L616" i="1"/>
  <c r="I646" i="1" s="1"/>
  <c r="N35" i="1"/>
  <c r="N38" i="1" l="1"/>
  <c r="P181" i="1"/>
  <c r="K527" i="1"/>
  <c r="L206" i="1"/>
  <c r="L389" i="1"/>
  <c r="I639" i="1" s="1"/>
  <c r="P169" i="1"/>
  <c r="P180" i="1"/>
  <c r="O49" i="1"/>
  <c r="N37" i="1"/>
  <c r="L493" i="1"/>
  <c r="O48" i="1"/>
  <c r="O46" i="1"/>
  <c r="J92" i="1"/>
  <c r="P168" i="1"/>
  <c r="J195" i="1"/>
  <c r="O183" i="1"/>
  <c r="M104" i="1"/>
  <c r="K355" i="1"/>
  <c r="I635" i="1" s="1"/>
  <c r="O171" i="1"/>
  <c r="K401" i="1"/>
  <c r="I641" i="1" s="1"/>
  <c r="L592" i="1"/>
  <c r="N16" i="1"/>
  <c r="I624" i="1" s="1"/>
  <c r="O378" i="1"/>
  <c r="I638" i="1" s="1"/>
  <c r="M195" i="1"/>
  <c r="N195" i="1" s="1"/>
  <c r="J663" i="1"/>
  <c r="H664" i="1" s="1"/>
  <c r="G680" i="1" s="1"/>
  <c r="G681" i="1" s="1"/>
  <c r="G682" i="1" s="1"/>
  <c r="N39" i="1"/>
  <c r="I626" i="1" s="1"/>
  <c r="K432" i="1"/>
  <c r="I644" i="1" s="1"/>
  <c r="K421" i="1"/>
  <c r="I643" i="1" s="1"/>
  <c r="L562" i="1"/>
  <c r="K171" i="1"/>
  <c r="J157" i="1"/>
  <c r="L617" i="1"/>
  <c r="I647" i="1" s="1"/>
  <c r="K344" i="1"/>
  <c r="I634" i="1" s="1"/>
  <c r="K183" i="1"/>
  <c r="P187" i="1"/>
  <c r="N300" i="1"/>
  <c r="N256" i="1"/>
  <c r="O119" i="1"/>
  <c r="M520" i="1"/>
  <c r="M222" i="1"/>
  <c r="N554" i="1"/>
  <c r="H681" i="1"/>
  <c r="N27" i="1"/>
  <c r="I625" i="1" s="1"/>
  <c r="O367" i="1"/>
  <c r="I637" i="1" s="1"/>
  <c r="L578" i="1"/>
  <c r="L504" i="1"/>
  <c r="K482" i="1"/>
  <c r="L471" i="1"/>
  <c r="L307" i="1"/>
  <c r="K296" i="1"/>
  <c r="L285" i="1"/>
  <c r="K274" i="1"/>
  <c r="L263" i="1"/>
  <c r="K252" i="1"/>
  <c r="L218" i="1"/>
  <c r="J146" i="1"/>
  <c r="K135" i="1"/>
  <c r="M115" i="1"/>
  <c r="J75" i="1"/>
  <c r="J82" i="1" s="1"/>
  <c r="L550" i="1"/>
  <c r="K539" i="1"/>
  <c r="K516" i="1"/>
  <c r="I630" i="1"/>
  <c r="I628" i="1" s="1"/>
  <c r="P182" i="1"/>
  <c r="N192" i="1"/>
  <c r="N486" i="1"/>
  <c r="N464" i="1"/>
  <c r="N211" i="1"/>
  <c r="N589" i="1"/>
  <c r="K582" i="1"/>
  <c r="M475" i="1"/>
  <c r="Q453" i="1"/>
  <c r="N566" i="1"/>
  <c r="N278" i="1"/>
  <c r="M312" i="1"/>
  <c r="M54" i="1"/>
  <c r="M289" i="1"/>
  <c r="M532" i="1"/>
  <c r="M245" i="1"/>
  <c r="L139" i="1"/>
  <c r="M128" i="1"/>
  <c r="R175" i="1"/>
  <c r="P236" i="1"/>
  <c r="O444" i="1"/>
  <c r="N543" i="1"/>
  <c r="O108" i="1"/>
  <c r="O97" i="1"/>
  <c r="L622" i="1"/>
  <c r="M509" i="1"/>
  <c r="M320" i="1"/>
  <c r="R163" i="1"/>
  <c r="M596" i="1"/>
  <c r="M328" i="1"/>
  <c r="N191" i="1"/>
  <c r="P179" i="1"/>
  <c r="N603" i="1"/>
  <c r="M229" i="1"/>
  <c r="M267" i="1"/>
  <c r="L150" i="1"/>
  <c r="N199" i="1"/>
  <c r="N497" i="1"/>
  <c r="N575" i="1"/>
  <c r="L86" i="1"/>
  <c r="O50" i="1" l="1"/>
  <c r="I627" i="1" s="1"/>
  <c r="I623" i="1" s="1"/>
  <c r="I636" i="1"/>
  <c r="I633" i="1" s="1"/>
  <c r="P183" i="1"/>
  <c r="P171" i="1"/>
  <c r="G679" i="1" l="1"/>
</calcChain>
</file>

<file path=xl/sharedStrings.xml><?xml version="1.0" encoding="utf-8"?>
<sst xmlns="http://schemas.openxmlformats.org/spreadsheetml/2006/main" count="1199" uniqueCount="443">
  <si>
    <t>農山漁村振興交付金（地域資源活用価値創出対策）（地域資源活用価値創出整備事業（農泊推進型））費用対効果算定フォーム(抜粋版)</t>
    <rPh sb="0" eb="4">
      <t>ノウサンギョソン</t>
    </rPh>
    <rPh sb="4" eb="6">
      <t>シンコウ</t>
    </rPh>
    <rPh sb="6" eb="9">
      <t>コウフキン</t>
    </rPh>
    <rPh sb="10" eb="12">
      <t>チイキ</t>
    </rPh>
    <rPh sb="12" eb="14">
      <t>シゲン</t>
    </rPh>
    <rPh sb="14" eb="16">
      <t>カツヨウ</t>
    </rPh>
    <rPh sb="16" eb="18">
      <t>カチ</t>
    </rPh>
    <rPh sb="18" eb="20">
      <t>ソウシュツ</t>
    </rPh>
    <rPh sb="20" eb="22">
      <t>タイサク</t>
    </rPh>
    <rPh sb="24" eb="26">
      <t>チイキ</t>
    </rPh>
    <rPh sb="26" eb="28">
      <t>シゲン</t>
    </rPh>
    <rPh sb="28" eb="30">
      <t>カツヨウ</t>
    </rPh>
    <rPh sb="30" eb="32">
      <t>カチ</t>
    </rPh>
    <rPh sb="32" eb="34">
      <t>ソウシュツ</t>
    </rPh>
    <rPh sb="34" eb="36">
      <t>セイビ</t>
    </rPh>
    <rPh sb="36" eb="38">
      <t>ジギョウ</t>
    </rPh>
    <rPh sb="39" eb="41">
      <t>ノウハク</t>
    </rPh>
    <rPh sb="41" eb="43">
      <t>スイシン</t>
    </rPh>
    <rPh sb="43" eb="44">
      <t>ガタ</t>
    </rPh>
    <rPh sb="46" eb="48">
      <t>ヒヨウ</t>
    </rPh>
    <rPh sb="48" eb="51">
      <t>タイコウカ</t>
    </rPh>
    <rPh sb="51" eb="53">
      <t>サンテイ</t>
    </rPh>
    <rPh sb="58" eb="60">
      <t>バッスイ</t>
    </rPh>
    <rPh sb="60" eb="61">
      <t>バン</t>
    </rPh>
    <phoneticPr fontId="2"/>
  </si>
  <si>
    <t>第４　年効果額</t>
    <rPh sb="0" eb="1">
      <t>ダイ</t>
    </rPh>
    <rPh sb="3" eb="7">
      <t>ネンコウカガク</t>
    </rPh>
    <phoneticPr fontId="2"/>
  </si>
  <si>
    <t>１　農林漁業生産効果</t>
    <rPh sb="2" eb="4">
      <t>ノウリン</t>
    </rPh>
    <rPh sb="4" eb="6">
      <t>ギョギョウ</t>
    </rPh>
    <rPh sb="6" eb="8">
      <t>セイサン</t>
    </rPh>
    <rPh sb="8" eb="10">
      <t>コウカ</t>
    </rPh>
    <phoneticPr fontId="2"/>
  </si>
  <si>
    <t>（１）生産向上効果</t>
    <rPh sb="3" eb="5">
      <t>セイサン</t>
    </rPh>
    <rPh sb="5" eb="7">
      <t>コウジョウ</t>
    </rPh>
    <rPh sb="7" eb="9">
      <t>コウカ</t>
    </rPh>
    <phoneticPr fontId="2"/>
  </si>
  <si>
    <t>ア　農業生産向上等効果</t>
    <rPh sb="2" eb="4">
      <t>ノウギョウ</t>
    </rPh>
    <rPh sb="4" eb="6">
      <t>セイサン</t>
    </rPh>
    <rPh sb="6" eb="8">
      <t>コウジョウ</t>
    </rPh>
    <rPh sb="8" eb="11">
      <t>トウコウカ</t>
    </rPh>
    <phoneticPr fontId="2"/>
  </si>
  <si>
    <t>ａ　作付増加効果</t>
    <rPh sb="2" eb="4">
      <t>サクツケ</t>
    </rPh>
    <rPh sb="4" eb="6">
      <t>ゾウカ</t>
    </rPh>
    <rPh sb="6" eb="8">
      <t>コウカ</t>
    </rPh>
    <phoneticPr fontId="2"/>
  </si>
  <si>
    <t>対象作物</t>
    <rPh sb="0" eb="2">
      <t>タイショウ</t>
    </rPh>
    <rPh sb="2" eb="4">
      <t>サクモツ</t>
    </rPh>
    <phoneticPr fontId="2"/>
  </si>
  <si>
    <t>現況作付面積</t>
    <rPh sb="0" eb="2">
      <t>ゲンキョウ</t>
    </rPh>
    <rPh sb="2" eb="4">
      <t>サクツケ</t>
    </rPh>
    <rPh sb="4" eb="6">
      <t>メンセキ</t>
    </rPh>
    <phoneticPr fontId="2"/>
  </si>
  <si>
    <t>計画作付面積</t>
    <rPh sb="0" eb="2">
      <t>ケイカク</t>
    </rPh>
    <rPh sb="2" eb="4">
      <t>サクツケ</t>
    </rPh>
    <rPh sb="4" eb="6">
      <t>メンセキ</t>
    </rPh>
    <phoneticPr fontId="2"/>
  </si>
  <si>
    <t>作付面積増減</t>
    <rPh sb="0" eb="2">
      <t>サクツケ</t>
    </rPh>
    <rPh sb="2" eb="4">
      <t>メンセキ</t>
    </rPh>
    <rPh sb="4" eb="6">
      <t>ゾウゲン</t>
    </rPh>
    <phoneticPr fontId="2"/>
  </si>
  <si>
    <t>現在単収</t>
    <rPh sb="0" eb="2">
      <t>ゲンザイ</t>
    </rPh>
    <rPh sb="2" eb="4">
      <t>タンシュウ</t>
    </rPh>
    <phoneticPr fontId="2"/>
  </si>
  <si>
    <t>現況生産物単価</t>
    <rPh sb="0" eb="2">
      <t>ゲンキョウ</t>
    </rPh>
    <rPh sb="2" eb="5">
      <t>セイサンブツ</t>
    </rPh>
    <rPh sb="5" eb="7">
      <t>タンカ</t>
    </rPh>
    <phoneticPr fontId="2"/>
  </si>
  <si>
    <t>純益率</t>
    <rPh sb="0" eb="3">
      <t>ジュンエキリツ</t>
    </rPh>
    <phoneticPr fontId="2"/>
  </si>
  <si>
    <t>按分率</t>
    <rPh sb="0" eb="2">
      <t>アンブン</t>
    </rPh>
    <rPh sb="2" eb="3">
      <t>リツ</t>
    </rPh>
    <phoneticPr fontId="2"/>
  </si>
  <si>
    <t>年効果額</t>
    <rPh sb="0" eb="4">
      <t>ネンコウカガク</t>
    </rPh>
    <phoneticPr fontId="2"/>
  </si>
  <si>
    <t>(ha)</t>
    <phoneticPr fontId="2"/>
  </si>
  <si>
    <t>(kg/10a)</t>
    <phoneticPr fontId="2"/>
  </si>
  <si>
    <t>(千円/t)</t>
    <rPh sb="1" eb="3">
      <t>センエン</t>
    </rPh>
    <phoneticPr fontId="2"/>
  </si>
  <si>
    <t>(%)</t>
    <phoneticPr fontId="2"/>
  </si>
  <si>
    <t>(千円)</t>
    <rPh sb="1" eb="3">
      <t>センエン</t>
    </rPh>
    <phoneticPr fontId="2"/>
  </si>
  <si>
    <t>①</t>
    <phoneticPr fontId="2"/>
  </si>
  <si>
    <t>②</t>
    <phoneticPr fontId="2"/>
  </si>
  <si>
    <t>③＝②－①</t>
    <phoneticPr fontId="2"/>
  </si>
  <si>
    <t>④</t>
    <phoneticPr fontId="2"/>
  </si>
  <si>
    <t>⑤</t>
    <phoneticPr fontId="2"/>
  </si>
  <si>
    <t>⑥</t>
    <phoneticPr fontId="2"/>
  </si>
  <si>
    <t>⑦</t>
    <phoneticPr fontId="2"/>
  </si>
  <si>
    <t>⑧＝③×④×⑤×⑥×⑦</t>
    <phoneticPr fontId="2"/>
  </si>
  <si>
    <t>計</t>
    <rPh sb="0" eb="1">
      <t>ケイ</t>
    </rPh>
    <phoneticPr fontId="2"/>
  </si>
  <si>
    <t>ｂ　単収増加効果</t>
    <rPh sb="2" eb="4">
      <t>タンシュウ</t>
    </rPh>
    <rPh sb="4" eb="6">
      <t>ゾウカ</t>
    </rPh>
    <rPh sb="6" eb="8">
      <t>コウカ</t>
    </rPh>
    <phoneticPr fontId="2"/>
  </si>
  <si>
    <t>現況単収</t>
    <rPh sb="0" eb="2">
      <t>ゲンキョウ</t>
    </rPh>
    <rPh sb="2" eb="4">
      <t>タンシュウ</t>
    </rPh>
    <phoneticPr fontId="2"/>
  </si>
  <si>
    <t>計画単収</t>
    <rPh sb="0" eb="2">
      <t>ケイカク</t>
    </rPh>
    <rPh sb="2" eb="4">
      <t>タンシュウ</t>
    </rPh>
    <phoneticPr fontId="2"/>
  </si>
  <si>
    <t>単収増加</t>
    <rPh sb="0" eb="2">
      <t>タンシュウ</t>
    </rPh>
    <rPh sb="2" eb="4">
      <t>ゾウカ</t>
    </rPh>
    <phoneticPr fontId="2"/>
  </si>
  <si>
    <t>効果発生面積</t>
    <rPh sb="0" eb="2">
      <t>コウカ</t>
    </rPh>
    <rPh sb="2" eb="4">
      <t>ハッセイ</t>
    </rPh>
    <rPh sb="4" eb="6">
      <t>メンセキ</t>
    </rPh>
    <phoneticPr fontId="2"/>
  </si>
  <si>
    <t>(kg/ha)</t>
    <phoneticPr fontId="2"/>
  </si>
  <si>
    <t>ｃ　品質等向上効果</t>
    <rPh sb="2" eb="4">
      <t>ヒンシツ</t>
    </rPh>
    <rPh sb="4" eb="7">
      <t>トウコウジョウ</t>
    </rPh>
    <rPh sb="7" eb="9">
      <t>コウカ</t>
    </rPh>
    <phoneticPr fontId="2"/>
  </si>
  <si>
    <t>効果発生量</t>
    <rPh sb="0" eb="2">
      <t>コウカ</t>
    </rPh>
    <rPh sb="2" eb="5">
      <t>ハッセイリョウ</t>
    </rPh>
    <phoneticPr fontId="2"/>
  </si>
  <si>
    <t>生産物単価（千円／ｔ）</t>
    <rPh sb="0" eb="3">
      <t>セイサンブツ</t>
    </rPh>
    <rPh sb="3" eb="5">
      <t>タンカ</t>
    </rPh>
    <rPh sb="6" eb="8">
      <t>センエン</t>
    </rPh>
    <phoneticPr fontId="2"/>
  </si>
  <si>
    <t>現在</t>
    <rPh sb="0" eb="2">
      <t>ゲンザイ</t>
    </rPh>
    <phoneticPr fontId="2"/>
  </si>
  <si>
    <t>計画</t>
    <rPh sb="0" eb="2">
      <t>ケイカク</t>
    </rPh>
    <phoneticPr fontId="2"/>
  </si>
  <si>
    <t>上昇額</t>
    <rPh sb="0" eb="3">
      <t>ジョウショウガク</t>
    </rPh>
    <phoneticPr fontId="2"/>
  </si>
  <si>
    <t>(t)</t>
    <phoneticPr fontId="2"/>
  </si>
  <si>
    <t>③＝①×②</t>
    <phoneticPr fontId="2"/>
  </si>
  <si>
    <t>⑥＝⑤－④</t>
    <phoneticPr fontId="2"/>
  </si>
  <si>
    <t>⑧＝③×⑥×⑦</t>
    <phoneticPr fontId="2"/>
  </si>
  <si>
    <t>e　農畜産物加工効果</t>
    <rPh sb="2" eb="8">
      <t>ノウチクサンブツカコウ</t>
    </rPh>
    <rPh sb="8" eb="10">
      <t>コウカ</t>
    </rPh>
    <phoneticPr fontId="2"/>
  </si>
  <si>
    <t>作物名</t>
    <rPh sb="0" eb="2">
      <t>サクモツ</t>
    </rPh>
    <rPh sb="2" eb="3">
      <t>メイ</t>
    </rPh>
    <phoneticPr fontId="2"/>
  </si>
  <si>
    <t>効果要因</t>
    <rPh sb="0" eb="2">
      <t>コウカ</t>
    </rPh>
    <rPh sb="2" eb="4">
      <t>ヨウイン</t>
    </rPh>
    <phoneticPr fontId="2"/>
  </si>
  <si>
    <t>生産物単価（千円/t）</t>
    <rPh sb="0" eb="3">
      <t>セイサンブツ</t>
    </rPh>
    <rPh sb="3" eb="5">
      <t>タンカ</t>
    </rPh>
    <rPh sb="6" eb="8">
      <t>センエン</t>
    </rPh>
    <phoneticPr fontId="2"/>
  </si>
  <si>
    <t>現況</t>
    <rPh sb="0" eb="2">
      <t>ゲンキョウ</t>
    </rPh>
    <phoneticPr fontId="2"/>
  </si>
  <si>
    <t>ｅ　畜産関連施設効果</t>
    <rPh sb="2" eb="4">
      <t>チクサン</t>
    </rPh>
    <rPh sb="4" eb="6">
      <t>カンレン</t>
    </rPh>
    <rPh sb="6" eb="8">
      <t>シセツ</t>
    </rPh>
    <rPh sb="8" eb="10">
      <t>コウカ</t>
    </rPh>
    <phoneticPr fontId="2"/>
  </si>
  <si>
    <t>効果種別</t>
    <rPh sb="0" eb="2">
      <t>コウカ</t>
    </rPh>
    <rPh sb="2" eb="4">
      <t>シュベツ</t>
    </rPh>
    <phoneticPr fontId="2"/>
  </si>
  <si>
    <t>年効果額(千円)</t>
    <rPh sb="0" eb="4">
      <t>ネンコウカガク</t>
    </rPh>
    <rPh sb="5" eb="7">
      <t>センエン</t>
    </rPh>
    <phoneticPr fontId="2"/>
  </si>
  <si>
    <t>(参考)</t>
    <rPh sb="1" eb="3">
      <t>サンコウ</t>
    </rPh>
    <phoneticPr fontId="2"/>
  </si>
  <si>
    <t>１　畜産経営体所得向上効果</t>
    <rPh sb="2" eb="4">
      <t>チクサン</t>
    </rPh>
    <rPh sb="4" eb="7">
      <t>ケイエイタイ</t>
    </rPh>
    <rPh sb="7" eb="9">
      <t>ショトク</t>
    </rPh>
    <rPh sb="9" eb="11">
      <t>コウジョウ</t>
    </rPh>
    <rPh sb="11" eb="13">
      <t>コウカ</t>
    </rPh>
    <phoneticPr fontId="2"/>
  </si>
  <si>
    <t>投資効率</t>
    <rPh sb="0" eb="2">
      <t>トウシ</t>
    </rPh>
    <rPh sb="2" eb="4">
      <t>コウリツ</t>
    </rPh>
    <phoneticPr fontId="2"/>
  </si>
  <si>
    <t>　　　生産増加効果</t>
    <rPh sb="3" eb="5">
      <t>セイサン</t>
    </rPh>
    <rPh sb="5" eb="7">
      <t>ゾウカ</t>
    </rPh>
    <rPh sb="7" eb="9">
      <t>コウカ</t>
    </rPh>
    <phoneticPr fontId="2"/>
  </si>
  <si>
    <t>　　　品質向上効果</t>
    <rPh sb="3" eb="5">
      <t>ヒンシツ</t>
    </rPh>
    <rPh sb="5" eb="7">
      <t>コウジョウ</t>
    </rPh>
    <rPh sb="7" eb="9">
      <t>コウカ</t>
    </rPh>
    <phoneticPr fontId="2"/>
  </si>
  <si>
    <t>　　　生産費節減効果</t>
    <rPh sb="3" eb="6">
      <t>セイサンヒ</t>
    </rPh>
    <rPh sb="6" eb="8">
      <t>セツゲン</t>
    </rPh>
    <rPh sb="8" eb="10">
      <t>コウカ</t>
    </rPh>
    <phoneticPr fontId="2"/>
  </si>
  <si>
    <t>２　畜産関連経営体所得向上効果</t>
    <rPh sb="2" eb="4">
      <t>チクサン</t>
    </rPh>
    <rPh sb="4" eb="6">
      <t>カンレン</t>
    </rPh>
    <rPh sb="6" eb="9">
      <t>ケイエイタイ</t>
    </rPh>
    <rPh sb="9" eb="11">
      <t>ショトク</t>
    </rPh>
    <rPh sb="11" eb="13">
      <t>コウジョウ</t>
    </rPh>
    <rPh sb="13" eb="15">
      <t>コウカ</t>
    </rPh>
    <phoneticPr fontId="2"/>
  </si>
  <si>
    <t>３　堆きゅう肥生産量増加効果</t>
    <rPh sb="2" eb="3">
      <t>タイ</t>
    </rPh>
    <rPh sb="6" eb="7">
      <t>ヒ</t>
    </rPh>
    <rPh sb="7" eb="10">
      <t>セイサンリョウ</t>
    </rPh>
    <rPh sb="10" eb="12">
      <t>ゾウカ</t>
    </rPh>
    <rPh sb="12" eb="14">
      <t>コウカ</t>
    </rPh>
    <phoneticPr fontId="2"/>
  </si>
  <si>
    <t>内部効果</t>
    <rPh sb="0" eb="2">
      <t>ナイブ</t>
    </rPh>
    <rPh sb="2" eb="4">
      <t>コウカ</t>
    </rPh>
    <phoneticPr fontId="2"/>
  </si>
  <si>
    <t>４　労働時間節減効果</t>
    <rPh sb="2" eb="4">
      <t>ロウドウ</t>
    </rPh>
    <rPh sb="4" eb="6">
      <t>ジカン</t>
    </rPh>
    <rPh sb="6" eb="8">
      <t>セツゲン</t>
    </rPh>
    <rPh sb="8" eb="10">
      <t>コウカ</t>
    </rPh>
    <phoneticPr fontId="2"/>
  </si>
  <si>
    <t>　　　畜産経営労働時間節減効果</t>
    <rPh sb="3" eb="5">
      <t>チクサン</t>
    </rPh>
    <rPh sb="5" eb="7">
      <t>ケイエイ</t>
    </rPh>
    <rPh sb="7" eb="9">
      <t>ロウドウ</t>
    </rPh>
    <rPh sb="9" eb="11">
      <t>ジカン</t>
    </rPh>
    <rPh sb="11" eb="13">
      <t>セツゲン</t>
    </rPh>
    <rPh sb="13" eb="15">
      <t>コウカ</t>
    </rPh>
    <phoneticPr fontId="2"/>
  </si>
  <si>
    <t>　　　畜産関連経営労働時間削減効果</t>
    <rPh sb="3" eb="5">
      <t>チクサン</t>
    </rPh>
    <rPh sb="5" eb="7">
      <t>カンレン</t>
    </rPh>
    <rPh sb="7" eb="9">
      <t>ケイエイ</t>
    </rPh>
    <rPh sb="9" eb="11">
      <t>ロウドウ</t>
    </rPh>
    <rPh sb="11" eb="13">
      <t>ジカン</t>
    </rPh>
    <rPh sb="13" eb="15">
      <t>サクゲン</t>
    </rPh>
    <rPh sb="15" eb="17">
      <t>コウカ</t>
    </rPh>
    <phoneticPr fontId="2"/>
  </si>
  <si>
    <t>５　生産コスト節減効果</t>
    <rPh sb="2" eb="4">
      <t>セイサン</t>
    </rPh>
    <rPh sb="7" eb="9">
      <t>セツゲン</t>
    </rPh>
    <rPh sb="9" eb="11">
      <t>コウカ</t>
    </rPh>
    <phoneticPr fontId="2"/>
  </si>
  <si>
    <t>　　　施設・機械等コスト節減効果</t>
    <rPh sb="3" eb="5">
      <t>シセツ</t>
    </rPh>
    <rPh sb="6" eb="8">
      <t>キカイ</t>
    </rPh>
    <rPh sb="8" eb="9">
      <t>トウ</t>
    </rPh>
    <rPh sb="12" eb="14">
      <t>セツゲン</t>
    </rPh>
    <rPh sb="14" eb="16">
      <t>コウカ</t>
    </rPh>
    <phoneticPr fontId="2"/>
  </si>
  <si>
    <t>　　　資材費コスト節減効果</t>
    <rPh sb="3" eb="6">
      <t>シザイヒ</t>
    </rPh>
    <rPh sb="9" eb="11">
      <t>セツゲン</t>
    </rPh>
    <rPh sb="11" eb="13">
      <t>コウカ</t>
    </rPh>
    <phoneticPr fontId="2"/>
  </si>
  <si>
    <t>　　　規模拡大コスト節減効果</t>
    <rPh sb="3" eb="5">
      <t>キボ</t>
    </rPh>
    <rPh sb="5" eb="7">
      <t>カクダイ</t>
    </rPh>
    <rPh sb="10" eb="12">
      <t>セツゲン</t>
    </rPh>
    <rPh sb="12" eb="14">
      <t>コウカ</t>
    </rPh>
    <phoneticPr fontId="2"/>
  </si>
  <si>
    <t>６　品質向上効果</t>
    <rPh sb="2" eb="4">
      <t>ヒンシツ</t>
    </rPh>
    <rPh sb="4" eb="6">
      <t>コウジョウ</t>
    </rPh>
    <rPh sb="6" eb="8">
      <t>コウカ</t>
    </rPh>
    <phoneticPr fontId="2"/>
  </si>
  <si>
    <t>７　生産力増加効果</t>
    <rPh sb="2" eb="5">
      <t>セイサンリョク</t>
    </rPh>
    <rPh sb="5" eb="7">
      <t>ゾウカ</t>
    </rPh>
    <rPh sb="7" eb="9">
      <t>コウカ</t>
    </rPh>
    <phoneticPr fontId="2"/>
  </si>
  <si>
    <t>８　生産力維持効果</t>
    <rPh sb="2" eb="5">
      <t>セイサンリョク</t>
    </rPh>
    <rPh sb="5" eb="7">
      <t>イジ</t>
    </rPh>
    <rPh sb="7" eb="9">
      <t>コウカ</t>
    </rPh>
    <phoneticPr fontId="2"/>
  </si>
  <si>
    <t>　　　農業生産維持効果</t>
    <rPh sb="3" eb="5">
      <t>ノウギョウ</t>
    </rPh>
    <rPh sb="5" eb="7">
      <t>セイサン</t>
    </rPh>
    <rPh sb="7" eb="9">
      <t>イジ</t>
    </rPh>
    <rPh sb="9" eb="11">
      <t>コウカ</t>
    </rPh>
    <phoneticPr fontId="2"/>
  </si>
  <si>
    <t>　　　土壌生産力維持効果</t>
    <rPh sb="3" eb="5">
      <t>ドジョウ</t>
    </rPh>
    <rPh sb="5" eb="8">
      <t>セイサンリョク</t>
    </rPh>
    <rPh sb="8" eb="10">
      <t>イジ</t>
    </rPh>
    <rPh sb="10" eb="12">
      <t>コウカ</t>
    </rPh>
    <phoneticPr fontId="2"/>
  </si>
  <si>
    <t>《内部経済効果　小計》</t>
    <rPh sb="1" eb="3">
      <t>ナイブ</t>
    </rPh>
    <rPh sb="3" eb="5">
      <t>ケイザイ</t>
    </rPh>
    <rPh sb="5" eb="7">
      <t>コウカ</t>
    </rPh>
    <rPh sb="8" eb="10">
      <t>ショウケイ</t>
    </rPh>
    <phoneticPr fontId="2"/>
  </si>
  <si>
    <t>９　地域生活環境改善効果</t>
    <rPh sb="2" eb="4">
      <t>チイキ</t>
    </rPh>
    <rPh sb="4" eb="6">
      <t>セイカツ</t>
    </rPh>
    <rPh sb="6" eb="8">
      <t>カンキョウ</t>
    </rPh>
    <rPh sb="8" eb="10">
      <t>カイゼン</t>
    </rPh>
    <rPh sb="10" eb="12">
      <t>コウカ</t>
    </rPh>
    <phoneticPr fontId="2"/>
  </si>
  <si>
    <t>　　　衛生水準向上効果</t>
    <rPh sb="3" eb="5">
      <t>エイセイ</t>
    </rPh>
    <rPh sb="5" eb="7">
      <t>スイジュン</t>
    </rPh>
    <rPh sb="7" eb="9">
      <t>コウジョウ</t>
    </rPh>
    <rPh sb="9" eb="11">
      <t>コウカ</t>
    </rPh>
    <phoneticPr fontId="2"/>
  </si>
  <si>
    <t>外部効果</t>
    <rPh sb="0" eb="2">
      <t>ガイブ</t>
    </rPh>
    <rPh sb="2" eb="4">
      <t>コウカ</t>
    </rPh>
    <phoneticPr fontId="2"/>
  </si>
  <si>
    <t>　　　水質保全効果</t>
    <rPh sb="3" eb="5">
      <t>スイシツ</t>
    </rPh>
    <rPh sb="5" eb="7">
      <t>ホゼン</t>
    </rPh>
    <rPh sb="7" eb="9">
      <t>コウカ</t>
    </rPh>
    <phoneticPr fontId="2"/>
  </si>
  <si>
    <t>１０　生産環境改善効果</t>
    <rPh sb="3" eb="5">
      <t>セイサン</t>
    </rPh>
    <rPh sb="5" eb="7">
      <t>カンキョウ</t>
    </rPh>
    <rPh sb="7" eb="9">
      <t>カイゼン</t>
    </rPh>
    <rPh sb="9" eb="11">
      <t>コウカ</t>
    </rPh>
    <phoneticPr fontId="2"/>
  </si>
  <si>
    <t>１１　廃棄物処理費節減効果</t>
    <rPh sb="3" eb="6">
      <t>ハイキブツ</t>
    </rPh>
    <rPh sb="6" eb="9">
      <t>ショリヒ</t>
    </rPh>
    <rPh sb="9" eb="11">
      <t>セツゲン</t>
    </rPh>
    <rPh sb="11" eb="13">
      <t>コウカ</t>
    </rPh>
    <phoneticPr fontId="2"/>
  </si>
  <si>
    <t>《外部経済効果　小計》</t>
    <rPh sb="1" eb="3">
      <t>ガイブ</t>
    </rPh>
    <rPh sb="3" eb="5">
      <t>ケイザイ</t>
    </rPh>
    <rPh sb="5" eb="7">
      <t>コウカ</t>
    </rPh>
    <rPh sb="8" eb="10">
      <t>ショウケイ</t>
    </rPh>
    <phoneticPr fontId="2"/>
  </si>
  <si>
    <t>年総効果額</t>
    <rPh sb="0" eb="1">
      <t>ネン</t>
    </rPh>
    <rPh sb="1" eb="2">
      <t>ソウ</t>
    </rPh>
    <rPh sb="2" eb="5">
      <t>コウカガク</t>
    </rPh>
    <phoneticPr fontId="2"/>
  </si>
  <si>
    <t>ｅ　経営基盤保全効果</t>
    <rPh sb="2" eb="4">
      <t>ケイエイ</t>
    </rPh>
    <rPh sb="4" eb="6">
      <t>キバン</t>
    </rPh>
    <rPh sb="6" eb="8">
      <t>ホゼン</t>
    </rPh>
    <rPh sb="8" eb="10">
      <t>コウカ</t>
    </rPh>
    <phoneticPr fontId="2"/>
  </si>
  <si>
    <t>施設名</t>
    <rPh sb="0" eb="2">
      <t>シセツ</t>
    </rPh>
    <rPh sb="2" eb="3">
      <t>メイ</t>
    </rPh>
    <phoneticPr fontId="2"/>
  </si>
  <si>
    <t>効果項目</t>
    <rPh sb="0" eb="2">
      <t>コウカ</t>
    </rPh>
    <rPh sb="2" eb="4">
      <t>コウモク</t>
    </rPh>
    <phoneticPr fontId="2"/>
  </si>
  <si>
    <t>効果単価</t>
    <rPh sb="0" eb="2">
      <t>コウカ</t>
    </rPh>
    <rPh sb="2" eb="4">
      <t>タンカ</t>
    </rPh>
    <phoneticPr fontId="2"/>
  </si>
  <si>
    <t>（円/ha）</t>
    <rPh sb="1" eb="2">
      <t>エン</t>
    </rPh>
    <phoneticPr fontId="2"/>
  </si>
  <si>
    <t>（ｈａ）</t>
    <phoneticPr fontId="2"/>
  </si>
  <si>
    <t>（千円）</t>
    <rPh sb="1" eb="3">
      <t>センエン</t>
    </rPh>
    <phoneticPr fontId="2"/>
  </si>
  <si>
    <t>イ　林産物生産向上効果</t>
    <rPh sb="2" eb="5">
      <t>リンサンブツ</t>
    </rPh>
    <rPh sb="5" eb="7">
      <t>セイサン</t>
    </rPh>
    <rPh sb="7" eb="9">
      <t>コウジョウ</t>
    </rPh>
    <rPh sb="9" eb="11">
      <t>コウカ</t>
    </rPh>
    <phoneticPr fontId="2"/>
  </si>
  <si>
    <t>ａ　林産物利用増進効果</t>
    <rPh sb="2" eb="5">
      <t>リンサンブツ</t>
    </rPh>
    <rPh sb="5" eb="7">
      <t>リヨウ</t>
    </rPh>
    <rPh sb="7" eb="9">
      <t>ゾウシン</t>
    </rPh>
    <rPh sb="9" eb="11">
      <t>コウカ</t>
    </rPh>
    <phoneticPr fontId="2"/>
  </si>
  <si>
    <t>林産物名</t>
    <rPh sb="0" eb="3">
      <t>リンサンブツ</t>
    </rPh>
    <rPh sb="3" eb="4">
      <t>メイ</t>
    </rPh>
    <phoneticPr fontId="2"/>
  </si>
  <si>
    <t>年平均利用増加見込量</t>
    <rPh sb="0" eb="3">
      <t>ネンヘイキン</t>
    </rPh>
    <rPh sb="3" eb="7">
      <t>リヨウゾウカ</t>
    </rPh>
    <rPh sb="7" eb="9">
      <t>ミコ</t>
    </rPh>
    <rPh sb="9" eb="10">
      <t>リョウ</t>
    </rPh>
    <phoneticPr fontId="2"/>
  </si>
  <si>
    <t>現在の林産物市場価格</t>
    <rPh sb="0" eb="2">
      <t>ゲンザイ</t>
    </rPh>
    <rPh sb="3" eb="6">
      <t>リンサンブツ</t>
    </rPh>
    <rPh sb="6" eb="8">
      <t>シジョウ</t>
    </rPh>
    <rPh sb="8" eb="10">
      <t>カカク</t>
    </rPh>
    <phoneticPr fontId="2"/>
  </si>
  <si>
    <t>現在の伐採、採取・搬出・輸送経費</t>
    <rPh sb="0" eb="2">
      <t>ゲンザイ</t>
    </rPh>
    <rPh sb="3" eb="5">
      <t>バッサイ</t>
    </rPh>
    <rPh sb="6" eb="8">
      <t>サイシュ</t>
    </rPh>
    <rPh sb="9" eb="11">
      <t>ハンシュツ</t>
    </rPh>
    <rPh sb="12" eb="14">
      <t>ユソウ</t>
    </rPh>
    <rPh sb="14" eb="16">
      <t>ケイヒ</t>
    </rPh>
    <phoneticPr fontId="2"/>
  </si>
  <si>
    <t>（㎥、ｔ）</t>
    <phoneticPr fontId="2"/>
  </si>
  <si>
    <t>（千円/㎥、ｔ）</t>
    <rPh sb="1" eb="3">
      <t>センエン</t>
    </rPh>
    <phoneticPr fontId="2"/>
  </si>
  <si>
    <t>③</t>
    <phoneticPr fontId="2"/>
  </si>
  <si>
    <t>④＝①×（②－③）</t>
    <phoneticPr fontId="2"/>
  </si>
  <si>
    <t>ｂ　林産物生産増進効果</t>
    <rPh sb="2" eb="5">
      <t>リンサンブツ</t>
    </rPh>
    <rPh sb="5" eb="7">
      <t>セイサン</t>
    </rPh>
    <rPh sb="7" eb="9">
      <t>ゾウシン</t>
    </rPh>
    <rPh sb="9" eb="11">
      <t>コウカ</t>
    </rPh>
    <phoneticPr fontId="2"/>
  </si>
  <si>
    <t>ｃ　林産物販売促進効果</t>
    <rPh sb="2" eb="5">
      <t>リンサンブツ</t>
    </rPh>
    <rPh sb="5" eb="7">
      <t>ハンバイ</t>
    </rPh>
    <rPh sb="7" eb="9">
      <t>ソクシン</t>
    </rPh>
    <rPh sb="9" eb="11">
      <t>コウカ</t>
    </rPh>
    <phoneticPr fontId="2"/>
  </si>
  <si>
    <t>計画販売経費</t>
    <rPh sb="0" eb="2">
      <t>ケイカク</t>
    </rPh>
    <rPh sb="2" eb="4">
      <t>ハンバイ</t>
    </rPh>
    <rPh sb="4" eb="6">
      <t>ケイヒ</t>
    </rPh>
    <phoneticPr fontId="2"/>
  </si>
  <si>
    <t>林産物販売量</t>
    <rPh sb="0" eb="3">
      <t>リンサンブツ</t>
    </rPh>
    <rPh sb="3" eb="6">
      <t>ハンバイリョウ</t>
    </rPh>
    <phoneticPr fontId="2"/>
  </si>
  <si>
    <t>林産物市場価格</t>
    <rPh sb="0" eb="3">
      <t>リンサンブツ</t>
    </rPh>
    <rPh sb="3" eb="5">
      <t>シジョウ</t>
    </rPh>
    <rPh sb="5" eb="7">
      <t>カカク</t>
    </rPh>
    <phoneticPr fontId="2"/>
  </si>
  <si>
    <t>⑥＝（③×④）－（①×②）－⑤</t>
    <phoneticPr fontId="2"/>
  </si>
  <si>
    <t>ウ　漁業生産向上効果</t>
    <rPh sb="2" eb="4">
      <t>ギョギョウ</t>
    </rPh>
    <rPh sb="4" eb="6">
      <t>セイサン</t>
    </rPh>
    <rPh sb="6" eb="8">
      <t>コウジョウ</t>
    </rPh>
    <rPh sb="8" eb="10">
      <t>コウカ</t>
    </rPh>
    <phoneticPr fontId="2"/>
  </si>
  <si>
    <t>ａ　生産増加効果</t>
    <rPh sb="2" eb="4">
      <t>セイサン</t>
    </rPh>
    <rPh sb="4" eb="6">
      <t>ゾウカ</t>
    </rPh>
    <rPh sb="6" eb="8">
      <t>コウカ</t>
    </rPh>
    <phoneticPr fontId="2"/>
  </si>
  <si>
    <t>魚種名</t>
    <rPh sb="0" eb="2">
      <t>ギョシュ</t>
    </rPh>
    <rPh sb="2" eb="3">
      <t>メイ</t>
    </rPh>
    <phoneticPr fontId="2"/>
  </si>
  <si>
    <t>現在の生産量</t>
    <rPh sb="0" eb="2">
      <t>ゲンザイ</t>
    </rPh>
    <rPh sb="3" eb="6">
      <t>セイサンリョウ</t>
    </rPh>
    <phoneticPr fontId="2"/>
  </si>
  <si>
    <t>計画の生産量</t>
    <rPh sb="0" eb="2">
      <t>ケイカク</t>
    </rPh>
    <rPh sb="3" eb="6">
      <t>セイサンリョウ</t>
    </rPh>
    <phoneticPr fontId="2"/>
  </si>
  <si>
    <t>現在の単価</t>
    <rPh sb="0" eb="2">
      <t>ゲンザイ</t>
    </rPh>
    <rPh sb="3" eb="5">
      <t>タンカ</t>
    </rPh>
    <phoneticPr fontId="2"/>
  </si>
  <si>
    <t>利益率</t>
    <rPh sb="0" eb="3">
      <t>リエキリツ</t>
    </rPh>
    <phoneticPr fontId="2"/>
  </si>
  <si>
    <t>（ｔ）</t>
    <phoneticPr fontId="2"/>
  </si>
  <si>
    <t>（千円/ｔ）</t>
    <rPh sb="1" eb="3">
      <t>センエン</t>
    </rPh>
    <phoneticPr fontId="2"/>
  </si>
  <si>
    <t>⑤＝（②－①）×③×④</t>
    <phoneticPr fontId="2"/>
  </si>
  <si>
    <t>ｂ　魚価向上効果</t>
    <rPh sb="2" eb="3">
      <t>ギョ</t>
    </rPh>
    <rPh sb="3" eb="4">
      <t>カ</t>
    </rPh>
    <rPh sb="4" eb="6">
      <t>コウジョウ</t>
    </rPh>
    <rPh sb="6" eb="8">
      <t>コウカ</t>
    </rPh>
    <phoneticPr fontId="2"/>
  </si>
  <si>
    <t>水産物名</t>
    <rPh sb="0" eb="3">
      <t>スイサンブツ</t>
    </rPh>
    <rPh sb="3" eb="4">
      <t>メイ</t>
    </rPh>
    <phoneticPr fontId="2"/>
  </si>
  <si>
    <t>計画の単価</t>
    <rPh sb="0" eb="2">
      <t>ケイカク</t>
    </rPh>
    <rPh sb="3" eb="5">
      <t>タンカ</t>
    </rPh>
    <phoneticPr fontId="2"/>
  </si>
  <si>
    <t>④＝（②－①）×③</t>
    <phoneticPr fontId="2"/>
  </si>
  <si>
    <t>現在の価格</t>
    <rPh sb="0" eb="2">
      <t>ゲンザイ</t>
    </rPh>
    <rPh sb="3" eb="5">
      <t>カカク</t>
    </rPh>
    <phoneticPr fontId="2"/>
  </si>
  <si>
    <t>計画の価格</t>
    <rPh sb="0" eb="2">
      <t>ケイカク</t>
    </rPh>
    <rPh sb="3" eb="5">
      <t>カカク</t>
    </rPh>
    <phoneticPr fontId="2"/>
  </si>
  <si>
    <t>計画の取扱数量</t>
    <rPh sb="0" eb="2">
      <t>ケイカク</t>
    </rPh>
    <rPh sb="3" eb="5">
      <t>トリアツカイ</t>
    </rPh>
    <rPh sb="5" eb="7">
      <t>スウリョウ</t>
    </rPh>
    <phoneticPr fontId="2"/>
  </si>
  <si>
    <t>（２）経費節減効果</t>
    <rPh sb="3" eb="5">
      <t>ケイヒ</t>
    </rPh>
    <rPh sb="5" eb="7">
      <t>セツゲン</t>
    </rPh>
    <rPh sb="7" eb="9">
      <t>コウカ</t>
    </rPh>
    <phoneticPr fontId="2"/>
  </si>
  <si>
    <t>ア　農業生産経費節減効果</t>
    <rPh sb="2" eb="4">
      <t>ノウギョウ</t>
    </rPh>
    <rPh sb="4" eb="8">
      <t>セイサンケイヒ</t>
    </rPh>
    <rPh sb="8" eb="10">
      <t>セツゲン</t>
    </rPh>
    <rPh sb="10" eb="12">
      <t>コウカ</t>
    </rPh>
    <phoneticPr fontId="2"/>
  </si>
  <si>
    <t>ａ　労働経費節減効果</t>
    <rPh sb="2" eb="4">
      <t>ロウドウ</t>
    </rPh>
    <rPh sb="4" eb="6">
      <t>ケイヒ</t>
    </rPh>
    <rPh sb="6" eb="8">
      <t>セツゲン</t>
    </rPh>
    <rPh sb="8" eb="10">
      <t>コウカ</t>
    </rPh>
    <phoneticPr fontId="2"/>
  </si>
  <si>
    <t>作業名</t>
    <rPh sb="0" eb="2">
      <t>サギョウ</t>
    </rPh>
    <rPh sb="2" eb="3">
      <t>メイ</t>
    </rPh>
    <phoneticPr fontId="2"/>
  </si>
  <si>
    <t>所要時間</t>
    <rPh sb="0" eb="2">
      <t>ショヨウ</t>
    </rPh>
    <rPh sb="2" eb="4">
      <t>ジカン</t>
    </rPh>
    <phoneticPr fontId="2"/>
  </si>
  <si>
    <t>労賃単価</t>
    <rPh sb="0" eb="2">
      <t>ロウチン</t>
    </rPh>
    <rPh sb="2" eb="4">
      <t>タンカ</t>
    </rPh>
    <phoneticPr fontId="2"/>
  </si>
  <si>
    <t>労働経費計</t>
    <rPh sb="0" eb="2">
      <t>ロウドウ</t>
    </rPh>
    <rPh sb="2" eb="4">
      <t>ケイヒ</t>
    </rPh>
    <rPh sb="4" eb="5">
      <t>ケイ</t>
    </rPh>
    <phoneticPr fontId="2"/>
  </si>
  <si>
    <t>（hr/ha）</t>
    <phoneticPr fontId="2"/>
  </si>
  <si>
    <t>(円/hr）</t>
    <rPh sb="1" eb="2">
      <t>エン</t>
    </rPh>
    <phoneticPr fontId="2"/>
  </si>
  <si>
    <t>(千円）</t>
    <rPh sb="1" eb="3">
      <t>センエン</t>
    </rPh>
    <phoneticPr fontId="2"/>
  </si>
  <si>
    <t>④＝①×②×③</t>
    <phoneticPr fontId="2"/>
  </si>
  <si>
    <t>⑧＝⑤×⑥×⑦</t>
    <phoneticPr fontId="2"/>
  </si>
  <si>
    <t>⑨＝④-⑧</t>
    <phoneticPr fontId="2"/>
  </si>
  <si>
    <t>ｂ　機械経費節減効果</t>
    <rPh sb="2" eb="6">
      <t>キカイケイヒ</t>
    </rPh>
    <rPh sb="6" eb="8">
      <t>セツゲン</t>
    </rPh>
    <rPh sb="8" eb="10">
      <t>コウカ</t>
    </rPh>
    <phoneticPr fontId="2"/>
  </si>
  <si>
    <t>稼働時間</t>
    <rPh sb="0" eb="2">
      <t>カドウ</t>
    </rPh>
    <rPh sb="2" eb="4">
      <t>ジカン</t>
    </rPh>
    <phoneticPr fontId="2"/>
  </si>
  <si>
    <t>稼働単価</t>
    <rPh sb="0" eb="2">
      <t>カドウ</t>
    </rPh>
    <rPh sb="2" eb="4">
      <t>タンカ</t>
    </rPh>
    <phoneticPr fontId="2"/>
  </si>
  <si>
    <t>機械経費計</t>
    <rPh sb="0" eb="2">
      <t>キカイ</t>
    </rPh>
    <rPh sb="2" eb="4">
      <t>ケイヒ</t>
    </rPh>
    <rPh sb="4" eb="5">
      <t>ケイ</t>
    </rPh>
    <phoneticPr fontId="2"/>
  </si>
  <si>
    <t>ｃ　資材経費節減効果</t>
    <rPh sb="2" eb="4">
      <t>シザイ</t>
    </rPh>
    <rPh sb="4" eb="6">
      <t>ケイヒ</t>
    </rPh>
    <rPh sb="6" eb="8">
      <t>セツゲン</t>
    </rPh>
    <rPh sb="8" eb="10">
      <t>コウカ</t>
    </rPh>
    <phoneticPr fontId="2"/>
  </si>
  <si>
    <t>資材単価</t>
    <rPh sb="0" eb="2">
      <t>シザイ</t>
    </rPh>
    <rPh sb="2" eb="4">
      <t>タンカ</t>
    </rPh>
    <phoneticPr fontId="2"/>
  </si>
  <si>
    <t>資材経費</t>
    <rPh sb="0" eb="2">
      <t>シザイ</t>
    </rPh>
    <rPh sb="2" eb="4">
      <t>ケイヒ</t>
    </rPh>
    <phoneticPr fontId="2"/>
  </si>
  <si>
    <t>(ha）</t>
    <phoneticPr fontId="2"/>
  </si>
  <si>
    <t>⑥＝④×⑤</t>
    <phoneticPr fontId="2"/>
  </si>
  <si>
    <t>⑦＝③-⑥</t>
    <phoneticPr fontId="2"/>
  </si>
  <si>
    <t>イ　林産物生産経費節減効果</t>
    <rPh sb="2" eb="5">
      <t>リンサンブツ</t>
    </rPh>
    <rPh sb="5" eb="9">
      <t>セイサンケイヒ</t>
    </rPh>
    <rPh sb="9" eb="11">
      <t>セツゲン</t>
    </rPh>
    <rPh sb="11" eb="13">
      <t>コウカ</t>
    </rPh>
    <phoneticPr fontId="2"/>
  </si>
  <si>
    <t>年平均生産量</t>
    <rPh sb="0" eb="3">
      <t>ネンヘイキン</t>
    </rPh>
    <rPh sb="3" eb="6">
      <t>セイサンリョウ</t>
    </rPh>
    <phoneticPr fontId="2"/>
  </si>
  <si>
    <t>現在の伐採、採取・搬出・輸送・処理加工経費</t>
    <rPh sb="0" eb="2">
      <t>ゲンザイ</t>
    </rPh>
    <rPh sb="3" eb="5">
      <t>バッサイ</t>
    </rPh>
    <rPh sb="6" eb="8">
      <t>サイシュ</t>
    </rPh>
    <rPh sb="9" eb="11">
      <t>ハンシュツ</t>
    </rPh>
    <rPh sb="12" eb="14">
      <t>ユソウ</t>
    </rPh>
    <rPh sb="15" eb="17">
      <t>ショリ</t>
    </rPh>
    <rPh sb="17" eb="19">
      <t>カコウ</t>
    </rPh>
    <rPh sb="19" eb="21">
      <t>ケイヒ</t>
    </rPh>
    <phoneticPr fontId="2"/>
  </si>
  <si>
    <t>計画の伐採、採取・搬出・輸送・処理加工経費</t>
    <rPh sb="0" eb="2">
      <t>ケイカク</t>
    </rPh>
    <rPh sb="3" eb="5">
      <t>バッサイ</t>
    </rPh>
    <rPh sb="6" eb="8">
      <t>サイシュ</t>
    </rPh>
    <rPh sb="9" eb="11">
      <t>ハンシュツ</t>
    </rPh>
    <rPh sb="12" eb="14">
      <t>ユソウ</t>
    </rPh>
    <rPh sb="15" eb="17">
      <t>ショリ</t>
    </rPh>
    <rPh sb="17" eb="19">
      <t>カコウ</t>
    </rPh>
    <rPh sb="19" eb="21">
      <t>ケイヒ</t>
    </rPh>
    <phoneticPr fontId="2"/>
  </si>
  <si>
    <t>ウ　森林整備費節減等効果</t>
    <rPh sb="2" eb="4">
      <t>シンリン</t>
    </rPh>
    <rPh sb="4" eb="7">
      <t>セイビヒ</t>
    </rPh>
    <rPh sb="7" eb="9">
      <t>セツゲン</t>
    </rPh>
    <rPh sb="9" eb="12">
      <t>トウコウカ</t>
    </rPh>
    <phoneticPr fontId="2"/>
  </si>
  <si>
    <t>ａ　造林等経費節減効果</t>
    <rPh sb="2" eb="4">
      <t>ゾウリン</t>
    </rPh>
    <rPh sb="4" eb="7">
      <t>トウケイヒ</t>
    </rPh>
    <rPh sb="7" eb="9">
      <t>セツゲン</t>
    </rPh>
    <rPh sb="9" eb="11">
      <t>コウカ</t>
    </rPh>
    <phoneticPr fontId="2"/>
  </si>
  <si>
    <t>木材種名</t>
    <rPh sb="0" eb="2">
      <t>モクザイ</t>
    </rPh>
    <rPh sb="2" eb="4">
      <t>シュメイ</t>
    </rPh>
    <phoneticPr fontId="2"/>
  </si>
  <si>
    <t>造林等面積</t>
    <rPh sb="0" eb="2">
      <t>ゾウリン</t>
    </rPh>
    <rPh sb="2" eb="3">
      <t>トウ</t>
    </rPh>
    <rPh sb="3" eb="5">
      <t>メンセキ</t>
    </rPh>
    <phoneticPr fontId="2"/>
  </si>
  <si>
    <t>現在の造林等経費</t>
    <rPh sb="0" eb="2">
      <t>ゲンザイ</t>
    </rPh>
    <rPh sb="3" eb="5">
      <t>ゾウリン</t>
    </rPh>
    <rPh sb="5" eb="8">
      <t>トウケイヒ</t>
    </rPh>
    <phoneticPr fontId="2"/>
  </si>
  <si>
    <t>計画の造林等経費</t>
    <rPh sb="0" eb="2">
      <t>ケイカク</t>
    </rPh>
    <rPh sb="3" eb="5">
      <t>ゾウリン</t>
    </rPh>
    <rPh sb="5" eb="8">
      <t>トウケイヒ</t>
    </rPh>
    <phoneticPr fontId="2"/>
  </si>
  <si>
    <t>(ha/年）</t>
    <rPh sb="4" eb="5">
      <t>ネン</t>
    </rPh>
    <phoneticPr fontId="2"/>
  </si>
  <si>
    <t>（千円/ha)</t>
    <rPh sb="1" eb="3">
      <t>センエン</t>
    </rPh>
    <phoneticPr fontId="2"/>
  </si>
  <si>
    <t>ｂ　森林整備増進効果</t>
    <rPh sb="2" eb="4">
      <t>シンリン</t>
    </rPh>
    <rPh sb="4" eb="6">
      <t>セイビ</t>
    </rPh>
    <rPh sb="6" eb="8">
      <t>ゾウシン</t>
    </rPh>
    <rPh sb="8" eb="10">
      <t>コウカ</t>
    </rPh>
    <phoneticPr fontId="2"/>
  </si>
  <si>
    <t>増加見込補助造林等面積</t>
    <rPh sb="0" eb="2">
      <t>ゾウカ</t>
    </rPh>
    <rPh sb="2" eb="4">
      <t>ミコミ</t>
    </rPh>
    <rPh sb="4" eb="6">
      <t>ホジョ</t>
    </rPh>
    <rPh sb="6" eb="8">
      <t>ゾウリン</t>
    </rPh>
    <rPh sb="8" eb="9">
      <t>トウ</t>
    </rPh>
    <rPh sb="9" eb="11">
      <t>メンセキ</t>
    </rPh>
    <phoneticPr fontId="2"/>
  </si>
  <si>
    <t>公益的機能向上に寄与する造林等の割合</t>
    <rPh sb="0" eb="3">
      <t>コウエキテキ</t>
    </rPh>
    <rPh sb="3" eb="5">
      <t>キノウ</t>
    </rPh>
    <rPh sb="5" eb="7">
      <t>コウジョウ</t>
    </rPh>
    <rPh sb="8" eb="10">
      <t>キヨ</t>
    </rPh>
    <rPh sb="12" eb="14">
      <t>ゾウリン</t>
    </rPh>
    <rPh sb="14" eb="15">
      <t>トウ</t>
    </rPh>
    <rPh sb="16" eb="18">
      <t>ワリアイ</t>
    </rPh>
    <phoneticPr fontId="2"/>
  </si>
  <si>
    <t>増加見込自力造林等面積</t>
    <rPh sb="0" eb="2">
      <t>ゾウカ</t>
    </rPh>
    <rPh sb="2" eb="4">
      <t>ミコミ</t>
    </rPh>
    <rPh sb="4" eb="6">
      <t>ジリキ</t>
    </rPh>
    <rPh sb="6" eb="8">
      <t>ゾウリン</t>
    </rPh>
    <rPh sb="8" eb="9">
      <t>トウ</t>
    </rPh>
    <rPh sb="9" eb="11">
      <t>メンセキ</t>
    </rPh>
    <phoneticPr fontId="2"/>
  </si>
  <si>
    <t>公益的機能向上額</t>
    <rPh sb="0" eb="3">
      <t>コウエキテキ</t>
    </rPh>
    <rPh sb="3" eb="5">
      <t>キノウ</t>
    </rPh>
    <rPh sb="5" eb="7">
      <t>コウジョウ</t>
    </rPh>
    <rPh sb="7" eb="8">
      <t>ガク</t>
    </rPh>
    <phoneticPr fontId="2"/>
  </si>
  <si>
    <t>評価期間</t>
    <rPh sb="0" eb="2">
      <t>ヒョウカ</t>
    </rPh>
    <rPh sb="2" eb="4">
      <t>キカン</t>
    </rPh>
    <phoneticPr fontId="2"/>
  </si>
  <si>
    <t>(千円/ha)</t>
    <rPh sb="1" eb="3">
      <t>センエン</t>
    </rPh>
    <phoneticPr fontId="2"/>
  </si>
  <si>
    <t>(年)</t>
    <rPh sb="1" eb="2">
      <t>ネン</t>
    </rPh>
    <phoneticPr fontId="2"/>
  </si>
  <si>
    <t>⑥＝（①×②）＋③）×④÷⑤</t>
    <phoneticPr fontId="2"/>
  </si>
  <si>
    <t>（開設期間／2＋40）</t>
    <rPh sb="1" eb="3">
      <t>カイセツ</t>
    </rPh>
    <rPh sb="3" eb="5">
      <t>キカン</t>
    </rPh>
    <phoneticPr fontId="2"/>
  </si>
  <si>
    <t>ｃ　治山経費節減効果</t>
    <rPh sb="2" eb="4">
      <t>チサン</t>
    </rPh>
    <rPh sb="4" eb="6">
      <t>ケイヒ</t>
    </rPh>
    <rPh sb="6" eb="8">
      <t>セツゲン</t>
    </rPh>
    <rPh sb="8" eb="10">
      <t>コウカ</t>
    </rPh>
    <phoneticPr fontId="2"/>
  </si>
  <si>
    <t>現在の治山経費</t>
    <rPh sb="0" eb="2">
      <t>ゲンザイ</t>
    </rPh>
    <rPh sb="3" eb="5">
      <t>チサン</t>
    </rPh>
    <rPh sb="5" eb="7">
      <t>ケイヒ</t>
    </rPh>
    <phoneticPr fontId="2"/>
  </si>
  <si>
    <t>計画の治山経費</t>
    <rPh sb="0" eb="2">
      <t>ケイカク</t>
    </rPh>
    <rPh sb="3" eb="5">
      <t>チサン</t>
    </rPh>
    <rPh sb="5" eb="7">
      <t>ケイヒ</t>
    </rPh>
    <phoneticPr fontId="2"/>
  </si>
  <si>
    <t>(千円/箇所)</t>
    <rPh sb="1" eb="3">
      <t>センエン</t>
    </rPh>
    <rPh sb="4" eb="6">
      <t>カショ</t>
    </rPh>
    <phoneticPr fontId="2"/>
  </si>
  <si>
    <t>④＝（①－②）÷③</t>
    <phoneticPr fontId="2"/>
  </si>
  <si>
    <t>ｄ　森林管理等経費節減効果</t>
    <rPh sb="2" eb="4">
      <t>シンリン</t>
    </rPh>
    <rPh sb="4" eb="7">
      <t>カンリトウ</t>
    </rPh>
    <rPh sb="7" eb="9">
      <t>ケイヒ</t>
    </rPh>
    <rPh sb="9" eb="11">
      <t>セツゲン</t>
    </rPh>
    <rPh sb="11" eb="13">
      <t>コウカ</t>
    </rPh>
    <phoneticPr fontId="2"/>
  </si>
  <si>
    <t>現在の片道平均歩行距離</t>
    <rPh sb="0" eb="2">
      <t>ゲンザイ</t>
    </rPh>
    <rPh sb="3" eb="5">
      <t>カタミチ</t>
    </rPh>
    <rPh sb="5" eb="7">
      <t>ヘイキン</t>
    </rPh>
    <rPh sb="7" eb="9">
      <t>ホコウ</t>
    </rPh>
    <rPh sb="9" eb="11">
      <t>キョリ</t>
    </rPh>
    <phoneticPr fontId="2"/>
  </si>
  <si>
    <t>計画の片道平均歩行距離</t>
    <rPh sb="0" eb="2">
      <t>ケイカク</t>
    </rPh>
    <rPh sb="3" eb="5">
      <t>カタミチ</t>
    </rPh>
    <rPh sb="5" eb="7">
      <t>ヘイキン</t>
    </rPh>
    <rPh sb="7" eb="9">
      <t>ホコウ</t>
    </rPh>
    <rPh sb="9" eb="11">
      <t>キョリ</t>
    </rPh>
    <phoneticPr fontId="2"/>
  </si>
  <si>
    <t>歩行速度</t>
    <rPh sb="0" eb="2">
      <t>ホコウ</t>
    </rPh>
    <rPh sb="2" eb="4">
      <t>ソクド</t>
    </rPh>
    <phoneticPr fontId="2"/>
  </si>
  <si>
    <t>現在の片道平均車移動距離</t>
    <rPh sb="0" eb="2">
      <t>ゲンザイ</t>
    </rPh>
    <rPh sb="3" eb="5">
      <t>カタミチ</t>
    </rPh>
    <rPh sb="5" eb="7">
      <t>ヘイキン</t>
    </rPh>
    <rPh sb="7" eb="8">
      <t>クルマ</t>
    </rPh>
    <rPh sb="8" eb="10">
      <t>イドウ</t>
    </rPh>
    <rPh sb="10" eb="12">
      <t>キョリ</t>
    </rPh>
    <phoneticPr fontId="2"/>
  </si>
  <si>
    <t>計画の片道平均車移動距離</t>
    <rPh sb="0" eb="2">
      <t>ケイカク</t>
    </rPh>
    <rPh sb="3" eb="5">
      <t>カタミチ</t>
    </rPh>
    <rPh sb="5" eb="7">
      <t>ヘイキン</t>
    </rPh>
    <rPh sb="7" eb="8">
      <t>クルマ</t>
    </rPh>
    <rPh sb="8" eb="10">
      <t>イドウ</t>
    </rPh>
    <rPh sb="10" eb="12">
      <t>キョリ</t>
    </rPh>
    <phoneticPr fontId="2"/>
  </si>
  <si>
    <t>走行速度</t>
    <rPh sb="0" eb="2">
      <t>ソウコウ</t>
    </rPh>
    <rPh sb="2" eb="4">
      <t>ソクド</t>
    </rPh>
    <phoneticPr fontId="2"/>
  </si>
  <si>
    <t>賃金単価</t>
    <rPh sb="0" eb="2">
      <t>チンギン</t>
    </rPh>
    <rPh sb="2" eb="4">
      <t>タンカ</t>
    </rPh>
    <phoneticPr fontId="2"/>
  </si>
  <si>
    <t>管理等延べ人数</t>
    <rPh sb="0" eb="3">
      <t>カンリトウ</t>
    </rPh>
    <rPh sb="3" eb="4">
      <t>ノ</t>
    </rPh>
    <rPh sb="5" eb="7">
      <t>ニンズウ</t>
    </rPh>
    <phoneticPr fontId="2"/>
  </si>
  <si>
    <t>年効果額</t>
    <rPh sb="0" eb="1">
      <t>ネン</t>
    </rPh>
    <rPh sb="1" eb="4">
      <t>コウカガク</t>
    </rPh>
    <phoneticPr fontId="2"/>
  </si>
  <si>
    <t>(m)</t>
    <phoneticPr fontId="2"/>
  </si>
  <si>
    <t>(m/h)</t>
    <phoneticPr fontId="2"/>
  </si>
  <si>
    <t>(km)</t>
    <phoneticPr fontId="2"/>
  </si>
  <si>
    <t>(km/hr)</t>
    <phoneticPr fontId="2"/>
  </si>
  <si>
    <t>(千円/時間・人)</t>
    <rPh sb="1" eb="3">
      <t>センエン</t>
    </rPh>
    <rPh sb="4" eb="6">
      <t>ジカン</t>
    </rPh>
    <rPh sb="7" eb="8">
      <t>ニン</t>
    </rPh>
    <phoneticPr fontId="2"/>
  </si>
  <si>
    <t>(人/年)</t>
    <rPh sb="1" eb="2">
      <t>ニン</t>
    </rPh>
    <rPh sb="3" eb="4">
      <t>ネン</t>
    </rPh>
    <phoneticPr fontId="2"/>
  </si>
  <si>
    <t>⑧</t>
    <phoneticPr fontId="2"/>
  </si>
  <si>
    <t>⑨＝（2×①－②）／③＋２×（⑤－④）／⑥）×⑦×⑧</t>
    <phoneticPr fontId="2"/>
  </si>
  <si>
    <t>エ　漁業経費節減効果</t>
    <rPh sb="2" eb="4">
      <t>ギョギョウ</t>
    </rPh>
    <rPh sb="4" eb="6">
      <t>ケイヒ</t>
    </rPh>
    <rPh sb="6" eb="8">
      <t>セツゲン</t>
    </rPh>
    <rPh sb="8" eb="10">
      <t>コウカ</t>
    </rPh>
    <phoneticPr fontId="2"/>
  </si>
  <si>
    <t>ａ　流通関係機械経費等節減効果</t>
    <rPh sb="2" eb="4">
      <t>リュウツウ</t>
    </rPh>
    <rPh sb="4" eb="6">
      <t>カンケイ</t>
    </rPh>
    <rPh sb="6" eb="10">
      <t>キカイケイヒ</t>
    </rPh>
    <rPh sb="10" eb="11">
      <t>トウ</t>
    </rPh>
    <rPh sb="11" eb="13">
      <t>セツゲン</t>
    </rPh>
    <rPh sb="13" eb="15">
      <t>コウカ</t>
    </rPh>
    <phoneticPr fontId="2"/>
  </si>
  <si>
    <t>現在年平均維持管理費</t>
    <rPh sb="0" eb="2">
      <t>ゲンザイ</t>
    </rPh>
    <rPh sb="2" eb="5">
      <t>ネンヘイキン</t>
    </rPh>
    <rPh sb="5" eb="7">
      <t>イジ</t>
    </rPh>
    <rPh sb="7" eb="10">
      <t>カンリヒ</t>
    </rPh>
    <phoneticPr fontId="2"/>
  </si>
  <si>
    <t>計画年平均維持管理費</t>
    <rPh sb="0" eb="2">
      <t>ケイカク</t>
    </rPh>
    <rPh sb="2" eb="5">
      <t>ネンヘイキン</t>
    </rPh>
    <rPh sb="5" eb="7">
      <t>イジ</t>
    </rPh>
    <rPh sb="7" eb="10">
      <t>カンリヒ</t>
    </rPh>
    <phoneticPr fontId="2"/>
  </si>
  <si>
    <t>(千円/年)</t>
    <rPh sb="1" eb="3">
      <t>センエン</t>
    </rPh>
    <rPh sb="4" eb="5">
      <t>ネン</t>
    </rPh>
    <phoneticPr fontId="2"/>
  </si>
  <si>
    <t>③＝①－②</t>
    <phoneticPr fontId="2"/>
  </si>
  <si>
    <t>ｂ　流通関係労働経費節減効果</t>
    <rPh sb="2" eb="4">
      <t>リュウツウ</t>
    </rPh>
    <rPh sb="4" eb="6">
      <t>カンケイ</t>
    </rPh>
    <rPh sb="6" eb="8">
      <t>ロウドウ</t>
    </rPh>
    <rPh sb="8" eb="10">
      <t>ケイヒ</t>
    </rPh>
    <rPh sb="10" eb="12">
      <t>セツゲン</t>
    </rPh>
    <rPh sb="12" eb="14">
      <t>コウカ</t>
    </rPh>
    <phoneticPr fontId="2"/>
  </si>
  <si>
    <t>現在年平均延べ作業時間</t>
    <rPh sb="0" eb="2">
      <t>ゲンザイ</t>
    </rPh>
    <rPh sb="2" eb="5">
      <t>ネンヘイキン</t>
    </rPh>
    <rPh sb="5" eb="6">
      <t>ノ</t>
    </rPh>
    <rPh sb="7" eb="9">
      <t>サギョウ</t>
    </rPh>
    <rPh sb="9" eb="11">
      <t>ジカン</t>
    </rPh>
    <phoneticPr fontId="2"/>
  </si>
  <si>
    <t>計画年平均延べ作業時間</t>
    <rPh sb="0" eb="2">
      <t>ケイカク</t>
    </rPh>
    <rPh sb="2" eb="5">
      <t>ネンヘイキン</t>
    </rPh>
    <rPh sb="5" eb="6">
      <t>ノ</t>
    </rPh>
    <rPh sb="7" eb="9">
      <t>サギョウ</t>
    </rPh>
    <rPh sb="9" eb="11">
      <t>ジカン</t>
    </rPh>
    <phoneticPr fontId="2"/>
  </si>
  <si>
    <t>労働単価</t>
    <rPh sb="0" eb="2">
      <t>ロウドウ</t>
    </rPh>
    <rPh sb="2" eb="4">
      <t>タンカ</t>
    </rPh>
    <phoneticPr fontId="2"/>
  </si>
  <si>
    <t>（時間/年）</t>
    <rPh sb="1" eb="3">
      <t>ジカン</t>
    </rPh>
    <rPh sb="4" eb="5">
      <t>ネン</t>
    </rPh>
    <phoneticPr fontId="2"/>
  </si>
  <si>
    <t>（千円/時間）</t>
    <rPh sb="1" eb="3">
      <t>センエン</t>
    </rPh>
    <rPh sb="4" eb="6">
      <t>ジカン</t>
    </rPh>
    <phoneticPr fontId="2"/>
  </si>
  <si>
    <t>④＝（①－②）×③</t>
    <phoneticPr fontId="2"/>
  </si>
  <si>
    <t>ｃ　営漁関係機械経費等節減効果</t>
    <rPh sb="2" eb="3">
      <t>エイ</t>
    </rPh>
    <rPh sb="3" eb="4">
      <t>ギョ</t>
    </rPh>
    <rPh sb="4" eb="6">
      <t>カンケイ</t>
    </rPh>
    <rPh sb="6" eb="13">
      <t>キカイケイヒトウセツゲン</t>
    </rPh>
    <rPh sb="13" eb="15">
      <t>コウカ</t>
    </rPh>
    <phoneticPr fontId="2"/>
  </si>
  <si>
    <t>ｄ　営漁関係労働経費節減効果</t>
    <rPh sb="2" eb="3">
      <t>エイ</t>
    </rPh>
    <rPh sb="3" eb="4">
      <t>リョウ</t>
    </rPh>
    <rPh sb="4" eb="6">
      <t>カンケイ</t>
    </rPh>
    <rPh sb="6" eb="8">
      <t>ロウドウ</t>
    </rPh>
    <rPh sb="8" eb="10">
      <t>ケイヒ</t>
    </rPh>
    <rPh sb="10" eb="12">
      <t>セツゲン</t>
    </rPh>
    <rPh sb="12" eb="14">
      <t>コウカ</t>
    </rPh>
    <phoneticPr fontId="2"/>
  </si>
  <si>
    <t>現在年平均延べ航行時間</t>
    <rPh sb="0" eb="2">
      <t>ゲンザイ</t>
    </rPh>
    <rPh sb="2" eb="5">
      <t>ネンヘイキン</t>
    </rPh>
    <rPh sb="5" eb="6">
      <t>ノ</t>
    </rPh>
    <rPh sb="7" eb="9">
      <t>コウコウ</t>
    </rPh>
    <rPh sb="9" eb="11">
      <t>ジカン</t>
    </rPh>
    <phoneticPr fontId="2"/>
  </si>
  <si>
    <t>計画年平均延べ航行時間</t>
    <rPh sb="0" eb="2">
      <t>ケイカク</t>
    </rPh>
    <rPh sb="2" eb="5">
      <t>ネンヘイキン</t>
    </rPh>
    <rPh sb="5" eb="6">
      <t>ノ</t>
    </rPh>
    <rPh sb="7" eb="9">
      <t>コウコウ</t>
    </rPh>
    <rPh sb="9" eb="11">
      <t>ジカン</t>
    </rPh>
    <phoneticPr fontId="2"/>
  </si>
  <si>
    <t>ｅ　漁場維持管理経費節減効果</t>
    <rPh sb="2" eb="4">
      <t>ギョジョウ</t>
    </rPh>
    <rPh sb="4" eb="6">
      <t>イジ</t>
    </rPh>
    <rPh sb="6" eb="8">
      <t>カンリ</t>
    </rPh>
    <rPh sb="8" eb="10">
      <t>ケイヒ</t>
    </rPh>
    <rPh sb="10" eb="12">
      <t>セツゲン</t>
    </rPh>
    <rPh sb="12" eb="14">
      <t>コウカ</t>
    </rPh>
    <phoneticPr fontId="2"/>
  </si>
  <si>
    <t>ｆ　漁場維持管理時間短縮効果</t>
    <rPh sb="2" eb="4">
      <t>ギョジョウ</t>
    </rPh>
    <rPh sb="4" eb="6">
      <t>イジ</t>
    </rPh>
    <rPh sb="6" eb="8">
      <t>カンリ</t>
    </rPh>
    <rPh sb="8" eb="10">
      <t>ジカン</t>
    </rPh>
    <rPh sb="10" eb="12">
      <t>タンシュク</t>
    </rPh>
    <rPh sb="12" eb="14">
      <t>コウカ</t>
    </rPh>
    <phoneticPr fontId="2"/>
  </si>
  <si>
    <t>２　生活環境向上効果</t>
    <rPh sb="2" eb="4">
      <t>セイカツ</t>
    </rPh>
    <rPh sb="4" eb="6">
      <t>カンキョウ</t>
    </rPh>
    <rPh sb="6" eb="8">
      <t>コウジョウ</t>
    </rPh>
    <rPh sb="8" eb="10">
      <t>コウカ</t>
    </rPh>
    <phoneticPr fontId="2"/>
  </si>
  <si>
    <t>（１）簡易給水施設に係る効果</t>
    <rPh sb="3" eb="5">
      <t>カンイ</t>
    </rPh>
    <rPh sb="5" eb="7">
      <t>キュウスイ</t>
    </rPh>
    <rPh sb="7" eb="9">
      <t>シセツ</t>
    </rPh>
    <rPh sb="10" eb="11">
      <t>カカ</t>
    </rPh>
    <rPh sb="12" eb="14">
      <t>コウカ</t>
    </rPh>
    <phoneticPr fontId="2"/>
  </si>
  <si>
    <t>井戸等の建設費</t>
    <rPh sb="0" eb="2">
      <t>イド</t>
    </rPh>
    <rPh sb="2" eb="3">
      <t>トウ</t>
    </rPh>
    <rPh sb="4" eb="7">
      <t>ケンセツヒ</t>
    </rPh>
    <phoneticPr fontId="2"/>
  </si>
  <si>
    <t>井戸等の維持管理費</t>
    <rPh sb="0" eb="3">
      <t>イドトウ</t>
    </rPh>
    <rPh sb="4" eb="6">
      <t>イジ</t>
    </rPh>
    <rPh sb="6" eb="9">
      <t>カンリヒ</t>
    </rPh>
    <phoneticPr fontId="2"/>
  </si>
  <si>
    <t>水質検査費</t>
    <rPh sb="0" eb="2">
      <t>スイシツ</t>
    </rPh>
    <rPh sb="2" eb="5">
      <t>ケンサヒ</t>
    </rPh>
    <phoneticPr fontId="2"/>
  </si>
  <si>
    <t>（千円/年）</t>
    <rPh sb="1" eb="3">
      <t>センエン</t>
    </rPh>
    <rPh sb="4" eb="5">
      <t>ネン</t>
    </rPh>
    <phoneticPr fontId="2"/>
  </si>
  <si>
    <t>　③</t>
    <phoneticPr fontId="2"/>
  </si>
  <si>
    <t>④＝①＋②＋③</t>
    <phoneticPr fontId="2"/>
  </si>
  <si>
    <t>（２）簡易排水施設に係る効果</t>
    <rPh sb="3" eb="5">
      <t>カンイ</t>
    </rPh>
    <rPh sb="5" eb="7">
      <t>ハイスイ</t>
    </rPh>
    <rPh sb="7" eb="9">
      <t>シセツ</t>
    </rPh>
    <rPh sb="10" eb="11">
      <t>カカ</t>
    </rPh>
    <rPh sb="12" eb="14">
      <t>コウカ</t>
    </rPh>
    <phoneticPr fontId="2"/>
  </si>
  <si>
    <t>（ア）　悪臭防止効果</t>
    <rPh sb="4" eb="6">
      <t>アクシュウ</t>
    </rPh>
    <rPh sb="6" eb="8">
      <t>ボウシ</t>
    </rPh>
    <rPh sb="8" eb="10">
      <t>コウカ</t>
    </rPh>
    <phoneticPr fontId="2"/>
  </si>
  <si>
    <t>１戸当たり年平均薬剤散布回数</t>
    <rPh sb="1" eb="3">
      <t>コア</t>
    </rPh>
    <rPh sb="5" eb="8">
      <t>ネンヘイキン</t>
    </rPh>
    <rPh sb="8" eb="10">
      <t>ヤクザイ</t>
    </rPh>
    <rPh sb="10" eb="12">
      <t>サンプ</t>
    </rPh>
    <rPh sb="12" eb="14">
      <t>カイスウ</t>
    </rPh>
    <phoneticPr fontId="2"/>
  </si>
  <si>
    <t>対象戸数</t>
    <rPh sb="0" eb="2">
      <t>タイショウ</t>
    </rPh>
    <rPh sb="2" eb="4">
      <t>コスウ</t>
    </rPh>
    <phoneticPr fontId="2"/>
  </si>
  <si>
    <t>１回当たり薬剤散布量</t>
    <rPh sb="1" eb="2">
      <t>カイ</t>
    </rPh>
    <rPh sb="2" eb="3">
      <t>ア</t>
    </rPh>
    <rPh sb="5" eb="7">
      <t>ヤクザイ</t>
    </rPh>
    <rPh sb="7" eb="10">
      <t>サンプリョウ</t>
    </rPh>
    <phoneticPr fontId="2"/>
  </si>
  <si>
    <t>薬剤散布単価</t>
    <rPh sb="0" eb="2">
      <t>ヤクザイ</t>
    </rPh>
    <rPh sb="2" eb="4">
      <t>サンプ</t>
    </rPh>
    <rPh sb="4" eb="6">
      <t>タンカ</t>
    </rPh>
    <phoneticPr fontId="2"/>
  </si>
  <si>
    <t>（回/戸・年）</t>
    <rPh sb="1" eb="2">
      <t>カイ</t>
    </rPh>
    <rPh sb="3" eb="4">
      <t>コ</t>
    </rPh>
    <rPh sb="5" eb="6">
      <t>ネン</t>
    </rPh>
    <phoneticPr fontId="2"/>
  </si>
  <si>
    <t>（戸）</t>
    <rPh sb="1" eb="2">
      <t>コ</t>
    </rPh>
    <phoneticPr fontId="2"/>
  </si>
  <si>
    <t>（ｔ/回）</t>
    <rPh sb="3" eb="4">
      <t>カイ</t>
    </rPh>
    <phoneticPr fontId="2"/>
  </si>
  <si>
    <t>⑤＝①×②×③×④</t>
    <phoneticPr fontId="2"/>
  </si>
  <si>
    <t>（イ）　害虫防止効果</t>
    <rPh sb="4" eb="6">
      <t>ガイチュウ</t>
    </rPh>
    <rPh sb="6" eb="8">
      <t>ボウシ</t>
    </rPh>
    <rPh sb="8" eb="10">
      <t>コウカ</t>
    </rPh>
    <phoneticPr fontId="2"/>
  </si>
  <si>
    <t>５　地域間交流効果</t>
    <rPh sb="2" eb="5">
      <t>チイキカン</t>
    </rPh>
    <rPh sb="5" eb="7">
      <t>コウリュウ</t>
    </rPh>
    <rPh sb="7" eb="9">
      <t>コウカ</t>
    </rPh>
    <phoneticPr fontId="2"/>
  </si>
  <si>
    <t>（１）農林水産物販売促進効果</t>
    <rPh sb="3" eb="5">
      <t>ノウリン</t>
    </rPh>
    <rPh sb="5" eb="8">
      <t>スイサンブツ</t>
    </rPh>
    <rPh sb="8" eb="10">
      <t>ハンバイ</t>
    </rPh>
    <rPh sb="10" eb="12">
      <t>ソクシン</t>
    </rPh>
    <rPh sb="12" eb="14">
      <t>コウカ</t>
    </rPh>
    <phoneticPr fontId="2"/>
  </si>
  <si>
    <t>農林水産物名</t>
    <rPh sb="0" eb="2">
      <t>ノウリン</t>
    </rPh>
    <rPh sb="2" eb="5">
      <t>スイサンブツ</t>
    </rPh>
    <rPh sb="5" eb="6">
      <t>メイ</t>
    </rPh>
    <phoneticPr fontId="2"/>
  </si>
  <si>
    <t>現在販売量</t>
    <rPh sb="0" eb="2">
      <t>ゲンザイ</t>
    </rPh>
    <rPh sb="2" eb="5">
      <t>ハンバイリョウ</t>
    </rPh>
    <phoneticPr fontId="2"/>
  </si>
  <si>
    <t>計画販売量</t>
    <rPh sb="0" eb="2">
      <t>ケイカク</t>
    </rPh>
    <rPh sb="2" eb="5">
      <t>ハンバイリョウ</t>
    </rPh>
    <phoneticPr fontId="2"/>
  </si>
  <si>
    <t>計画販売単価</t>
    <rPh sb="0" eb="2">
      <t>ケイカク</t>
    </rPh>
    <rPh sb="2" eb="4">
      <t>ハンバイ</t>
    </rPh>
    <rPh sb="4" eb="6">
      <t>タンカ</t>
    </rPh>
    <phoneticPr fontId="2"/>
  </si>
  <si>
    <t>生産に係る経費</t>
    <rPh sb="0" eb="2">
      <t>セイサン</t>
    </rPh>
    <rPh sb="3" eb="4">
      <t>カカ</t>
    </rPh>
    <rPh sb="5" eb="7">
      <t>ケイヒ</t>
    </rPh>
    <phoneticPr fontId="2"/>
  </si>
  <si>
    <t>⑤＝（②－①）×（③－④）</t>
    <phoneticPr fontId="2"/>
  </si>
  <si>
    <t>（２）農林水産物流通・販売経費節減効果</t>
    <rPh sb="3" eb="5">
      <t>ノウリン</t>
    </rPh>
    <rPh sb="5" eb="8">
      <t>スイサンブツ</t>
    </rPh>
    <rPh sb="8" eb="10">
      <t>リュウツウ</t>
    </rPh>
    <rPh sb="11" eb="13">
      <t>ハンバイ</t>
    </rPh>
    <rPh sb="13" eb="15">
      <t>ケイヒ</t>
    </rPh>
    <rPh sb="15" eb="17">
      <t>セツゲン</t>
    </rPh>
    <rPh sb="17" eb="19">
      <t>コウカ</t>
    </rPh>
    <phoneticPr fontId="2"/>
  </si>
  <si>
    <t>現在流通・販売経費</t>
    <rPh sb="0" eb="2">
      <t>ゲンザイ</t>
    </rPh>
    <rPh sb="2" eb="4">
      <t>リュウツウ</t>
    </rPh>
    <rPh sb="5" eb="7">
      <t>ハンバイ</t>
    </rPh>
    <rPh sb="7" eb="9">
      <t>ケイヒ</t>
    </rPh>
    <phoneticPr fontId="2"/>
  </si>
  <si>
    <t>計画流通・販売経費</t>
    <rPh sb="0" eb="2">
      <t>ケイカク</t>
    </rPh>
    <rPh sb="2" eb="4">
      <t>リュウツウ</t>
    </rPh>
    <rPh sb="5" eb="7">
      <t>ハンバイ</t>
    </rPh>
    <rPh sb="7" eb="9">
      <t>ケイヒ</t>
    </rPh>
    <phoneticPr fontId="2"/>
  </si>
  <si>
    <t>（３）農林漁業体験等効果</t>
    <rPh sb="3" eb="5">
      <t>ノウリン</t>
    </rPh>
    <rPh sb="5" eb="7">
      <t>ギョギョウ</t>
    </rPh>
    <rPh sb="7" eb="9">
      <t>タイケン</t>
    </rPh>
    <rPh sb="9" eb="12">
      <t>トウコウカ</t>
    </rPh>
    <phoneticPr fontId="2"/>
  </si>
  <si>
    <t>（ア）　移動費用</t>
    <rPh sb="4" eb="6">
      <t>イドウ</t>
    </rPh>
    <rPh sb="6" eb="8">
      <t>ヒヨウ</t>
    </rPh>
    <phoneticPr fontId="2"/>
  </si>
  <si>
    <t>移動元エリア区分</t>
    <rPh sb="0" eb="2">
      <t>イドウ</t>
    </rPh>
    <rPh sb="2" eb="3">
      <t>モト</t>
    </rPh>
    <rPh sb="6" eb="8">
      <t>クブン</t>
    </rPh>
    <phoneticPr fontId="2"/>
  </si>
  <si>
    <t>移動方法</t>
    <rPh sb="0" eb="2">
      <t>イドウ</t>
    </rPh>
    <rPh sb="2" eb="4">
      <t>ホウホウ</t>
    </rPh>
    <phoneticPr fontId="2"/>
  </si>
  <si>
    <t>移動人数</t>
    <rPh sb="0" eb="2">
      <t>イドウ</t>
    </rPh>
    <rPh sb="2" eb="4">
      <t>ニンズウ</t>
    </rPh>
    <phoneticPr fontId="2"/>
  </si>
  <si>
    <t>１人当たり交通費</t>
    <rPh sb="0" eb="2">
      <t>ヒトリ</t>
    </rPh>
    <rPh sb="2" eb="3">
      <t>ア</t>
    </rPh>
    <rPh sb="5" eb="8">
      <t>コウツウヒ</t>
    </rPh>
    <phoneticPr fontId="2"/>
  </si>
  <si>
    <t>訪問率</t>
    <rPh sb="0" eb="2">
      <t>ホウモン</t>
    </rPh>
    <rPh sb="2" eb="3">
      <t>リツ</t>
    </rPh>
    <phoneticPr fontId="2"/>
  </si>
  <si>
    <t>他の訪問地</t>
    <rPh sb="0" eb="1">
      <t>タ</t>
    </rPh>
    <rPh sb="2" eb="5">
      <t>ホウモンチ</t>
    </rPh>
    <phoneticPr fontId="2"/>
  </si>
  <si>
    <t>(人)</t>
    <rPh sb="1" eb="2">
      <t>ニン</t>
    </rPh>
    <phoneticPr fontId="2"/>
  </si>
  <si>
    <t>（イ）　交流施設利用・宿泊費用</t>
    <rPh sb="4" eb="6">
      <t>コウリュウ</t>
    </rPh>
    <rPh sb="6" eb="8">
      <t>シセツ</t>
    </rPh>
    <rPh sb="8" eb="10">
      <t>リヨウ</t>
    </rPh>
    <rPh sb="11" eb="13">
      <t>シュクハク</t>
    </rPh>
    <rPh sb="13" eb="15">
      <t>ヒヨウ</t>
    </rPh>
    <phoneticPr fontId="2"/>
  </si>
  <si>
    <t>交流施設利用内容</t>
    <rPh sb="0" eb="2">
      <t>コウリュウ</t>
    </rPh>
    <rPh sb="2" eb="4">
      <t>シセツ</t>
    </rPh>
    <rPh sb="4" eb="6">
      <t>リヨウ</t>
    </rPh>
    <rPh sb="6" eb="8">
      <t>ナイヨウ</t>
    </rPh>
    <phoneticPr fontId="2"/>
  </si>
  <si>
    <t>利用単位</t>
    <rPh sb="0" eb="2">
      <t>リヨウ</t>
    </rPh>
    <rPh sb="2" eb="4">
      <t>タンイ</t>
    </rPh>
    <phoneticPr fontId="2"/>
  </si>
  <si>
    <t>単位</t>
    <rPh sb="0" eb="2">
      <t>タンイ</t>
    </rPh>
    <phoneticPr fontId="2"/>
  </si>
  <si>
    <t>人数</t>
    <rPh sb="0" eb="2">
      <t>ニンズウ</t>
    </rPh>
    <phoneticPr fontId="2"/>
  </si>
  <si>
    <t>利用期間</t>
    <rPh sb="0" eb="2">
      <t>リヨウ</t>
    </rPh>
    <rPh sb="2" eb="4">
      <t>キカン</t>
    </rPh>
    <phoneticPr fontId="2"/>
  </si>
  <si>
    <t>利用単価</t>
    <rPh sb="0" eb="2">
      <t>リヨウ</t>
    </rPh>
    <rPh sb="2" eb="4">
      <t>タンカ</t>
    </rPh>
    <phoneticPr fontId="2"/>
  </si>
  <si>
    <t>（棟・区画・室）</t>
    <rPh sb="1" eb="2">
      <t>ムネ</t>
    </rPh>
    <rPh sb="3" eb="5">
      <t>クカク</t>
    </rPh>
    <rPh sb="6" eb="7">
      <t>シツ</t>
    </rPh>
    <phoneticPr fontId="2"/>
  </si>
  <si>
    <t>（人）</t>
    <rPh sb="1" eb="2">
      <t>ニン</t>
    </rPh>
    <phoneticPr fontId="2"/>
  </si>
  <si>
    <t>（hr・年・回・日）</t>
    <rPh sb="4" eb="5">
      <t>ネン</t>
    </rPh>
    <rPh sb="6" eb="7">
      <t>カイ</t>
    </rPh>
    <rPh sb="8" eb="9">
      <t>ニチ</t>
    </rPh>
    <phoneticPr fontId="2"/>
  </si>
  <si>
    <t>（千円/hr・年・人・日）</t>
    <rPh sb="1" eb="3">
      <t>センエン</t>
    </rPh>
    <rPh sb="7" eb="8">
      <t>ネン</t>
    </rPh>
    <rPh sb="9" eb="10">
      <t>ニン</t>
    </rPh>
    <rPh sb="11" eb="12">
      <t>ニチ</t>
    </rPh>
    <phoneticPr fontId="2"/>
  </si>
  <si>
    <t>（ウ）　交流体験機会費用</t>
    <rPh sb="4" eb="6">
      <t>コウリュウ</t>
    </rPh>
    <rPh sb="6" eb="8">
      <t>タイケン</t>
    </rPh>
    <rPh sb="8" eb="10">
      <t>キカイ</t>
    </rPh>
    <rPh sb="10" eb="12">
      <t>ヒヨウ</t>
    </rPh>
    <phoneticPr fontId="2"/>
  </si>
  <si>
    <t>体験内容</t>
    <rPh sb="0" eb="2">
      <t>タイケン</t>
    </rPh>
    <rPh sb="2" eb="4">
      <t>ナイヨウ</t>
    </rPh>
    <phoneticPr fontId="2"/>
  </si>
  <si>
    <t>体験人口</t>
    <rPh sb="0" eb="2">
      <t>タイケン</t>
    </rPh>
    <rPh sb="2" eb="4">
      <t>ジンコウ</t>
    </rPh>
    <phoneticPr fontId="2"/>
  </si>
  <si>
    <t>１人当たり交流時間</t>
    <rPh sb="0" eb="2">
      <t>ヒトリ</t>
    </rPh>
    <rPh sb="2" eb="3">
      <t>ア</t>
    </rPh>
    <rPh sb="5" eb="7">
      <t>コウリュウ</t>
    </rPh>
    <rPh sb="7" eb="9">
      <t>ジカン</t>
    </rPh>
    <phoneticPr fontId="2"/>
  </si>
  <si>
    <t>(hr)</t>
    <phoneticPr fontId="2"/>
  </si>
  <si>
    <t>(千円/hr）</t>
    <rPh sb="1" eb="3">
      <t>センエン</t>
    </rPh>
    <phoneticPr fontId="2"/>
  </si>
  <si>
    <t>①×②×③×
１／２</t>
    <phoneticPr fontId="2"/>
  </si>
  <si>
    <t>６　地域活性化効果</t>
    <rPh sb="2" eb="4">
      <t>チイキ</t>
    </rPh>
    <rPh sb="4" eb="7">
      <t>カッセイカ</t>
    </rPh>
    <rPh sb="7" eb="9">
      <t>コウカ</t>
    </rPh>
    <phoneticPr fontId="2"/>
  </si>
  <si>
    <t>（１）コミュニティ活動促進効果</t>
    <rPh sb="9" eb="11">
      <t>カツドウ</t>
    </rPh>
    <rPh sb="11" eb="13">
      <t>ソクシン</t>
    </rPh>
    <rPh sb="13" eb="15">
      <t>コウカ</t>
    </rPh>
    <phoneticPr fontId="2"/>
  </si>
  <si>
    <t>活動内容</t>
    <rPh sb="0" eb="2">
      <t>カツドウ</t>
    </rPh>
    <rPh sb="2" eb="4">
      <t>ナイヨウ</t>
    </rPh>
    <phoneticPr fontId="2"/>
  </si>
  <si>
    <t>活動時間</t>
    <rPh sb="0" eb="2">
      <t>カツドウ</t>
    </rPh>
    <rPh sb="2" eb="4">
      <t>ジカン</t>
    </rPh>
    <phoneticPr fontId="2"/>
  </si>
  <si>
    <t>活動人数</t>
    <rPh sb="0" eb="2">
      <t>カツドウ</t>
    </rPh>
    <rPh sb="2" eb="4">
      <t>ニンズウ</t>
    </rPh>
    <phoneticPr fontId="2"/>
  </si>
  <si>
    <t>（２）地域資源加工効果</t>
    <rPh sb="3" eb="5">
      <t>チイキ</t>
    </rPh>
    <rPh sb="5" eb="7">
      <t>シゲン</t>
    </rPh>
    <rPh sb="7" eb="9">
      <t>カコウ</t>
    </rPh>
    <rPh sb="9" eb="11">
      <t>コウカ</t>
    </rPh>
    <phoneticPr fontId="2"/>
  </si>
  <si>
    <t>加工品等販売額</t>
    <rPh sb="0" eb="3">
      <t>カコウヒン</t>
    </rPh>
    <rPh sb="3" eb="4">
      <t>トウ</t>
    </rPh>
    <rPh sb="4" eb="7">
      <t>ハンバイガク</t>
    </rPh>
    <phoneticPr fontId="2"/>
  </si>
  <si>
    <t>原材料費</t>
    <rPh sb="0" eb="4">
      <t>ゲンザイリョウヒ</t>
    </rPh>
    <phoneticPr fontId="2"/>
  </si>
  <si>
    <t>⑤＝（③－④）－（①－②）</t>
    <phoneticPr fontId="2"/>
  </si>
  <si>
    <t>（３）地域農林漁業等波及効果</t>
    <rPh sb="3" eb="5">
      <t>チイキ</t>
    </rPh>
    <rPh sb="5" eb="7">
      <t>ノウリン</t>
    </rPh>
    <rPh sb="7" eb="9">
      <t>ギョギョウ</t>
    </rPh>
    <rPh sb="9" eb="10">
      <t>トウ</t>
    </rPh>
    <rPh sb="10" eb="14">
      <t>ハキュウコウカ</t>
    </rPh>
    <phoneticPr fontId="2"/>
  </si>
  <si>
    <t>販売品目</t>
    <rPh sb="0" eb="2">
      <t>ハンバイ</t>
    </rPh>
    <rPh sb="2" eb="4">
      <t>ヒンモク</t>
    </rPh>
    <phoneticPr fontId="2"/>
  </si>
  <si>
    <t>販売額</t>
    <rPh sb="0" eb="3">
      <t>ハンバイガク</t>
    </rPh>
    <phoneticPr fontId="2"/>
  </si>
  <si>
    <t>イベントに係る施設効果割合</t>
    <rPh sb="5" eb="6">
      <t>カカ</t>
    </rPh>
    <rPh sb="7" eb="9">
      <t>シセツ</t>
    </rPh>
    <rPh sb="9" eb="11">
      <t>コウカ</t>
    </rPh>
    <rPh sb="11" eb="13">
      <t>ワリアイ</t>
    </rPh>
    <phoneticPr fontId="2"/>
  </si>
  <si>
    <t>（４）地域関連産業波及効果</t>
    <rPh sb="3" eb="5">
      <t>チイキ</t>
    </rPh>
    <rPh sb="5" eb="7">
      <t>カンレン</t>
    </rPh>
    <rPh sb="7" eb="13">
      <t>サンギョウハキュウコウカ</t>
    </rPh>
    <phoneticPr fontId="2"/>
  </si>
  <si>
    <t>地域関連業者名</t>
    <rPh sb="0" eb="2">
      <t>チイキ</t>
    </rPh>
    <rPh sb="2" eb="4">
      <t>カンレン</t>
    </rPh>
    <rPh sb="4" eb="7">
      <t>ギョウシャメイ</t>
    </rPh>
    <phoneticPr fontId="2"/>
  </si>
  <si>
    <t>現在取引額</t>
    <rPh sb="0" eb="2">
      <t>ゲンザイ</t>
    </rPh>
    <rPh sb="2" eb="5">
      <t>トリヒキガク</t>
    </rPh>
    <phoneticPr fontId="2"/>
  </si>
  <si>
    <t>計画取引額</t>
    <rPh sb="0" eb="2">
      <t>ケイカク</t>
    </rPh>
    <rPh sb="2" eb="5">
      <t>トリヒキガク</t>
    </rPh>
    <phoneticPr fontId="2"/>
  </si>
  <si>
    <t>（%）</t>
    <phoneticPr fontId="2"/>
  </si>
  <si>
    <t>（５）就業機会増加効果</t>
    <rPh sb="3" eb="5">
      <t>シュウギョウ</t>
    </rPh>
    <rPh sb="5" eb="7">
      <t>キカイ</t>
    </rPh>
    <rPh sb="7" eb="9">
      <t>ゾウカ</t>
    </rPh>
    <rPh sb="9" eb="11">
      <t>コウカ</t>
    </rPh>
    <phoneticPr fontId="2"/>
  </si>
  <si>
    <t>新規常勤雇用人数</t>
    <rPh sb="0" eb="2">
      <t>シンキ</t>
    </rPh>
    <rPh sb="2" eb="4">
      <t>ジョウキン</t>
    </rPh>
    <rPh sb="4" eb="6">
      <t>コヨウ</t>
    </rPh>
    <rPh sb="6" eb="8">
      <t>ニンズウ</t>
    </rPh>
    <phoneticPr fontId="2"/>
  </si>
  <si>
    <t>常勤雇用賃金</t>
    <rPh sb="0" eb="2">
      <t>ジョウキン</t>
    </rPh>
    <rPh sb="2" eb="4">
      <t>コヨウ</t>
    </rPh>
    <rPh sb="4" eb="6">
      <t>チンギン</t>
    </rPh>
    <phoneticPr fontId="2"/>
  </si>
  <si>
    <t>新規非常勤雇用人数</t>
    <rPh sb="0" eb="2">
      <t>シンキ</t>
    </rPh>
    <rPh sb="2" eb="5">
      <t>ヒジョウキン</t>
    </rPh>
    <rPh sb="5" eb="7">
      <t>コヨウ</t>
    </rPh>
    <rPh sb="7" eb="9">
      <t>ニンズウ</t>
    </rPh>
    <phoneticPr fontId="2"/>
  </si>
  <si>
    <t>営業日数</t>
    <rPh sb="0" eb="2">
      <t>エイギョウ</t>
    </rPh>
    <rPh sb="2" eb="4">
      <t>ニッスウ</t>
    </rPh>
    <phoneticPr fontId="2"/>
  </si>
  <si>
    <t>非常勤雇用賃金</t>
    <rPh sb="0" eb="3">
      <t>ヒジョウキン</t>
    </rPh>
    <rPh sb="3" eb="5">
      <t>コヨウ</t>
    </rPh>
    <rPh sb="5" eb="7">
      <t>チンギン</t>
    </rPh>
    <phoneticPr fontId="2"/>
  </si>
  <si>
    <t>（千円/人）</t>
    <rPh sb="1" eb="3">
      <t>センエン</t>
    </rPh>
    <rPh sb="4" eb="5">
      <t>ニン</t>
    </rPh>
    <phoneticPr fontId="2"/>
  </si>
  <si>
    <t>（日）</t>
    <rPh sb="1" eb="2">
      <t>ニチ</t>
    </rPh>
    <phoneticPr fontId="2"/>
  </si>
  <si>
    <t>（千円/人日）</t>
    <rPh sb="1" eb="3">
      <t>センエン</t>
    </rPh>
    <rPh sb="4" eb="5">
      <t>ニン</t>
    </rPh>
    <rPh sb="5" eb="6">
      <t>ニチ</t>
    </rPh>
    <phoneticPr fontId="2"/>
  </si>
  <si>
    <t>⑥＝①×②＋③×④×⑤</t>
    <phoneticPr fontId="2"/>
  </si>
  <si>
    <t>（６）住宅における地域材需要拡大効果</t>
    <rPh sb="3" eb="5">
      <t>ジュウタク</t>
    </rPh>
    <rPh sb="9" eb="11">
      <t>チイキ</t>
    </rPh>
    <rPh sb="11" eb="12">
      <t>ザイ</t>
    </rPh>
    <rPh sb="12" eb="14">
      <t>ジュヨウ</t>
    </rPh>
    <rPh sb="14" eb="16">
      <t>カクダイ</t>
    </rPh>
    <rPh sb="16" eb="18">
      <t>コウカ</t>
    </rPh>
    <phoneticPr fontId="2"/>
  </si>
  <si>
    <t>年間利用者数（大人）</t>
    <rPh sb="0" eb="2">
      <t>ネンカン</t>
    </rPh>
    <rPh sb="2" eb="5">
      <t>リヨウシャ</t>
    </rPh>
    <rPh sb="5" eb="6">
      <t>スウ</t>
    </rPh>
    <rPh sb="7" eb="9">
      <t>オトナ</t>
    </rPh>
    <phoneticPr fontId="2"/>
  </si>
  <si>
    <t>施設を利用することにより地域材を利用した住宅を建築するようになる者の割合</t>
    <rPh sb="0" eb="2">
      <t>シセツ</t>
    </rPh>
    <rPh sb="3" eb="5">
      <t>リヨウ</t>
    </rPh>
    <rPh sb="12" eb="14">
      <t>チイキ</t>
    </rPh>
    <rPh sb="14" eb="15">
      <t>ザイ</t>
    </rPh>
    <rPh sb="16" eb="18">
      <t>リヨウ</t>
    </rPh>
    <rPh sb="20" eb="22">
      <t>ジュウタク</t>
    </rPh>
    <rPh sb="23" eb="25">
      <t>ケンチク</t>
    </rPh>
    <rPh sb="32" eb="33">
      <t>シャ</t>
    </rPh>
    <rPh sb="34" eb="36">
      <t>ワリアイ</t>
    </rPh>
    <phoneticPr fontId="2"/>
  </si>
  <si>
    <t>木造住宅と非木造住宅の単位面積当たり木材利用料の差</t>
    <rPh sb="0" eb="2">
      <t>モクゾウ</t>
    </rPh>
    <rPh sb="2" eb="4">
      <t>ジュウタク</t>
    </rPh>
    <rPh sb="5" eb="8">
      <t>ヒモクゾウ</t>
    </rPh>
    <rPh sb="8" eb="10">
      <t>ジュウタク</t>
    </rPh>
    <rPh sb="11" eb="13">
      <t>タンイ</t>
    </rPh>
    <rPh sb="13" eb="15">
      <t>メンセキ</t>
    </rPh>
    <rPh sb="15" eb="16">
      <t>ア</t>
    </rPh>
    <rPh sb="18" eb="20">
      <t>モクザイ</t>
    </rPh>
    <rPh sb="20" eb="23">
      <t>リヨウリョウ</t>
    </rPh>
    <rPh sb="24" eb="25">
      <t>サ</t>
    </rPh>
    <phoneticPr fontId="2"/>
  </si>
  <si>
    <t>木材住宅の平均的延床面積</t>
    <rPh sb="0" eb="2">
      <t>モクザイ</t>
    </rPh>
    <rPh sb="2" eb="4">
      <t>ジュウタク</t>
    </rPh>
    <rPh sb="5" eb="8">
      <t>ヘイキンテキ</t>
    </rPh>
    <rPh sb="8" eb="9">
      <t>ノ</t>
    </rPh>
    <rPh sb="9" eb="12">
      <t>ユカメンセキ</t>
    </rPh>
    <phoneticPr fontId="2"/>
  </si>
  <si>
    <t>製材品等の価格</t>
    <rPh sb="0" eb="3">
      <t>セイザイヒン</t>
    </rPh>
    <rPh sb="3" eb="4">
      <t>トウ</t>
    </rPh>
    <rPh sb="5" eb="7">
      <t>カカク</t>
    </rPh>
    <phoneticPr fontId="2"/>
  </si>
  <si>
    <t>（㎥/㎡）</t>
    <phoneticPr fontId="2"/>
  </si>
  <si>
    <t>（㎡）</t>
    <phoneticPr fontId="2"/>
  </si>
  <si>
    <t>（千円/㎥）</t>
    <rPh sb="1" eb="3">
      <t>センエン</t>
    </rPh>
    <phoneticPr fontId="2"/>
  </si>
  <si>
    <t>（データの出典）</t>
    <rPh sb="5" eb="7">
      <t>シュッテン</t>
    </rPh>
    <phoneticPr fontId="2"/>
  </si>
  <si>
    <t>（７）公共施設における地域材需要拡大効果</t>
    <rPh sb="3" eb="5">
      <t>コウキョウ</t>
    </rPh>
    <rPh sb="5" eb="7">
      <t>シセツ</t>
    </rPh>
    <rPh sb="11" eb="13">
      <t>チイキ</t>
    </rPh>
    <rPh sb="13" eb="14">
      <t>ザイ</t>
    </rPh>
    <rPh sb="14" eb="16">
      <t>ジュヨウ</t>
    </rPh>
    <rPh sb="16" eb="18">
      <t>カクダイ</t>
    </rPh>
    <rPh sb="18" eb="20">
      <t>コウカ</t>
    </rPh>
    <phoneticPr fontId="2"/>
  </si>
  <si>
    <t>施設の整備を契機として建設が見込まれる木造公共施設の数</t>
    <rPh sb="0" eb="2">
      <t>シセツ</t>
    </rPh>
    <rPh sb="3" eb="5">
      <t>セイビ</t>
    </rPh>
    <rPh sb="6" eb="8">
      <t>ケイキ</t>
    </rPh>
    <rPh sb="11" eb="13">
      <t>ケンセツ</t>
    </rPh>
    <rPh sb="14" eb="16">
      <t>ミコ</t>
    </rPh>
    <rPh sb="19" eb="21">
      <t>モクゾウ</t>
    </rPh>
    <rPh sb="21" eb="23">
      <t>コウキョウ</t>
    </rPh>
    <rPh sb="23" eb="25">
      <t>シセツ</t>
    </rPh>
    <rPh sb="26" eb="27">
      <t>カズ</t>
    </rPh>
    <phoneticPr fontId="2"/>
  </si>
  <si>
    <t>施設と同規模の木造公共施設と非木造公共施設の単位面積当たり木材利用量の差</t>
    <rPh sb="0" eb="2">
      <t>シセツ</t>
    </rPh>
    <rPh sb="3" eb="6">
      <t>ドウキボ</t>
    </rPh>
    <rPh sb="7" eb="9">
      <t>モクゾウ</t>
    </rPh>
    <rPh sb="9" eb="11">
      <t>コウキョウ</t>
    </rPh>
    <rPh sb="11" eb="13">
      <t>シセツ</t>
    </rPh>
    <rPh sb="14" eb="17">
      <t>ヒモクゾウ</t>
    </rPh>
    <rPh sb="17" eb="19">
      <t>コウキョウ</t>
    </rPh>
    <rPh sb="19" eb="21">
      <t>シセツ</t>
    </rPh>
    <rPh sb="22" eb="24">
      <t>タンイ</t>
    </rPh>
    <rPh sb="24" eb="26">
      <t>メンセキ</t>
    </rPh>
    <rPh sb="26" eb="27">
      <t>ア</t>
    </rPh>
    <rPh sb="29" eb="31">
      <t>モクザイ</t>
    </rPh>
    <rPh sb="31" eb="34">
      <t>リヨウリョウ</t>
    </rPh>
    <rPh sb="35" eb="36">
      <t>サ</t>
    </rPh>
    <phoneticPr fontId="2"/>
  </si>
  <si>
    <t>当該施設の延床面積</t>
    <rPh sb="0" eb="4">
      <t>トウガイシセツ</t>
    </rPh>
    <rPh sb="5" eb="6">
      <t>ノ</t>
    </rPh>
    <rPh sb="6" eb="9">
      <t>ユカメンセキ</t>
    </rPh>
    <phoneticPr fontId="2"/>
  </si>
  <si>
    <t>当該施設の整備に要する１㎥当たり木材費</t>
    <rPh sb="0" eb="4">
      <t>トウガイシセツ</t>
    </rPh>
    <rPh sb="5" eb="7">
      <t>セイビ</t>
    </rPh>
    <rPh sb="8" eb="9">
      <t>ヨウ</t>
    </rPh>
    <rPh sb="13" eb="14">
      <t>ア</t>
    </rPh>
    <rPh sb="16" eb="18">
      <t>モクザイ</t>
    </rPh>
    <rPh sb="18" eb="19">
      <t>ヒ</t>
    </rPh>
    <phoneticPr fontId="2"/>
  </si>
  <si>
    <t>耐用年数</t>
    <rPh sb="0" eb="2">
      <t>タイヨウ</t>
    </rPh>
    <rPh sb="2" eb="4">
      <t>ネンスウ</t>
    </rPh>
    <phoneticPr fontId="2"/>
  </si>
  <si>
    <t>当該施設の還元率</t>
    <rPh sb="0" eb="4">
      <t>トウガイシセツ</t>
    </rPh>
    <rPh sb="5" eb="8">
      <t>カンゲンリツ</t>
    </rPh>
    <phoneticPr fontId="2"/>
  </si>
  <si>
    <t>（施設）</t>
    <rPh sb="1" eb="3">
      <t>シセツ</t>
    </rPh>
    <phoneticPr fontId="2"/>
  </si>
  <si>
    <t>（年）</t>
    <rPh sb="1" eb="2">
      <t>ネン</t>
    </rPh>
    <phoneticPr fontId="2"/>
  </si>
  <si>
    <t>５　鳥獣被害防止に係る効果</t>
    <rPh sb="2" eb="4">
      <t>チョウジュウ</t>
    </rPh>
    <rPh sb="4" eb="6">
      <t>ヒガイ</t>
    </rPh>
    <rPh sb="6" eb="8">
      <t>ボウシ</t>
    </rPh>
    <rPh sb="9" eb="10">
      <t>カカ</t>
    </rPh>
    <rPh sb="11" eb="13">
      <t>コウカ</t>
    </rPh>
    <phoneticPr fontId="2"/>
  </si>
  <si>
    <t>（１）被害防止効果</t>
    <rPh sb="3" eb="5">
      <t>ヒガイ</t>
    </rPh>
    <rPh sb="5" eb="7">
      <t>ボウシ</t>
    </rPh>
    <rPh sb="7" eb="9">
      <t>コウカ</t>
    </rPh>
    <phoneticPr fontId="2"/>
  </si>
  <si>
    <t>ａ　生産減収被害防止効果</t>
    <rPh sb="2" eb="4">
      <t>セイサン</t>
    </rPh>
    <rPh sb="4" eb="6">
      <t>ゲンシュウ</t>
    </rPh>
    <rPh sb="6" eb="8">
      <t>ヒガイ</t>
    </rPh>
    <rPh sb="8" eb="10">
      <t>ボウシ</t>
    </rPh>
    <rPh sb="10" eb="12">
      <t>コウカ</t>
    </rPh>
    <phoneticPr fontId="2"/>
  </si>
  <si>
    <t>受益面積</t>
    <rPh sb="0" eb="2">
      <t>ジュエキ</t>
    </rPh>
    <rPh sb="2" eb="4">
      <t>メンセキ</t>
    </rPh>
    <phoneticPr fontId="2"/>
  </si>
  <si>
    <t>被害面積率</t>
    <rPh sb="0" eb="2">
      <t>ヒガイ</t>
    </rPh>
    <rPh sb="2" eb="4">
      <t>メンセキ</t>
    </rPh>
    <rPh sb="4" eb="5">
      <t>リツ</t>
    </rPh>
    <phoneticPr fontId="2"/>
  </si>
  <si>
    <t>被害単収</t>
    <rPh sb="0" eb="2">
      <t>ヒガイ</t>
    </rPh>
    <rPh sb="2" eb="4">
      <t>タンシュウ</t>
    </rPh>
    <phoneticPr fontId="2"/>
  </si>
  <si>
    <t>平年単収</t>
    <rPh sb="0" eb="2">
      <t>ヘイネン</t>
    </rPh>
    <rPh sb="2" eb="4">
      <t>タンシュウ</t>
    </rPh>
    <phoneticPr fontId="2"/>
  </si>
  <si>
    <t>現在単価</t>
    <rPh sb="0" eb="2">
      <t>ゲンザイ</t>
    </rPh>
    <rPh sb="2" eb="4">
      <t>タンカ</t>
    </rPh>
    <phoneticPr fontId="2"/>
  </si>
  <si>
    <t>(t/ha）</t>
    <phoneticPr fontId="2"/>
  </si>
  <si>
    <t>⑥＝①×②×（④－③）×⑤</t>
    <phoneticPr fontId="2"/>
  </si>
  <si>
    <t>ｂ　品質低下被害防止効果</t>
    <rPh sb="2" eb="4">
      <t>ヒンシツ</t>
    </rPh>
    <rPh sb="4" eb="6">
      <t>テイカ</t>
    </rPh>
    <rPh sb="6" eb="8">
      <t>ヒガイ</t>
    </rPh>
    <rPh sb="8" eb="10">
      <t>ボウシ</t>
    </rPh>
    <rPh sb="10" eb="12">
      <t>コウカ</t>
    </rPh>
    <phoneticPr fontId="2"/>
  </si>
  <si>
    <t>平年収穫量</t>
    <rPh sb="0" eb="2">
      <t>ヘイネン</t>
    </rPh>
    <rPh sb="2" eb="5">
      <t>シュウカクリョウ</t>
    </rPh>
    <phoneticPr fontId="2"/>
  </si>
  <si>
    <t>被害率</t>
    <rPh sb="0" eb="3">
      <t>ヒガイリツ</t>
    </rPh>
    <phoneticPr fontId="2"/>
  </si>
  <si>
    <t>被害単価</t>
    <rPh sb="0" eb="2">
      <t>ヒガイ</t>
    </rPh>
    <rPh sb="2" eb="4">
      <t>タンカ</t>
    </rPh>
    <phoneticPr fontId="2"/>
  </si>
  <si>
    <t>平年単価</t>
    <rPh sb="0" eb="2">
      <t>ヘイネン</t>
    </rPh>
    <rPh sb="2" eb="4">
      <t>タンカ</t>
    </rPh>
    <phoneticPr fontId="2"/>
  </si>
  <si>
    <t>(千円/t）</t>
    <rPh sb="1" eb="3">
      <t>センエン</t>
    </rPh>
    <phoneticPr fontId="2"/>
  </si>
  <si>
    <t>⑤＝①×②×（④－③）</t>
    <phoneticPr fontId="2"/>
  </si>
  <si>
    <t>ｃ　生産阻害等防止効果</t>
    <rPh sb="2" eb="4">
      <t>セイサン</t>
    </rPh>
    <rPh sb="4" eb="6">
      <t>ソガイ</t>
    </rPh>
    <rPh sb="6" eb="7">
      <t>トウ</t>
    </rPh>
    <rPh sb="7" eb="9">
      <t>ボウシ</t>
    </rPh>
    <rPh sb="9" eb="11">
      <t>コウカ</t>
    </rPh>
    <phoneticPr fontId="2"/>
  </si>
  <si>
    <t>被害見込率</t>
    <rPh sb="0" eb="2">
      <t>ヒガイ</t>
    </rPh>
    <rPh sb="2" eb="4">
      <t>ミコミ</t>
    </rPh>
    <rPh sb="4" eb="5">
      <t>リツ</t>
    </rPh>
    <phoneticPr fontId="2"/>
  </si>
  <si>
    <t>(t/ha)</t>
    <phoneticPr fontId="2"/>
  </si>
  <si>
    <t>⑥＝①×②×③×④×⑤</t>
    <phoneticPr fontId="2"/>
  </si>
  <si>
    <t>ｄ　生産基盤被害防止効果</t>
    <rPh sb="2" eb="4">
      <t>セイサン</t>
    </rPh>
    <rPh sb="4" eb="6">
      <t>キバン</t>
    </rPh>
    <rPh sb="6" eb="8">
      <t>ヒガイ</t>
    </rPh>
    <rPh sb="8" eb="10">
      <t>ボウシ</t>
    </rPh>
    <rPh sb="10" eb="12">
      <t>コウカ</t>
    </rPh>
    <phoneticPr fontId="2"/>
  </si>
  <si>
    <t>生産基盤名</t>
    <rPh sb="0" eb="2">
      <t>セイサン</t>
    </rPh>
    <rPh sb="2" eb="4">
      <t>キバン</t>
    </rPh>
    <rPh sb="4" eb="5">
      <t>メイ</t>
    </rPh>
    <phoneticPr fontId="2"/>
  </si>
  <si>
    <t>受益基盤面積</t>
    <rPh sb="0" eb="2">
      <t>ジュエキ</t>
    </rPh>
    <rPh sb="2" eb="4">
      <t>キバン</t>
    </rPh>
    <rPh sb="4" eb="6">
      <t>メンセキ</t>
    </rPh>
    <phoneticPr fontId="2"/>
  </si>
  <si>
    <t>被害箇所率</t>
    <rPh sb="0" eb="2">
      <t>ヒガイ</t>
    </rPh>
    <rPh sb="2" eb="4">
      <t>カショ</t>
    </rPh>
    <rPh sb="4" eb="5">
      <t>リツ</t>
    </rPh>
    <phoneticPr fontId="2"/>
  </si>
  <si>
    <t>修復単価</t>
    <rPh sb="0" eb="2">
      <t>シュウフク</t>
    </rPh>
    <rPh sb="2" eb="4">
      <t>タンカ</t>
    </rPh>
    <phoneticPr fontId="2"/>
  </si>
  <si>
    <t>平均単価</t>
    <rPh sb="0" eb="2">
      <t>ヘイキン</t>
    </rPh>
    <rPh sb="2" eb="4">
      <t>タンカ</t>
    </rPh>
    <phoneticPr fontId="2"/>
  </si>
  <si>
    <t>(千円/ha）</t>
    <rPh sb="1" eb="3">
      <t>センエン</t>
    </rPh>
    <phoneticPr fontId="2"/>
  </si>
  <si>
    <t>⑥＝①×②×③＋④÷⑤</t>
    <phoneticPr fontId="2"/>
  </si>
  <si>
    <t>（２）生産維持効果</t>
    <rPh sb="3" eb="5">
      <t>セイサン</t>
    </rPh>
    <rPh sb="5" eb="7">
      <t>イジ</t>
    </rPh>
    <rPh sb="7" eb="9">
      <t>コウカ</t>
    </rPh>
    <phoneticPr fontId="2"/>
  </si>
  <si>
    <t>（ア）　生産維持効果</t>
    <rPh sb="4" eb="6">
      <t>セイサン</t>
    </rPh>
    <rPh sb="6" eb="8">
      <t>イジ</t>
    </rPh>
    <rPh sb="8" eb="10">
      <t>コウカ</t>
    </rPh>
    <phoneticPr fontId="2"/>
  </si>
  <si>
    <t>仮想減少面積</t>
    <rPh sb="0" eb="2">
      <t>カソウ</t>
    </rPh>
    <rPh sb="2" eb="4">
      <t>ゲンショウ</t>
    </rPh>
    <rPh sb="4" eb="6">
      <t>メンセキ</t>
    </rPh>
    <phoneticPr fontId="2"/>
  </si>
  <si>
    <t>（イ）　生産基盤維持保全効果</t>
    <rPh sb="4" eb="6">
      <t>セイサン</t>
    </rPh>
    <rPh sb="6" eb="8">
      <t>キバン</t>
    </rPh>
    <rPh sb="8" eb="10">
      <t>イジ</t>
    </rPh>
    <rPh sb="10" eb="12">
      <t>ホゼン</t>
    </rPh>
    <rPh sb="12" eb="14">
      <t>コウカ</t>
    </rPh>
    <phoneticPr fontId="2"/>
  </si>
  <si>
    <t>仮想減少基盤面積</t>
    <rPh sb="0" eb="2">
      <t>カソウ</t>
    </rPh>
    <rPh sb="2" eb="4">
      <t>ゲンショウ</t>
    </rPh>
    <rPh sb="4" eb="6">
      <t>キバン</t>
    </rPh>
    <rPh sb="6" eb="8">
      <t>メンセキ</t>
    </rPh>
    <phoneticPr fontId="2"/>
  </si>
  <si>
    <t>④＝①×②÷③</t>
    <phoneticPr fontId="2"/>
  </si>
  <si>
    <t>（３）生産経費等節減効果</t>
    <rPh sb="3" eb="7">
      <t>セイサンケイヒ</t>
    </rPh>
    <rPh sb="7" eb="8">
      <t>トウ</t>
    </rPh>
    <rPh sb="8" eb="10">
      <t>セツゲン</t>
    </rPh>
    <rPh sb="10" eb="12">
      <t>コウカ</t>
    </rPh>
    <phoneticPr fontId="2"/>
  </si>
  <si>
    <t>（ア）　生産経費節減効果</t>
    <rPh sb="4" eb="8">
      <t>セイサンケイヒ</t>
    </rPh>
    <rPh sb="8" eb="10">
      <t>セツゲン</t>
    </rPh>
    <rPh sb="10" eb="12">
      <t>コウカ</t>
    </rPh>
    <phoneticPr fontId="2"/>
  </si>
  <si>
    <t>被害生産経費</t>
    <rPh sb="0" eb="2">
      <t>ヒガイ</t>
    </rPh>
    <rPh sb="2" eb="6">
      <t>セイサンケイヒ</t>
    </rPh>
    <phoneticPr fontId="2"/>
  </si>
  <si>
    <t>平年生産経費</t>
    <rPh sb="0" eb="2">
      <t>ヘイネン</t>
    </rPh>
    <rPh sb="2" eb="6">
      <t>セイサンケイヒ</t>
    </rPh>
    <phoneticPr fontId="2"/>
  </si>
  <si>
    <t>⑤＝①×②×（③－④）</t>
    <phoneticPr fontId="2"/>
  </si>
  <si>
    <t>（イ）　生産労働費節減効果</t>
    <rPh sb="4" eb="6">
      <t>セイサン</t>
    </rPh>
    <rPh sb="6" eb="9">
      <t>ロウドウヒ</t>
    </rPh>
    <rPh sb="9" eb="11">
      <t>セツゲン</t>
    </rPh>
    <rPh sb="11" eb="13">
      <t>コウカ</t>
    </rPh>
    <phoneticPr fontId="2"/>
  </si>
  <si>
    <t>被害労働時間</t>
    <rPh sb="0" eb="2">
      <t>ヒガイ</t>
    </rPh>
    <rPh sb="2" eb="4">
      <t>ロウドウ</t>
    </rPh>
    <rPh sb="4" eb="6">
      <t>ジカン</t>
    </rPh>
    <phoneticPr fontId="2"/>
  </si>
  <si>
    <t>平年労働時間</t>
    <rPh sb="0" eb="2">
      <t>ヘイネン</t>
    </rPh>
    <rPh sb="2" eb="4">
      <t>ロウドウ</t>
    </rPh>
    <rPh sb="4" eb="6">
      <t>ジカン</t>
    </rPh>
    <phoneticPr fontId="2"/>
  </si>
  <si>
    <t>(hr/ha）</t>
    <phoneticPr fontId="2"/>
  </si>
  <si>
    <t>⑥＝①×②×（③－④）×⑤</t>
    <phoneticPr fontId="2"/>
  </si>
  <si>
    <t>（ウ）　被害防止労働費等節減効果</t>
    <rPh sb="4" eb="6">
      <t>ヒガイ</t>
    </rPh>
    <rPh sb="6" eb="8">
      <t>ボウシ</t>
    </rPh>
    <rPh sb="8" eb="11">
      <t>ロウドウヒ</t>
    </rPh>
    <rPh sb="11" eb="12">
      <t>トウ</t>
    </rPh>
    <rPh sb="12" eb="14">
      <t>セツゲン</t>
    </rPh>
    <rPh sb="14" eb="16">
      <t>コウカ</t>
    </rPh>
    <phoneticPr fontId="2"/>
  </si>
  <si>
    <t>施設等名</t>
    <rPh sb="0" eb="2">
      <t>シセツ</t>
    </rPh>
    <rPh sb="2" eb="3">
      <t>トウ</t>
    </rPh>
    <rPh sb="3" eb="4">
      <t>メイ</t>
    </rPh>
    <phoneticPr fontId="2"/>
  </si>
  <si>
    <t>施設等労働費</t>
    <rPh sb="0" eb="3">
      <t>シセツトウ</t>
    </rPh>
    <rPh sb="3" eb="6">
      <t>ロウドウヒ</t>
    </rPh>
    <phoneticPr fontId="2"/>
  </si>
  <si>
    <t>既存施設等労働費</t>
    <rPh sb="0" eb="2">
      <t>キゾン</t>
    </rPh>
    <rPh sb="2" eb="5">
      <t>シセツトウ</t>
    </rPh>
    <rPh sb="5" eb="8">
      <t>ロウドウヒ</t>
    </rPh>
    <phoneticPr fontId="2"/>
  </si>
  <si>
    <t>施設等委託費</t>
    <rPh sb="0" eb="3">
      <t>シセツトウ</t>
    </rPh>
    <rPh sb="3" eb="6">
      <t>イタクヒ</t>
    </rPh>
    <phoneticPr fontId="2"/>
  </si>
  <si>
    <t>既存施設等委託費</t>
    <rPh sb="0" eb="2">
      <t>キゾン</t>
    </rPh>
    <rPh sb="2" eb="5">
      <t>シセツトウ</t>
    </rPh>
    <rPh sb="5" eb="8">
      <t>イタクヒ</t>
    </rPh>
    <phoneticPr fontId="2"/>
  </si>
  <si>
    <t>鳥獣等処理費</t>
    <rPh sb="0" eb="2">
      <t>チョウジュウ</t>
    </rPh>
    <rPh sb="2" eb="3">
      <t>トウ</t>
    </rPh>
    <rPh sb="3" eb="6">
      <t>ショリヒ</t>
    </rPh>
    <phoneticPr fontId="2"/>
  </si>
  <si>
    <t>⑥＝（②－①）＋（④－③）＋⑤</t>
    <phoneticPr fontId="2"/>
  </si>
  <si>
    <t>（４）その他の効果</t>
    <rPh sb="5" eb="6">
      <t>タ</t>
    </rPh>
    <rPh sb="7" eb="9">
      <t>コウカ</t>
    </rPh>
    <phoneticPr fontId="2"/>
  </si>
  <si>
    <t>効果内容</t>
    <rPh sb="0" eb="2">
      <t>コウカ</t>
    </rPh>
    <rPh sb="2" eb="4">
      <t>ナイヨウ</t>
    </rPh>
    <phoneticPr fontId="2"/>
  </si>
  <si>
    <t>効果項目(千円)</t>
    <rPh sb="0" eb="2">
      <t>コウカ</t>
    </rPh>
    <rPh sb="2" eb="4">
      <t>コウモク</t>
    </rPh>
    <rPh sb="5" eb="7">
      <t>センエン</t>
    </rPh>
    <phoneticPr fontId="2"/>
  </si>
  <si>
    <t>６　公益的効果</t>
    <rPh sb="2" eb="5">
      <t>コウエキテキ</t>
    </rPh>
    <rPh sb="5" eb="7">
      <t>コウカ</t>
    </rPh>
    <phoneticPr fontId="2"/>
  </si>
  <si>
    <t>（１）災害防止効果</t>
    <rPh sb="3" eb="5">
      <t>サイガイ</t>
    </rPh>
    <rPh sb="5" eb="7">
      <t>ボウシ</t>
    </rPh>
    <rPh sb="7" eb="9">
      <t>コウカ</t>
    </rPh>
    <phoneticPr fontId="2"/>
  </si>
  <si>
    <t>（ア）　洪水防止効果</t>
    <rPh sb="4" eb="6">
      <t>コウズイ</t>
    </rPh>
    <rPh sb="6" eb="8">
      <t>ボウシ</t>
    </rPh>
    <rPh sb="8" eb="10">
      <t>コウカ</t>
    </rPh>
    <phoneticPr fontId="2"/>
  </si>
  <si>
    <t>対象資産名</t>
    <rPh sb="0" eb="2">
      <t>タイショウ</t>
    </rPh>
    <rPh sb="2" eb="4">
      <t>シサン</t>
    </rPh>
    <rPh sb="4" eb="5">
      <t>メイ</t>
    </rPh>
    <phoneticPr fontId="2"/>
  </si>
  <si>
    <t>項　目</t>
    <rPh sb="0" eb="1">
      <t>コウ</t>
    </rPh>
    <rPh sb="2" eb="3">
      <t>メ</t>
    </rPh>
    <phoneticPr fontId="2"/>
  </si>
  <si>
    <t>現在年被害額（千円）①</t>
    <rPh sb="0" eb="2">
      <t>ゲンザイ</t>
    </rPh>
    <rPh sb="2" eb="3">
      <t>ネン</t>
    </rPh>
    <rPh sb="3" eb="6">
      <t>ヒガイガク</t>
    </rPh>
    <rPh sb="7" eb="9">
      <t>センエン</t>
    </rPh>
    <phoneticPr fontId="2"/>
  </si>
  <si>
    <t>計画年被害額（千円）②</t>
    <rPh sb="0" eb="2">
      <t>ケイカク</t>
    </rPh>
    <rPh sb="2" eb="3">
      <t>ネン</t>
    </rPh>
    <rPh sb="3" eb="6">
      <t>ヒガイガク</t>
    </rPh>
    <rPh sb="7" eb="9">
      <t>センエン</t>
    </rPh>
    <phoneticPr fontId="2"/>
  </si>
  <si>
    <t>年効果額（千円）③＝①－②</t>
    <rPh sb="0" eb="4">
      <t>ネンコウカガク</t>
    </rPh>
    <rPh sb="5" eb="7">
      <t>センエン</t>
    </rPh>
    <phoneticPr fontId="2"/>
  </si>
  <si>
    <t>（イ）　土壌浸食防止効果</t>
    <rPh sb="4" eb="6">
      <t>ドジョウ</t>
    </rPh>
    <rPh sb="6" eb="8">
      <t>シンショク</t>
    </rPh>
    <rPh sb="8" eb="10">
      <t>ボウシ</t>
    </rPh>
    <rPh sb="10" eb="12">
      <t>コウカ</t>
    </rPh>
    <phoneticPr fontId="2"/>
  </si>
  <si>
    <t>遊休水田・畑解消・減少面積</t>
    <rPh sb="0" eb="2">
      <t>ユウキュウ</t>
    </rPh>
    <rPh sb="2" eb="4">
      <t>スイデン</t>
    </rPh>
    <rPh sb="5" eb="6">
      <t>ハタ</t>
    </rPh>
    <rPh sb="6" eb="8">
      <t>カイショウ</t>
    </rPh>
    <rPh sb="9" eb="11">
      <t>ゲンショウ</t>
    </rPh>
    <rPh sb="11" eb="13">
      <t>メンセキ</t>
    </rPh>
    <phoneticPr fontId="2"/>
  </si>
  <si>
    <t>原単位</t>
    <rPh sb="0" eb="3">
      <t>ゲンタンイ</t>
    </rPh>
    <phoneticPr fontId="2"/>
  </si>
  <si>
    <t>（千円/ha）</t>
    <rPh sb="1" eb="3">
      <t>センエン</t>
    </rPh>
    <phoneticPr fontId="2"/>
  </si>
  <si>
    <t>（２）水源かん養効果</t>
    <rPh sb="3" eb="5">
      <t>スイゲン</t>
    </rPh>
    <rPh sb="7" eb="10">
      <t>ヨウコウカ</t>
    </rPh>
    <phoneticPr fontId="2"/>
  </si>
  <si>
    <t>地下水利用増加量</t>
    <rPh sb="0" eb="3">
      <t>チカスイ</t>
    </rPh>
    <rPh sb="3" eb="5">
      <t>リヨウ</t>
    </rPh>
    <rPh sb="5" eb="8">
      <t>ゾウカリョウ</t>
    </rPh>
    <phoneticPr fontId="2"/>
  </si>
  <si>
    <t>原水単価</t>
    <rPh sb="0" eb="1">
      <t>ゲン</t>
    </rPh>
    <rPh sb="1" eb="2">
      <t>スイ</t>
    </rPh>
    <rPh sb="2" eb="4">
      <t>タンカ</t>
    </rPh>
    <phoneticPr fontId="2"/>
  </si>
  <si>
    <t>水源開発費用</t>
    <rPh sb="0" eb="2">
      <t>スイゲン</t>
    </rPh>
    <rPh sb="2" eb="4">
      <t>カイハツ</t>
    </rPh>
    <rPh sb="4" eb="6">
      <t>ヒヨウ</t>
    </rPh>
    <phoneticPr fontId="2"/>
  </si>
  <si>
    <t>還元率</t>
    <rPh sb="0" eb="3">
      <t>カンゲンリツ</t>
    </rPh>
    <phoneticPr fontId="2"/>
  </si>
  <si>
    <t>⑥＝③×⑤</t>
    <phoneticPr fontId="2"/>
  </si>
  <si>
    <t>（３）炭素貯蔵効果</t>
    <rPh sb="3" eb="5">
      <t>タンソ</t>
    </rPh>
    <rPh sb="5" eb="7">
      <t>チョゾウ</t>
    </rPh>
    <rPh sb="7" eb="9">
      <t>コウカ</t>
    </rPh>
    <phoneticPr fontId="2"/>
  </si>
  <si>
    <t>当該施設の木材使用量</t>
    <rPh sb="0" eb="4">
      <t>トウガイシセツ</t>
    </rPh>
    <rPh sb="5" eb="7">
      <t>モクザイ</t>
    </rPh>
    <rPh sb="7" eb="10">
      <t>シヨウリョウ</t>
    </rPh>
    <phoneticPr fontId="2"/>
  </si>
  <si>
    <t>木材１㎥当たり炭素重量</t>
    <rPh sb="0" eb="2">
      <t>モクザイ</t>
    </rPh>
    <rPh sb="4" eb="5">
      <t>ア</t>
    </rPh>
    <rPh sb="7" eb="9">
      <t>タンソ</t>
    </rPh>
    <rPh sb="9" eb="11">
      <t>ジュウリョウ</t>
    </rPh>
    <phoneticPr fontId="2"/>
  </si>
  <si>
    <t>炭素を二酸化炭素に換算する係数</t>
    <rPh sb="0" eb="2">
      <t>タンソ</t>
    </rPh>
    <rPh sb="3" eb="6">
      <t>ニサンカ</t>
    </rPh>
    <rPh sb="6" eb="8">
      <t>タンソ</t>
    </rPh>
    <rPh sb="9" eb="11">
      <t>カンザン</t>
    </rPh>
    <rPh sb="13" eb="15">
      <t>ケイスウ</t>
    </rPh>
    <phoneticPr fontId="2"/>
  </si>
  <si>
    <t>二酸化炭素回収技術コスト</t>
    <rPh sb="0" eb="3">
      <t>ニサンカ</t>
    </rPh>
    <rPh sb="3" eb="5">
      <t>タンソ</t>
    </rPh>
    <rPh sb="5" eb="7">
      <t>カイシュウ</t>
    </rPh>
    <rPh sb="7" eb="9">
      <t>ギジュツ</t>
    </rPh>
    <phoneticPr fontId="2"/>
  </si>
  <si>
    <t>（㎥）</t>
    <phoneticPr fontId="2"/>
  </si>
  <si>
    <t>（ｔ/㎥）</t>
    <phoneticPr fontId="2"/>
  </si>
  <si>
    <t>（千円／ｔ-ｃｏ２）</t>
    <rPh sb="1" eb="3">
      <t>センエン</t>
    </rPh>
    <phoneticPr fontId="2"/>
  </si>
  <si>
    <t>44/12</t>
    <phoneticPr fontId="2"/>
  </si>
  <si>
    <t>（４）炭素排出抑制効果</t>
    <rPh sb="3" eb="5">
      <t>タンソ</t>
    </rPh>
    <rPh sb="5" eb="7">
      <t>ハイシュツ</t>
    </rPh>
    <rPh sb="7" eb="9">
      <t>ヨクセイ</t>
    </rPh>
    <rPh sb="9" eb="11">
      <t>コウカ</t>
    </rPh>
    <phoneticPr fontId="2"/>
  </si>
  <si>
    <t>非木造施設と木造施設の単位面積当たりの主要材料製造時炭素排出量の差</t>
    <rPh sb="0" eb="3">
      <t>ヒモクゾウ</t>
    </rPh>
    <rPh sb="3" eb="5">
      <t>シセツ</t>
    </rPh>
    <rPh sb="6" eb="8">
      <t>モクゾウ</t>
    </rPh>
    <rPh sb="8" eb="10">
      <t>シセツ</t>
    </rPh>
    <rPh sb="11" eb="13">
      <t>タンイ</t>
    </rPh>
    <rPh sb="13" eb="15">
      <t>メンセキ</t>
    </rPh>
    <rPh sb="15" eb="16">
      <t>ア</t>
    </rPh>
    <rPh sb="19" eb="21">
      <t>シュヨウ</t>
    </rPh>
    <rPh sb="21" eb="23">
      <t>ザイリョウ</t>
    </rPh>
    <rPh sb="23" eb="26">
      <t>セイゾウジ</t>
    </rPh>
    <rPh sb="26" eb="28">
      <t>タンソ</t>
    </rPh>
    <rPh sb="28" eb="31">
      <t>ハイシュツリョウ</t>
    </rPh>
    <rPh sb="32" eb="33">
      <t>サ</t>
    </rPh>
    <phoneticPr fontId="2"/>
  </si>
  <si>
    <t>当該施設の延べ床面積</t>
    <rPh sb="0" eb="4">
      <t>トウガイシセツ</t>
    </rPh>
    <rPh sb="5" eb="6">
      <t>ノ</t>
    </rPh>
    <rPh sb="7" eb="10">
      <t>ユカメンセキ</t>
    </rPh>
    <phoneticPr fontId="2"/>
  </si>
  <si>
    <t>(t/㎡-c)</t>
    <phoneticPr fontId="2"/>
  </si>
  <si>
    <t>(㎡)</t>
    <phoneticPr fontId="2"/>
  </si>
  <si>
    <t>(千円/ｔ-co2）</t>
    <rPh sb="1" eb="3">
      <t>センエン</t>
    </rPh>
    <phoneticPr fontId="2"/>
  </si>
  <si>
    <t>９　維持管理費等節減効果</t>
    <rPh sb="2" eb="4">
      <t>イジ</t>
    </rPh>
    <rPh sb="4" eb="7">
      <t>カンリヒ</t>
    </rPh>
    <rPh sb="7" eb="8">
      <t>トウ</t>
    </rPh>
    <rPh sb="8" eb="10">
      <t>セツゲン</t>
    </rPh>
    <rPh sb="10" eb="12">
      <t>コウカ</t>
    </rPh>
    <phoneticPr fontId="2"/>
  </si>
  <si>
    <t>第５　投資効率の算定</t>
    <rPh sb="0" eb="1">
      <t>ダイ</t>
    </rPh>
    <rPh sb="3" eb="5">
      <t>トウシ</t>
    </rPh>
    <rPh sb="5" eb="7">
      <t>コウリツ</t>
    </rPh>
    <rPh sb="8" eb="10">
      <t>サンテイ</t>
    </rPh>
    <phoneticPr fontId="2"/>
  </si>
  <si>
    <t>１　年総効果額の総括</t>
    <rPh sb="2" eb="3">
      <t>ネン</t>
    </rPh>
    <rPh sb="3" eb="4">
      <t>ソウ</t>
    </rPh>
    <rPh sb="4" eb="7">
      <t>コウカガク</t>
    </rPh>
    <rPh sb="8" eb="10">
      <t>ソウカツ</t>
    </rPh>
    <phoneticPr fontId="2"/>
  </si>
  <si>
    <t>年総効果額
（千円）</t>
    <rPh sb="0" eb="1">
      <t>ネン</t>
    </rPh>
    <rPh sb="1" eb="5">
      <t>ソウコウカガク</t>
    </rPh>
    <rPh sb="7" eb="9">
      <t>センエン</t>
    </rPh>
    <phoneticPr fontId="2"/>
  </si>
  <si>
    <t>備　　　　考</t>
    <rPh sb="0" eb="1">
      <t>ソナエ</t>
    </rPh>
    <rPh sb="5" eb="6">
      <t>コウ</t>
    </rPh>
    <phoneticPr fontId="2"/>
  </si>
  <si>
    <t>（１）生産向上等効果</t>
    <rPh sb="3" eb="5">
      <t>セイサン</t>
    </rPh>
    <rPh sb="5" eb="7">
      <t>コウジョウ</t>
    </rPh>
    <rPh sb="7" eb="10">
      <t>トウコウカ</t>
    </rPh>
    <phoneticPr fontId="2"/>
  </si>
  <si>
    <t>ｅ　農畜産物加工効果</t>
    <rPh sb="2" eb="8">
      <t>ノウチクサンブツカコウ</t>
    </rPh>
    <rPh sb="8" eb="10">
      <t>コウカ</t>
    </rPh>
    <phoneticPr fontId="2"/>
  </si>
  <si>
    <t>ａ　悪臭防止効果</t>
    <rPh sb="2" eb="4">
      <t>アクシュウ</t>
    </rPh>
    <rPh sb="4" eb="6">
      <t>ボウシ</t>
    </rPh>
    <rPh sb="6" eb="8">
      <t>コウカ</t>
    </rPh>
    <phoneticPr fontId="2"/>
  </si>
  <si>
    <t>ｂ　害虫防止効果</t>
    <rPh sb="2" eb="4">
      <t>ガイチュウ</t>
    </rPh>
    <rPh sb="4" eb="6">
      <t>ボウシ</t>
    </rPh>
    <rPh sb="6" eb="8">
      <t>コウカ</t>
    </rPh>
    <phoneticPr fontId="2"/>
  </si>
  <si>
    <t>４　地域間交流効果</t>
    <rPh sb="2" eb="5">
      <t>チイキカン</t>
    </rPh>
    <rPh sb="5" eb="7">
      <t>コウリュウ</t>
    </rPh>
    <rPh sb="7" eb="9">
      <t>コウカ</t>
    </rPh>
    <phoneticPr fontId="2"/>
  </si>
  <si>
    <t>ａ　移動費用</t>
    <rPh sb="2" eb="4">
      <t>イドウ</t>
    </rPh>
    <rPh sb="4" eb="6">
      <t>ヒヨウ</t>
    </rPh>
    <phoneticPr fontId="2"/>
  </si>
  <si>
    <t>ｂ　交流施設利用・宿泊費用</t>
    <rPh sb="2" eb="4">
      <t>コウリュウ</t>
    </rPh>
    <rPh sb="4" eb="6">
      <t>シセツ</t>
    </rPh>
    <rPh sb="6" eb="8">
      <t>リヨウ</t>
    </rPh>
    <rPh sb="9" eb="11">
      <t>シュクハク</t>
    </rPh>
    <rPh sb="11" eb="13">
      <t>ヒヨウ</t>
    </rPh>
    <phoneticPr fontId="2"/>
  </si>
  <si>
    <t>ｃ　交流体験機会費用</t>
    <rPh sb="2" eb="4">
      <t>コウリュウ</t>
    </rPh>
    <rPh sb="4" eb="6">
      <t>タイケン</t>
    </rPh>
    <rPh sb="6" eb="8">
      <t>キカイ</t>
    </rPh>
    <rPh sb="8" eb="10">
      <t>ヒヨウ</t>
    </rPh>
    <phoneticPr fontId="2"/>
  </si>
  <si>
    <t>５　地域活性化効果</t>
    <rPh sb="2" eb="4">
      <t>チイキ</t>
    </rPh>
    <rPh sb="4" eb="7">
      <t>カッセイカ</t>
    </rPh>
    <rPh sb="7" eb="9">
      <t>コウカ</t>
    </rPh>
    <phoneticPr fontId="2"/>
  </si>
  <si>
    <t>８　維持管理費等節減効果</t>
    <rPh sb="2" eb="4">
      <t>イジ</t>
    </rPh>
    <rPh sb="4" eb="10">
      <t>カンリヒトウセツゲン</t>
    </rPh>
    <rPh sb="10" eb="12">
      <t>コウカ</t>
    </rPh>
    <phoneticPr fontId="2"/>
  </si>
  <si>
    <t>９　その他の効果</t>
    <rPh sb="4" eb="5">
      <t>タ</t>
    </rPh>
    <rPh sb="6" eb="8">
      <t>コウカ</t>
    </rPh>
    <phoneticPr fontId="2"/>
  </si>
  <si>
    <t>(注)該当しない項目は非表示にすること。</t>
    <rPh sb="1" eb="2">
      <t>チュウ</t>
    </rPh>
    <rPh sb="3" eb="5">
      <t>ガイトウ</t>
    </rPh>
    <rPh sb="8" eb="10">
      <t>コウモク</t>
    </rPh>
    <rPh sb="11" eb="14">
      <t>ヒヒョウジ</t>
    </rPh>
    <phoneticPr fontId="2"/>
  </si>
  <si>
    <t>２　総合耐用年数の算定</t>
    <rPh sb="2" eb="4">
      <t>ソウゴウ</t>
    </rPh>
    <rPh sb="4" eb="6">
      <t>タイヨウ</t>
    </rPh>
    <rPh sb="6" eb="8">
      <t>ネンスウ</t>
    </rPh>
    <rPh sb="9" eb="11">
      <t>サンテイ</t>
    </rPh>
    <phoneticPr fontId="2"/>
  </si>
  <si>
    <t>事業費</t>
    <rPh sb="0" eb="3">
      <t>ジギョウヒ</t>
    </rPh>
    <phoneticPr fontId="2"/>
  </si>
  <si>
    <t>年事業費</t>
    <rPh sb="0" eb="1">
      <t>ネン</t>
    </rPh>
    <rPh sb="1" eb="4">
      <t>ジギョウヒ</t>
    </rPh>
    <phoneticPr fontId="2"/>
  </si>
  <si>
    <t>③＝②÷①</t>
    <phoneticPr fontId="2"/>
  </si>
  <si>
    <t>総合耐用年数</t>
    <rPh sb="0" eb="2">
      <t>ソウゴウ</t>
    </rPh>
    <rPh sb="2" eb="4">
      <t>タイヨウ</t>
    </rPh>
    <rPh sb="4" eb="6">
      <t>ネンスウ</t>
    </rPh>
    <phoneticPr fontId="2"/>
  </si>
  <si>
    <t>(注）投資効率を１．０とみなした事業については、上表に含めない。</t>
    <rPh sb="1" eb="2">
      <t>チュウ</t>
    </rPh>
    <rPh sb="3" eb="5">
      <t>トウシ</t>
    </rPh>
    <rPh sb="5" eb="7">
      <t>コウリツ</t>
    </rPh>
    <rPh sb="16" eb="18">
      <t>ジギョウ</t>
    </rPh>
    <rPh sb="24" eb="26">
      <t>ジョウヒョウ</t>
    </rPh>
    <rPh sb="27" eb="28">
      <t>フク</t>
    </rPh>
    <phoneticPr fontId="2"/>
  </si>
  <si>
    <t>３　廃用損失額</t>
    <rPh sb="2" eb="4">
      <t>ハイヨウ</t>
    </rPh>
    <rPh sb="4" eb="7">
      <t>ソンシツガク</t>
    </rPh>
    <phoneticPr fontId="2"/>
  </si>
  <si>
    <t>金額</t>
    <rPh sb="0" eb="2">
      <t>キンガク</t>
    </rPh>
    <phoneticPr fontId="2"/>
  </si>
  <si>
    <t>４　投資効率の算定等</t>
    <rPh sb="2" eb="4">
      <t>トウシ</t>
    </rPh>
    <rPh sb="4" eb="6">
      <t>コウリツ</t>
    </rPh>
    <rPh sb="7" eb="9">
      <t>サンテイ</t>
    </rPh>
    <rPh sb="9" eb="10">
      <t>トウ</t>
    </rPh>
    <phoneticPr fontId="2"/>
  </si>
  <si>
    <t>（１）投資効率の算定</t>
    <rPh sb="3" eb="5">
      <t>トウシ</t>
    </rPh>
    <rPh sb="5" eb="7">
      <t>コウリツ</t>
    </rPh>
    <rPh sb="8" eb="10">
      <t>サンテイ</t>
    </rPh>
    <phoneticPr fontId="2"/>
  </si>
  <si>
    <t>区　　分</t>
    <rPh sb="0" eb="1">
      <t>ク</t>
    </rPh>
    <rPh sb="3" eb="4">
      <t>ブン</t>
    </rPh>
    <phoneticPr fontId="2"/>
  </si>
  <si>
    <t>数　　　値</t>
    <rPh sb="0" eb="1">
      <t>カズ</t>
    </rPh>
    <rPh sb="4" eb="5">
      <t>アタイ</t>
    </rPh>
    <phoneticPr fontId="2"/>
  </si>
  <si>
    <t>総事業費　　　①</t>
    <rPh sb="0" eb="1">
      <t>ソウ</t>
    </rPh>
    <rPh sb="1" eb="4">
      <t>ジギョウヒ</t>
    </rPh>
    <phoneticPr fontId="2"/>
  </si>
  <si>
    <t>千円</t>
    <rPh sb="0" eb="2">
      <t>センエン</t>
    </rPh>
    <phoneticPr fontId="2"/>
  </si>
  <si>
    <t>年総効果額　　②</t>
    <rPh sb="0" eb="1">
      <t>ネン</t>
    </rPh>
    <rPh sb="1" eb="5">
      <t>ソウコウカガク</t>
    </rPh>
    <phoneticPr fontId="2"/>
  </si>
  <si>
    <t>千円／年</t>
    <rPh sb="0" eb="2">
      <t>センエン</t>
    </rPh>
    <rPh sb="3" eb="4">
      <t>ネン</t>
    </rPh>
    <phoneticPr fontId="2"/>
  </si>
  <si>
    <t>総合耐用年数　　③</t>
    <rPh sb="0" eb="2">
      <t>ソウゴウ</t>
    </rPh>
    <rPh sb="2" eb="4">
      <t>タイヨウ</t>
    </rPh>
    <rPh sb="4" eb="6">
      <t>ネンスウ</t>
    </rPh>
    <phoneticPr fontId="2"/>
  </si>
  <si>
    <t>年</t>
    <rPh sb="0" eb="1">
      <t>ネン</t>
    </rPh>
    <phoneticPr fontId="2"/>
  </si>
  <si>
    <t>還元率　　④</t>
    <rPh sb="0" eb="3">
      <t>カンゲンリツ</t>
    </rPh>
    <phoneticPr fontId="2"/>
  </si>
  <si>
    <t>妥当投資額　⑤＝②÷④</t>
    <rPh sb="0" eb="2">
      <t>ダトウ</t>
    </rPh>
    <rPh sb="2" eb="5">
      <t>トウシガク</t>
    </rPh>
    <phoneticPr fontId="2"/>
  </si>
  <si>
    <t>廃用損失額　⑥</t>
    <rPh sb="0" eb="2">
      <t>ハイヨウ</t>
    </rPh>
    <rPh sb="2" eb="5">
      <t>ソンシツガク</t>
    </rPh>
    <phoneticPr fontId="2"/>
  </si>
  <si>
    <t>投資効率⑦＝（⑤－⑥）÷①</t>
    <rPh sb="0" eb="2">
      <t>トウシ</t>
    </rPh>
    <rPh sb="2" eb="4">
      <t>コウリツ</t>
    </rPh>
    <phoneticPr fontId="2"/>
  </si>
  <si>
    <t>（２）投資効率を１．０とみなした施設等</t>
    <rPh sb="3" eb="5">
      <t>トウシ</t>
    </rPh>
    <rPh sb="5" eb="7">
      <t>コウリツ</t>
    </rPh>
    <rPh sb="16" eb="19">
      <t>シセツトウ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</si>
</sst>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000;[Red]\-#,##0.0000"/>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38" fontId="0" fillId="0" borderId="0" xfId="1" applyFont="1">
      <alignment vertical="center"/>
    </xf>
    <xf numFmtId="38" fontId="0" fillId="2" borderId="1" xfId="1" applyFont="1" applyFill="1" applyBorder="1" applyAlignment="1">
      <alignment horizontal="center" vertical="center"/>
    </xf>
    <xf numFmtId="38" fontId="0" fillId="0" borderId="0" xfId="1" applyFont="1" applyAlignment="1">
      <alignment horizontal="right" vertical="center"/>
    </xf>
    <xf numFmtId="38" fontId="0" fillId="2" borderId="2" xfId="1" applyFont="1" applyFill="1" applyBorder="1" applyAlignment="1">
      <alignment horizontal="right" vertical="center"/>
    </xf>
    <xf numFmtId="38" fontId="0" fillId="0" borderId="3" xfId="1" applyFont="1" applyBorder="1">
      <alignment vertical="center"/>
    </xf>
    <xf numFmtId="38" fontId="0" fillId="2" borderId="1" xfId="1" applyFont="1" applyFill="1" applyBorder="1">
      <alignment vertical="center"/>
    </xf>
    <xf numFmtId="38" fontId="0" fillId="0" borderId="4" xfId="1" applyFont="1" applyBorder="1">
      <alignment vertical="center"/>
    </xf>
    <xf numFmtId="38" fontId="0" fillId="0" borderId="5" xfId="1" applyFont="1" applyBorder="1">
      <alignment vertical="center"/>
    </xf>
    <xf numFmtId="38" fontId="0" fillId="2" borderId="6" xfId="1" applyFont="1" applyFill="1" applyBorder="1">
      <alignment vertical="center"/>
    </xf>
    <xf numFmtId="38" fontId="0" fillId="2" borderId="7" xfId="1" applyFont="1" applyFill="1" applyBorder="1">
      <alignment vertical="center"/>
    </xf>
    <xf numFmtId="38" fontId="0" fillId="2" borderId="8" xfId="1" applyFont="1" applyFill="1" applyBorder="1">
      <alignment vertical="center"/>
    </xf>
    <xf numFmtId="38" fontId="0" fillId="0" borderId="7" xfId="1" applyFont="1" applyBorder="1">
      <alignment vertical="center"/>
    </xf>
    <xf numFmtId="38" fontId="0" fillId="0" borderId="8" xfId="1" applyFont="1" applyBorder="1">
      <alignment vertical="center"/>
    </xf>
    <xf numFmtId="38" fontId="0" fillId="2" borderId="9" xfId="1" applyFont="1" applyFill="1" applyBorder="1">
      <alignment vertical="center"/>
    </xf>
    <xf numFmtId="38" fontId="3" fillId="0" borderId="0" xfId="1" applyFont="1">
      <alignment vertical="center"/>
    </xf>
    <xf numFmtId="38" fontId="0" fillId="2" borderId="7" xfId="1" applyFont="1" applyFill="1" applyBorder="1" applyAlignment="1">
      <alignment horizontal="right" vertical="center"/>
    </xf>
    <xf numFmtId="38" fontId="0" fillId="2" borderId="8" xfId="1" applyFont="1" applyFill="1" applyBorder="1" applyAlignment="1">
      <alignment horizontal="right" vertical="center"/>
    </xf>
    <xf numFmtId="38" fontId="0" fillId="0" borderId="0" xfId="1" applyFont="1" applyAlignment="1">
      <alignment horizontal="center" vertical="center"/>
    </xf>
    <xf numFmtId="38" fontId="0" fillId="2" borderId="1" xfId="1" applyFont="1" applyFill="1" applyBorder="1" applyAlignment="1">
      <alignment horizontal="center" vertical="center" wrapText="1"/>
    </xf>
    <xf numFmtId="38" fontId="0" fillId="0" borderId="0" xfId="1" applyFont="1" applyAlignment="1">
      <alignment vertical="center" wrapText="1"/>
    </xf>
    <xf numFmtId="38" fontId="0" fillId="2" borderId="1" xfId="1" applyFont="1" applyFill="1" applyBorder="1" applyAlignment="1">
      <alignment vertical="center" wrapText="1"/>
    </xf>
    <xf numFmtId="38" fontId="0" fillId="2" borderId="1" xfId="1" applyFont="1" applyFill="1" applyBorder="1" applyAlignment="1">
      <alignment horizontal="left" vertical="center" wrapText="1"/>
    </xf>
    <xf numFmtId="38" fontId="0" fillId="0" borderId="3" xfId="1" applyFont="1" applyBorder="1" applyAlignment="1">
      <alignment horizontal="center" vertical="center"/>
    </xf>
    <xf numFmtId="38" fontId="0" fillId="2" borderId="1" xfId="1" applyFont="1" applyFill="1" applyBorder="1" applyAlignment="1">
      <alignment vertical="center"/>
    </xf>
    <xf numFmtId="9" fontId="0" fillId="0" borderId="3" xfId="1" applyNumberFormat="1" applyFont="1" applyBorder="1">
      <alignment vertical="center"/>
    </xf>
    <xf numFmtId="38" fontId="0" fillId="2" borderId="2" xfId="1" applyFont="1" applyFill="1" applyBorder="1" applyAlignment="1">
      <alignment horizontal="right" vertical="center" shrinkToFit="1"/>
    </xf>
    <xf numFmtId="38" fontId="0" fillId="2" borderId="2" xfId="1" applyFont="1" applyFill="1" applyBorder="1" applyAlignment="1">
      <alignment horizontal="right" vertical="center" wrapText="1"/>
    </xf>
    <xf numFmtId="38" fontId="4" fillId="0" borderId="0" xfId="1" applyFont="1">
      <alignment vertical="center"/>
    </xf>
    <xf numFmtId="38" fontId="0" fillId="2" borderId="10" xfId="1" applyFont="1" applyFill="1" applyBorder="1" applyAlignment="1">
      <alignment horizontal="right" vertical="center"/>
    </xf>
    <xf numFmtId="177" fontId="0" fillId="0" borderId="3" xfId="1" applyNumberFormat="1" applyFont="1" applyBorder="1">
      <alignment vertical="center"/>
    </xf>
    <xf numFmtId="40" fontId="0" fillId="0" borderId="3" xfId="1" applyNumberFormat="1" applyFont="1" applyBorder="1">
      <alignment vertical="center"/>
    </xf>
    <xf numFmtId="38" fontId="0" fillId="2" borderId="7" xfId="1" applyFont="1" applyFill="1" applyBorder="1" applyAlignment="1">
      <alignment vertical="center"/>
    </xf>
    <xf numFmtId="38" fontId="0" fillId="0" borderId="3" xfId="1" quotePrefix="1" applyFont="1" applyBorder="1" applyAlignment="1">
      <alignment horizontal="right" vertical="center"/>
    </xf>
    <xf numFmtId="178" fontId="0" fillId="0" borderId="3" xfId="1" applyNumberFormat="1" applyFont="1" applyBorder="1">
      <alignment vertical="center"/>
    </xf>
    <xf numFmtId="38" fontId="0" fillId="0" borderId="3" xfId="1" applyFont="1" applyBorder="1" applyAlignment="1">
      <alignment vertical="center" wrapText="1"/>
    </xf>
    <xf numFmtId="38" fontId="0" fillId="2" borderId="7" xfId="1" applyFont="1" applyFill="1" applyBorder="1" applyAlignment="1">
      <alignment vertical="center" wrapText="1"/>
    </xf>
    <xf numFmtId="38" fontId="0" fillId="2" borderId="8" xfId="1" applyFont="1" applyFill="1" applyBorder="1" applyAlignment="1">
      <alignment horizontal="right" vertical="center" wrapText="1"/>
    </xf>
    <xf numFmtId="177" fontId="0" fillId="0" borderId="3" xfId="1" applyNumberFormat="1" applyFont="1" applyBorder="1" applyAlignment="1">
      <alignment vertical="center" wrapText="1"/>
    </xf>
    <xf numFmtId="178" fontId="0" fillId="0" borderId="0" xfId="1" applyNumberFormat="1" applyFont="1" applyBorder="1">
      <alignment vertical="center"/>
    </xf>
    <xf numFmtId="38" fontId="0" fillId="0" borderId="2" xfId="1" applyFont="1" applyBorder="1">
      <alignment vertical="center"/>
    </xf>
    <xf numFmtId="38" fontId="0" fillId="0" borderId="11" xfId="1" applyFont="1" applyBorder="1">
      <alignment vertical="center"/>
    </xf>
    <xf numFmtId="38" fontId="0" fillId="0" borderId="1" xfId="1" applyFont="1" applyBorder="1">
      <alignment vertical="center"/>
    </xf>
    <xf numFmtId="38" fontId="0" fillId="0" borderId="12" xfId="1" applyFont="1" applyBorder="1">
      <alignment vertical="center"/>
    </xf>
    <xf numFmtId="38" fontId="0" fillId="0" borderId="9" xfId="1" applyFont="1" applyBorder="1">
      <alignment vertical="center"/>
    </xf>
    <xf numFmtId="38" fontId="0" fillId="0" borderId="13" xfId="1" applyFont="1" applyBorder="1">
      <alignment vertical="center"/>
    </xf>
    <xf numFmtId="38" fontId="0" fillId="0" borderId="1" xfId="1" applyFont="1" applyFill="1" applyBorder="1">
      <alignment vertical="center"/>
    </xf>
    <xf numFmtId="38" fontId="0" fillId="0" borderId="12" xfId="1" applyFont="1" applyFill="1" applyBorder="1">
      <alignment vertical="center"/>
    </xf>
    <xf numFmtId="38" fontId="0" fillId="0" borderId="2" xfId="1" applyFont="1" applyFill="1" applyBorder="1">
      <alignment vertical="center"/>
    </xf>
    <xf numFmtId="38" fontId="0" fillId="0" borderId="14" xfId="1" applyFont="1" applyBorder="1">
      <alignment vertical="center"/>
    </xf>
    <xf numFmtId="38" fontId="0" fillId="0" borderId="15" xfId="1" applyFont="1" applyBorder="1">
      <alignment vertical="center"/>
    </xf>
    <xf numFmtId="40" fontId="0" fillId="0" borderId="0" xfId="1" applyNumberFormat="1" applyFont="1">
      <alignment vertical="center"/>
    </xf>
    <xf numFmtId="38" fontId="0" fillId="0" borderId="0" xfId="1" applyFont="1" applyFill="1">
      <alignment vertical="center"/>
    </xf>
    <xf numFmtId="38" fontId="0" fillId="0" borderId="3" xfId="1" applyFont="1" applyFill="1" applyBorder="1">
      <alignment vertical="center"/>
    </xf>
    <xf numFmtId="38" fontId="1" fillId="3" borderId="0" xfId="1" applyFont="1" applyFill="1">
      <alignment vertical="center"/>
    </xf>
    <xf numFmtId="38" fontId="1" fillId="3" borderId="0" xfId="1" applyFont="1" applyFill="1" applyAlignment="1">
      <alignment horizontal="right" vertical="center"/>
    </xf>
    <xf numFmtId="38" fontId="1" fillId="3" borderId="2" xfId="1" applyFont="1" applyFill="1" applyBorder="1" applyAlignment="1">
      <alignment horizontal="right" vertical="center"/>
    </xf>
    <xf numFmtId="38" fontId="1" fillId="3" borderId="7" xfId="1" applyFont="1" applyFill="1" applyBorder="1" applyAlignment="1">
      <alignment horizontal="right" vertical="center"/>
    </xf>
    <xf numFmtId="38" fontId="1" fillId="3" borderId="8" xfId="1" applyFont="1" applyFill="1" applyBorder="1" applyAlignment="1">
      <alignment horizontal="right" vertical="center"/>
    </xf>
    <xf numFmtId="38" fontId="1" fillId="3" borderId="3" xfId="1" applyFont="1" applyFill="1" applyBorder="1">
      <alignment vertical="center"/>
    </xf>
    <xf numFmtId="38" fontId="0" fillId="2" borderId="12"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12" xfId="1" applyFont="1" applyFill="1" applyBorder="1" applyAlignment="1">
      <alignment horizontal="center" vertical="center" wrapText="1"/>
    </xf>
    <xf numFmtId="38" fontId="0" fillId="2" borderId="2" xfId="1" applyFont="1" applyFill="1" applyBorder="1" applyAlignment="1">
      <alignment horizontal="left" vertical="center" wrapText="1"/>
    </xf>
    <xf numFmtId="38" fontId="0" fillId="2" borderId="12"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9" xfId="1" applyFont="1" applyFill="1" applyBorder="1" applyAlignment="1">
      <alignment horizontal="center" vertical="center"/>
    </xf>
    <xf numFmtId="38" fontId="0" fillId="0" borderId="0" xfId="1" applyFont="1" applyAlignment="1">
      <alignment vertical="center"/>
    </xf>
    <xf numFmtId="38" fontId="0" fillId="0" borderId="0" xfId="1" applyFont="1" applyBorder="1" applyAlignment="1">
      <alignment horizontal="left" vertical="center"/>
    </xf>
    <xf numFmtId="38" fontId="0" fillId="0" borderId="0" xfId="1" applyFont="1" applyBorder="1" applyAlignment="1">
      <alignment horizontal="center" vertical="center"/>
    </xf>
    <xf numFmtId="38" fontId="0" fillId="0" borderId="0" xfId="1" applyFont="1" applyBorder="1">
      <alignment vertical="center"/>
    </xf>
    <xf numFmtId="38" fontId="0" fillId="2" borderId="2" xfId="1" applyFont="1" applyFill="1" applyBorder="1" applyAlignment="1">
      <alignment horizontal="center" vertical="center" wrapText="1"/>
    </xf>
    <xf numFmtId="38" fontId="0" fillId="2" borderId="13"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2" xfId="1" applyFont="1" applyFill="1" applyBorder="1" applyAlignment="1">
      <alignment horizontal="right" vertical="center" shrinkToFit="1"/>
    </xf>
    <xf numFmtId="38" fontId="0" fillId="2" borderId="12" xfId="1" applyFont="1" applyFill="1" applyBorder="1" applyAlignment="1">
      <alignment horizontal="right" vertical="center" wrapText="1"/>
    </xf>
    <xf numFmtId="38" fontId="1" fillId="4" borderId="0" xfId="1" applyFont="1" applyFill="1">
      <alignment vertical="center"/>
    </xf>
    <xf numFmtId="38" fontId="1" fillId="4" borderId="1" xfId="1" applyFont="1" applyFill="1" applyBorder="1">
      <alignment vertical="center"/>
    </xf>
    <xf numFmtId="38" fontId="1" fillId="4" borderId="0" xfId="1" applyFont="1" applyFill="1" applyAlignment="1">
      <alignment horizontal="right" vertical="center"/>
    </xf>
    <xf numFmtId="38" fontId="1" fillId="4" borderId="12" xfId="1" applyFont="1" applyFill="1" applyBorder="1">
      <alignment vertical="center"/>
    </xf>
    <xf numFmtId="38" fontId="1" fillId="4" borderId="3" xfId="1" applyFont="1" applyFill="1" applyBorder="1">
      <alignment vertical="center"/>
    </xf>
    <xf numFmtId="38" fontId="1" fillId="4" borderId="4" xfId="1" applyFont="1" applyFill="1" applyBorder="1">
      <alignment vertical="center"/>
    </xf>
    <xf numFmtId="38" fontId="1" fillId="4" borderId="5" xfId="1" applyFont="1" applyFill="1" applyBorder="1">
      <alignment vertical="center"/>
    </xf>
    <xf numFmtId="38" fontId="1" fillId="4" borderId="6" xfId="1" applyFont="1" applyFill="1" applyBorder="1">
      <alignment vertical="center"/>
    </xf>
    <xf numFmtId="38" fontId="1" fillId="4" borderId="10" xfId="1" applyFont="1" applyFill="1" applyBorder="1">
      <alignment vertical="center"/>
    </xf>
    <xf numFmtId="38" fontId="1" fillId="4" borderId="7" xfId="1" applyFont="1" applyFill="1" applyBorder="1">
      <alignment vertical="center"/>
    </xf>
    <xf numFmtId="38" fontId="1" fillId="4" borderId="2" xfId="1" applyFont="1" applyFill="1" applyBorder="1">
      <alignment vertical="center"/>
    </xf>
    <xf numFmtId="38" fontId="1" fillId="4" borderId="8" xfId="1" applyFont="1" applyFill="1" applyBorder="1">
      <alignment vertical="center"/>
    </xf>
    <xf numFmtId="38" fontId="1" fillId="4" borderId="9" xfId="1" applyFont="1" applyFill="1" applyBorder="1">
      <alignment vertical="center"/>
    </xf>
    <xf numFmtId="38" fontId="1" fillId="4" borderId="1" xfId="1" applyFont="1" applyFill="1" applyBorder="1" applyAlignment="1">
      <alignment horizontal="center" vertical="center"/>
    </xf>
    <xf numFmtId="38" fontId="1" fillId="4" borderId="12" xfId="1" applyFont="1" applyFill="1" applyBorder="1" applyAlignment="1">
      <alignment horizontal="right" vertical="center"/>
    </xf>
    <xf numFmtId="38" fontId="1" fillId="4" borderId="9" xfId="1" applyFont="1" applyFill="1" applyBorder="1" applyAlignment="1">
      <alignment horizontal="center" vertical="center"/>
    </xf>
    <xf numFmtId="38" fontId="1" fillId="4" borderId="13" xfId="1" applyFont="1" applyFill="1" applyBorder="1" applyAlignment="1">
      <alignment horizontal="center" vertical="center"/>
    </xf>
    <xf numFmtId="38" fontId="1" fillId="4" borderId="7" xfId="1" applyFont="1" applyFill="1" applyBorder="1" applyAlignment="1">
      <alignment horizontal="center" vertical="center"/>
    </xf>
    <xf numFmtId="38" fontId="1" fillId="4" borderId="8" xfId="1" applyFont="1" applyFill="1" applyBorder="1" applyAlignment="1">
      <alignment horizontal="center" vertical="center"/>
    </xf>
    <xf numFmtId="38" fontId="1" fillId="4" borderId="2" xfId="1" applyFont="1" applyFill="1" applyBorder="1" applyAlignment="1">
      <alignment horizontal="right" vertical="center"/>
    </xf>
    <xf numFmtId="38" fontId="0" fillId="2" borderId="9" xfId="1" applyFont="1" applyFill="1" applyBorder="1" applyAlignment="1">
      <alignment vertical="center"/>
    </xf>
    <xf numFmtId="38" fontId="0" fillId="2" borderId="12" xfId="1" applyFont="1" applyFill="1" applyBorder="1" applyAlignment="1">
      <alignment horizontal="left" vertical="center" wrapText="1"/>
    </xf>
    <xf numFmtId="38" fontId="0" fillId="2" borderId="9" xfId="1" applyFont="1" applyFill="1" applyBorder="1" applyAlignment="1">
      <alignment vertical="center" wrapText="1"/>
    </xf>
    <xf numFmtId="38" fontId="0" fillId="2" borderId="13" xfId="1" applyFont="1" applyFill="1" applyBorder="1" applyAlignment="1">
      <alignment horizontal="right" vertical="center" wrapText="1"/>
    </xf>
    <xf numFmtId="38" fontId="0" fillId="5" borderId="3" xfId="1" applyFont="1" applyFill="1" applyBorder="1">
      <alignment vertical="center"/>
    </xf>
    <xf numFmtId="40" fontId="1" fillId="5" borderId="16" xfId="1" applyNumberFormat="1" applyFont="1" applyFill="1" applyBorder="1">
      <alignment vertical="center"/>
    </xf>
    <xf numFmtId="40" fontId="0" fillId="5" borderId="16" xfId="1" applyNumberFormat="1" applyFont="1" applyFill="1" applyBorder="1">
      <alignment vertical="center"/>
    </xf>
    <xf numFmtId="40" fontId="0" fillId="5" borderId="16" xfId="1" applyNumberFormat="1" applyFont="1" applyFill="1" applyBorder="1" applyAlignment="1">
      <alignment vertical="center"/>
    </xf>
    <xf numFmtId="9" fontId="0" fillId="5" borderId="3" xfId="1" applyNumberFormat="1" applyFont="1" applyFill="1" applyBorder="1">
      <alignment vertical="center"/>
    </xf>
    <xf numFmtId="38" fontId="1" fillId="5" borderId="3" xfId="1" applyFont="1" applyFill="1" applyBorder="1">
      <alignment vertical="center"/>
    </xf>
    <xf numFmtId="178" fontId="1" fillId="5" borderId="3" xfId="1" applyNumberFormat="1" applyFont="1" applyFill="1" applyBorder="1">
      <alignment vertical="center"/>
    </xf>
    <xf numFmtId="178" fontId="0" fillId="5" borderId="3" xfId="1" applyNumberFormat="1" applyFont="1" applyFill="1" applyBorder="1">
      <alignment vertical="center"/>
    </xf>
    <xf numFmtId="38" fontId="0" fillId="5" borderId="3" xfId="1" applyFont="1" applyFill="1" applyBorder="1" applyAlignment="1">
      <alignment vertical="center" wrapText="1"/>
    </xf>
    <xf numFmtId="38" fontId="0" fillId="5" borderId="14" xfId="1" applyFont="1" applyFill="1" applyBorder="1">
      <alignment vertical="center"/>
    </xf>
    <xf numFmtId="38" fontId="0" fillId="5" borderId="2" xfId="1" applyFont="1" applyFill="1" applyBorder="1">
      <alignment vertical="center"/>
    </xf>
    <xf numFmtId="38" fontId="0" fillId="0" borderId="3" xfId="1" applyFont="1" applyBorder="1" applyAlignment="1">
      <alignment horizontal="center" vertical="center" wrapText="1"/>
    </xf>
    <xf numFmtId="38" fontId="0" fillId="2" borderId="12" xfId="1" applyFont="1" applyFill="1" applyBorder="1" applyAlignment="1">
      <alignment horizontal="center" vertical="center" wrapText="1"/>
    </xf>
    <xf numFmtId="0" fontId="0" fillId="0" borderId="2" xfId="0" applyBorder="1" applyAlignment="1">
      <alignment vertical="center" wrapText="1"/>
    </xf>
    <xf numFmtId="38" fontId="0" fillId="2" borderId="9"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38" fontId="0" fillId="2" borderId="3"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1" xfId="1" applyFont="1" applyFill="1" applyBorder="1" applyAlignment="1">
      <alignment horizontal="left" vertical="center" wrapText="1"/>
    </xf>
    <xf numFmtId="38" fontId="0" fillId="2" borderId="12" xfId="1" applyFont="1" applyFill="1" applyBorder="1" applyAlignment="1">
      <alignment horizontal="left" vertical="center" wrapText="1"/>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2" borderId="3" xfId="1" applyFont="1" applyFill="1" applyBorder="1" applyAlignment="1">
      <alignment vertical="center" wrapText="1"/>
    </xf>
    <xf numFmtId="0" fontId="0" fillId="2" borderId="1" xfId="0" applyFill="1" applyBorder="1" applyAlignment="1">
      <alignment vertical="center" wrapText="1"/>
    </xf>
    <xf numFmtId="38" fontId="0" fillId="2" borderId="9" xfId="1" applyFont="1" applyFill="1" applyBorder="1" applyAlignment="1">
      <alignment horizontal="center" vertical="center"/>
    </xf>
    <xf numFmtId="0" fontId="0" fillId="0" borderId="13" xfId="0" applyBorder="1" applyAlignment="1">
      <alignment horizontal="center" vertical="center"/>
    </xf>
    <xf numFmtId="38" fontId="0" fillId="2" borderId="2"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10" xfId="1" applyFont="1" applyFill="1" applyBorder="1" applyAlignment="1">
      <alignment horizontal="center" vertical="center"/>
    </xf>
    <xf numFmtId="38" fontId="1" fillId="3" borderId="3" xfId="1" applyFont="1" applyFill="1" applyBorder="1" applyAlignment="1">
      <alignment vertical="center" wrapText="1"/>
    </xf>
    <xf numFmtId="0" fontId="0" fillId="3" borderId="3" xfId="0" applyFill="1" applyBorder="1" applyAlignment="1">
      <alignment vertical="center" wrapText="1"/>
    </xf>
    <xf numFmtId="0" fontId="0" fillId="3" borderId="1" xfId="0" applyFill="1" applyBorder="1" applyAlignment="1">
      <alignment vertical="center" wrapText="1"/>
    </xf>
    <xf numFmtId="38" fontId="0" fillId="2" borderId="12" xfId="1" applyFont="1" applyFill="1" applyBorder="1" applyAlignment="1">
      <alignment horizontal="center" vertical="center"/>
    </xf>
    <xf numFmtId="38" fontId="0" fillId="0" borderId="4" xfId="1" applyFont="1" applyBorder="1" applyAlignment="1">
      <alignment horizontal="left" vertical="center"/>
    </xf>
    <xf numFmtId="38" fontId="0" fillId="0" borderId="5" xfId="1" applyFont="1" applyBorder="1" applyAlignment="1">
      <alignment horizontal="lef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2" borderId="27"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3" xfId="1" applyFont="1" applyFill="1" applyBorder="1" applyAlignment="1">
      <alignment horizontal="center" vertical="center"/>
    </xf>
    <xf numFmtId="38" fontId="3" fillId="2" borderId="12" xfId="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0" fillId="2" borderId="3" xfId="0" applyFill="1" applyBorder="1" applyAlignment="1">
      <alignment vertical="center" wrapText="1"/>
    </xf>
    <xf numFmtId="38" fontId="0" fillId="2" borderId="3" xfId="1" applyFont="1" applyFill="1" applyBorder="1" applyAlignment="1">
      <alignment horizontal="left" vertical="center" wrapText="1"/>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4" xfId="1" applyFont="1" applyFill="1"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0" fillId="2" borderId="4"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5" xfId="1" applyFont="1" applyFill="1" applyBorder="1" applyAlignment="1">
      <alignment horizontal="center" vertical="center"/>
    </xf>
    <xf numFmtId="0" fontId="0" fillId="0" borderId="2" xfId="0" applyBorder="1" applyAlignment="1">
      <alignment horizontal="center" vertical="center"/>
    </xf>
    <xf numFmtId="38" fontId="1" fillId="4" borderId="4" xfId="1" applyFont="1" applyFill="1" applyBorder="1" applyAlignment="1">
      <alignment horizontal="right" vertical="center"/>
    </xf>
    <xf numFmtId="38" fontId="1" fillId="4" borderId="5" xfId="1" applyFont="1" applyFill="1" applyBorder="1" applyAlignment="1">
      <alignment horizontal="right" vertical="center"/>
    </xf>
    <xf numFmtId="38" fontId="1" fillId="5" borderId="4" xfId="1" applyFont="1" applyFill="1" applyBorder="1" applyAlignment="1">
      <alignment horizontal="right" vertical="center"/>
    </xf>
    <xf numFmtId="38" fontId="1" fillId="5" borderId="5" xfId="1" applyFont="1" applyFill="1" applyBorder="1" applyAlignment="1">
      <alignment horizontal="right" vertical="center"/>
    </xf>
    <xf numFmtId="38" fontId="0" fillId="0" borderId="11" xfId="1" applyFont="1" applyBorder="1" applyAlignment="1">
      <alignment horizontal="left" vertical="center"/>
    </xf>
    <xf numFmtId="38" fontId="0" fillId="0" borderId="11" xfId="1" applyFont="1" applyBorder="1" applyAlignment="1">
      <alignment horizontal="center" vertical="center"/>
    </xf>
    <xf numFmtId="38" fontId="0" fillId="2" borderId="2" xfId="1" applyFont="1" applyFill="1" applyBorder="1" applyAlignment="1">
      <alignment horizontal="right" vertical="center"/>
    </xf>
    <xf numFmtId="40" fontId="0" fillId="5" borderId="18" xfId="1" applyNumberFormat="1" applyFont="1" applyFill="1" applyBorder="1" applyAlignment="1">
      <alignment horizontal="right" vertical="center"/>
    </xf>
    <xf numFmtId="40" fontId="0" fillId="5" borderId="19" xfId="1" applyNumberFormat="1" applyFont="1" applyFill="1" applyBorder="1" applyAlignment="1">
      <alignment horizontal="right" vertical="center"/>
    </xf>
    <xf numFmtId="38" fontId="0" fillId="5" borderId="1" xfId="1" applyFont="1" applyFill="1" applyBorder="1" applyAlignment="1">
      <alignment horizontal="right" vertical="center"/>
    </xf>
    <xf numFmtId="38" fontId="0" fillId="5" borderId="3" xfId="1" applyFont="1" applyFill="1" applyBorder="1" applyAlignment="1">
      <alignment horizontal="right" vertical="center"/>
    </xf>
    <xf numFmtId="178" fontId="0" fillId="5" borderId="3" xfId="1" applyNumberFormat="1" applyFont="1" applyFill="1" applyBorder="1" applyAlignment="1">
      <alignment horizontal="right" vertical="center"/>
    </xf>
    <xf numFmtId="38" fontId="3" fillId="2" borderId="3" xfId="1" applyFont="1" applyFill="1" applyBorder="1" applyAlignment="1">
      <alignment horizontal="center" vertical="center"/>
    </xf>
    <xf numFmtId="38" fontId="3" fillId="2" borderId="20" xfId="1" applyFont="1" applyFill="1" applyBorder="1" applyAlignment="1">
      <alignment horizontal="center" vertical="center"/>
    </xf>
    <xf numFmtId="38" fontId="3" fillId="2" borderId="18" xfId="1" applyFont="1" applyFill="1" applyBorder="1" applyAlignment="1">
      <alignment horizontal="center" vertical="center"/>
    </xf>
    <xf numFmtId="38" fontId="0" fillId="5" borderId="4" xfId="1" applyFont="1" applyFill="1" applyBorder="1" applyAlignment="1">
      <alignment horizontal="right" vertical="center"/>
    </xf>
    <xf numFmtId="38" fontId="0" fillId="5" borderId="5" xfId="1" applyFont="1" applyFill="1" applyBorder="1" applyAlignment="1">
      <alignment horizontal="right" vertical="center"/>
    </xf>
    <xf numFmtId="38" fontId="0" fillId="5" borderId="11" xfId="1" applyFont="1" applyFill="1" applyBorder="1" applyAlignment="1">
      <alignment horizontal="right" vertical="center"/>
    </xf>
    <xf numFmtId="38" fontId="0" fillId="0" borderId="21" xfId="1" applyFont="1" applyBorder="1" applyAlignment="1">
      <alignment horizontal="center" vertical="center"/>
    </xf>
    <xf numFmtId="38" fontId="0" fillId="0" borderId="22" xfId="1" applyFont="1" applyBorder="1" applyAlignment="1">
      <alignment horizontal="center" vertical="center"/>
    </xf>
    <xf numFmtId="38" fontId="0" fillId="0" borderId="23" xfId="1" applyFont="1" applyBorder="1" applyAlignment="1">
      <alignment horizontal="center" vertical="center"/>
    </xf>
    <xf numFmtId="38" fontId="0" fillId="0" borderId="24" xfId="1" applyFont="1" applyBorder="1" applyAlignment="1">
      <alignment horizontal="left" vertical="center"/>
    </xf>
    <xf numFmtId="38" fontId="0" fillId="0" borderId="25" xfId="1" applyFont="1" applyBorder="1" applyAlignment="1">
      <alignment horizontal="left" vertical="center"/>
    </xf>
    <xf numFmtId="38" fontId="0" fillId="0" borderId="26" xfId="1" applyFont="1" applyBorder="1" applyAlignment="1">
      <alignment horizontal="left" vertical="center"/>
    </xf>
    <xf numFmtId="38" fontId="0" fillId="0" borderId="4" xfId="1" applyFont="1" applyFill="1" applyBorder="1" applyAlignment="1">
      <alignment horizontal="left" vertical="center"/>
    </xf>
    <xf numFmtId="38" fontId="0" fillId="0" borderId="11" xfId="1" applyFont="1" applyFill="1" applyBorder="1" applyAlignment="1">
      <alignment horizontal="left" vertical="center"/>
    </xf>
    <xf numFmtId="38" fontId="0" fillId="0" borderId="5" xfId="1" applyFont="1" applyFill="1" applyBorder="1" applyAlignment="1">
      <alignment horizontal="left" vertical="center"/>
    </xf>
    <xf numFmtId="38" fontId="1" fillId="3" borderId="1" xfId="1" applyFont="1" applyFill="1" applyBorder="1" applyAlignment="1">
      <alignment horizontal="center" vertical="center"/>
    </xf>
    <xf numFmtId="38" fontId="1" fillId="3" borderId="12" xfId="1" applyFont="1" applyFill="1" applyBorder="1" applyAlignment="1">
      <alignment horizontal="center" vertical="center"/>
    </xf>
    <xf numFmtId="38" fontId="1" fillId="3" borderId="6" xfId="1" applyFont="1" applyFill="1" applyBorder="1" applyAlignment="1">
      <alignment horizontal="left" vertical="center"/>
    </xf>
    <xf numFmtId="38" fontId="1" fillId="3" borderId="27" xfId="1" applyFont="1" applyFill="1" applyBorder="1" applyAlignment="1">
      <alignment horizontal="left" vertical="center"/>
    </xf>
    <xf numFmtId="38" fontId="1" fillId="3" borderId="10" xfId="1" applyFont="1" applyFill="1" applyBorder="1" applyAlignment="1">
      <alignment horizontal="left" vertical="center"/>
    </xf>
    <xf numFmtId="38" fontId="1" fillId="3" borderId="7" xfId="1" applyFont="1" applyFill="1" applyBorder="1" applyAlignment="1">
      <alignment horizontal="left" vertical="center"/>
    </xf>
    <xf numFmtId="38" fontId="1" fillId="3" borderId="17" xfId="1" applyFont="1" applyFill="1" applyBorder="1" applyAlignment="1">
      <alignment horizontal="left" vertical="center"/>
    </xf>
    <xf numFmtId="38" fontId="1" fillId="3" borderId="8" xfId="1" applyFont="1" applyFill="1" applyBorder="1" applyAlignment="1">
      <alignment horizontal="left" vertical="center"/>
    </xf>
    <xf numFmtId="38" fontId="1" fillId="4" borderId="3" xfId="1" applyFont="1" applyFill="1" applyBorder="1" applyAlignment="1">
      <alignment horizontal="center" vertical="center"/>
    </xf>
    <xf numFmtId="38" fontId="1" fillId="4" borderId="1" xfId="1" applyFont="1" applyFill="1" applyBorder="1" applyAlignment="1">
      <alignment horizontal="center" vertical="center"/>
    </xf>
    <xf numFmtId="38" fontId="1" fillId="4" borderId="4" xfId="1" applyFont="1" applyFill="1" applyBorder="1" applyAlignment="1">
      <alignment horizontal="center" vertical="center"/>
    </xf>
    <xf numFmtId="38" fontId="1" fillId="4" borderId="5" xfId="1" applyFont="1" applyFill="1" applyBorder="1" applyAlignment="1">
      <alignment horizontal="center"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40" fontId="1" fillId="3" borderId="4" xfId="1" applyNumberFormat="1" applyFont="1" applyFill="1" applyBorder="1" applyAlignment="1">
      <alignment horizontal="right" vertical="center"/>
    </xf>
    <xf numFmtId="40" fontId="1" fillId="3" borderId="5" xfId="1" applyNumberFormat="1" applyFont="1" applyFill="1" applyBorder="1" applyAlignment="1">
      <alignment horizontal="right" vertical="center"/>
    </xf>
    <xf numFmtId="38" fontId="1" fillId="3" borderId="4" xfId="1" applyFont="1" applyFill="1" applyBorder="1" applyAlignment="1">
      <alignment horizontal="right" vertical="center"/>
    </xf>
    <xf numFmtId="38" fontId="1" fillId="3" borderId="5" xfId="1" applyFont="1" applyFill="1" applyBorder="1" applyAlignment="1">
      <alignment horizontal="right" vertical="center"/>
    </xf>
    <xf numFmtId="0" fontId="0" fillId="0" borderId="2" xfId="0" applyBorder="1">
      <alignment vertical="center"/>
    </xf>
    <xf numFmtId="176" fontId="1" fillId="3" borderId="4" xfId="1" applyNumberFormat="1" applyFont="1" applyFill="1" applyBorder="1" applyAlignment="1">
      <alignment horizontal="right" vertical="center"/>
    </xf>
    <xf numFmtId="176" fontId="1" fillId="3" borderId="5" xfId="1" applyNumberFormat="1" applyFont="1" applyFill="1" applyBorder="1" applyAlignment="1">
      <alignment horizontal="right" vertical="center"/>
    </xf>
    <xf numFmtId="38" fontId="1" fillId="3" borderId="1" xfId="1" applyFont="1" applyFill="1" applyBorder="1" applyAlignment="1">
      <alignment horizontal="center" vertical="center" wrapText="1"/>
    </xf>
    <xf numFmtId="0" fontId="0" fillId="3" borderId="12" xfId="0" applyFill="1" applyBorder="1" applyAlignment="1">
      <alignment horizontal="center" vertical="center" wrapText="1"/>
    </xf>
    <xf numFmtId="38" fontId="1" fillId="3" borderId="3" xfId="1" applyFont="1" applyFill="1" applyBorder="1" applyAlignment="1">
      <alignment horizontal="left" vertical="center" wrapText="1"/>
    </xf>
    <xf numFmtId="38" fontId="1" fillId="3" borderId="1" xfId="1" applyFont="1" applyFill="1" applyBorder="1" applyAlignment="1">
      <alignment horizontal="left" vertical="center" wrapText="1"/>
    </xf>
    <xf numFmtId="0" fontId="0" fillId="2" borderId="1" xfId="0" applyFill="1" applyBorder="1" applyAlignment="1">
      <alignment horizontal="center" vertical="center" wrapText="1"/>
    </xf>
    <xf numFmtId="38" fontId="1" fillId="3" borderId="3" xfId="1" applyFont="1" applyFill="1" applyBorder="1" applyAlignment="1">
      <alignment horizontal="center" vertical="center"/>
    </xf>
    <xf numFmtId="38" fontId="1" fillId="4" borderId="4" xfId="1" applyFont="1" applyFill="1" applyBorder="1" applyAlignment="1">
      <alignment horizontal="left" vertical="center"/>
    </xf>
    <xf numFmtId="38" fontId="1" fillId="4" borderId="11" xfId="1" applyFont="1" applyFill="1" applyBorder="1" applyAlignment="1">
      <alignment horizontal="left" vertical="center"/>
    </xf>
    <xf numFmtId="38" fontId="1" fillId="4" borderId="5" xfId="1" applyFont="1" applyFill="1" applyBorder="1" applyAlignment="1">
      <alignment horizontal="left" vertical="center"/>
    </xf>
    <xf numFmtId="38" fontId="1" fillId="4" borderId="6" xfId="1" applyFont="1" applyFill="1" applyBorder="1" applyAlignment="1">
      <alignment horizontal="center" vertical="center"/>
    </xf>
    <xf numFmtId="38" fontId="1" fillId="4" borderId="27" xfId="1" applyFont="1" applyFill="1" applyBorder="1" applyAlignment="1">
      <alignment horizontal="center" vertical="center"/>
    </xf>
    <xf numFmtId="38" fontId="1" fillId="4" borderId="10" xfId="1" applyFont="1" applyFill="1" applyBorder="1" applyAlignment="1">
      <alignment horizontal="center" vertical="center"/>
    </xf>
    <xf numFmtId="38" fontId="1" fillId="4" borderId="11" xfId="1" applyFont="1" applyFill="1" applyBorder="1" applyAlignment="1">
      <alignment horizontal="center" vertical="center"/>
    </xf>
    <xf numFmtId="178" fontId="0" fillId="0" borderId="4" xfId="1" applyNumberFormat="1" applyFont="1" applyBorder="1" applyAlignment="1">
      <alignment horizontal="right" vertical="center" wrapText="1"/>
    </xf>
    <xf numFmtId="178" fontId="0" fillId="0" borderId="5" xfId="1" applyNumberFormat="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7620</xdr:colOff>
      <xdr:row>573</xdr:row>
      <xdr:rowOff>7620</xdr:rowOff>
    </xdr:from>
    <xdr:to>
      <xdr:col>7</xdr:col>
      <xdr:colOff>0</xdr:colOff>
      <xdr:row>575</xdr:row>
      <xdr:rowOff>0</xdr:rowOff>
    </xdr:to>
    <xdr:sp macro="" textlink="">
      <xdr:nvSpPr>
        <xdr:cNvPr id="1078" name="Line 1">
          <a:extLst>
            <a:ext uri="{FF2B5EF4-FFF2-40B4-BE49-F238E27FC236}">
              <a16:creationId xmlns:a16="http://schemas.microsoft.com/office/drawing/2014/main" id="{AD474245-338D-4C28-B84F-A2F62A6F2AA3}"/>
            </a:ext>
          </a:extLst>
        </xdr:cNvPr>
        <xdr:cNvSpPr>
          <a:spLocks noChangeShapeType="1"/>
        </xdr:cNvSpPr>
      </xdr:nvSpPr>
      <xdr:spPr bwMode="auto">
        <a:xfrm>
          <a:off x="830580" y="98016060"/>
          <a:ext cx="17145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2"/>
  <sheetViews>
    <sheetView tabSelected="1" showOutlineSymbols="0" zoomScale="85" workbookViewId="0">
      <selection activeCell="B403" sqref="B403"/>
    </sheetView>
  </sheetViews>
  <sheetFormatPr defaultColWidth="9" defaultRowHeight="13.5" outlineLevelCol="4" x14ac:dyDescent="0.15"/>
  <cols>
    <col min="1" max="2" width="2.125" style="1" customWidth="1"/>
    <col min="3" max="5" width="2.5" style="1" customWidth="1"/>
    <col min="6" max="6" width="12.125" style="1" customWidth="1"/>
    <col min="7" max="7" width="12.875" style="1" customWidth="1" outlineLevel="4"/>
    <col min="8" max="8" width="12.5" style="1" customWidth="1" outlineLevel="4"/>
    <col min="9" max="9" width="13.875" style="1" customWidth="1" outlineLevel="3"/>
    <col min="10" max="10" width="14.125" style="1" customWidth="1" outlineLevel="3"/>
    <col min="11" max="11" width="15.5" style="1" customWidth="1" outlineLevel="4"/>
    <col min="12" max="13" width="13.5" style="1" customWidth="1" outlineLevel="4"/>
    <col min="14" max="15" width="13.5" style="1" customWidth="1" outlineLevel="3"/>
    <col min="16" max="17" width="13.5" style="1" customWidth="1" outlineLevel="2"/>
    <col min="18" max="19" width="13.5" style="1" customWidth="1" outlineLevel="1"/>
    <col min="20" max="20" width="12.5" style="1" customWidth="1"/>
    <col min="21" max="16384" width="9" style="1"/>
  </cols>
  <sheetData>
    <row r="1" spans="1:16" s="28" customFormat="1" ht="17.25" x14ac:dyDescent="0.15">
      <c r="B1" s="28" t="s">
        <v>0</v>
      </c>
    </row>
    <row r="3" spans="1:16" x14ac:dyDescent="0.15">
      <c r="A3" s="1" t="s">
        <v>1</v>
      </c>
    </row>
    <row r="4" spans="1:16" x14ac:dyDescent="0.15">
      <c r="B4" s="1" t="s">
        <v>2</v>
      </c>
    </row>
    <row r="5" spans="1:16" x14ac:dyDescent="0.15">
      <c r="C5" s="1" t="s">
        <v>3</v>
      </c>
    </row>
    <row r="6" spans="1:16" x14ac:dyDescent="0.15">
      <c r="D6" s="1" t="s">
        <v>4</v>
      </c>
    </row>
    <row r="7" spans="1:16" x14ac:dyDescent="0.15">
      <c r="E7" s="1" t="s">
        <v>5</v>
      </c>
    </row>
    <row r="8" spans="1:16" x14ac:dyDescent="0.15">
      <c r="F8" s="122" t="s">
        <v>6</v>
      </c>
      <c r="G8" s="2" t="s">
        <v>7</v>
      </c>
      <c r="H8" s="2" t="s">
        <v>8</v>
      </c>
      <c r="I8" s="2" t="s">
        <v>9</v>
      </c>
      <c r="J8" s="2" t="s">
        <v>10</v>
      </c>
      <c r="K8" s="2" t="s">
        <v>11</v>
      </c>
      <c r="L8" s="2" t="s">
        <v>12</v>
      </c>
      <c r="M8" s="2" t="s">
        <v>13</v>
      </c>
      <c r="N8" s="2" t="s">
        <v>14</v>
      </c>
    </row>
    <row r="9" spans="1:16" s="3" customFormat="1" x14ac:dyDescent="0.15">
      <c r="F9" s="137"/>
      <c r="G9" s="67" t="s">
        <v>15</v>
      </c>
      <c r="H9" s="67" t="s">
        <v>15</v>
      </c>
      <c r="I9" s="67" t="s">
        <v>15</v>
      </c>
      <c r="J9" s="67" t="s">
        <v>16</v>
      </c>
      <c r="K9" s="67" t="s">
        <v>17</v>
      </c>
      <c r="L9" s="67" t="s">
        <v>18</v>
      </c>
      <c r="M9" s="67" t="s">
        <v>18</v>
      </c>
      <c r="N9" s="67" t="s">
        <v>19</v>
      </c>
      <c r="O9" s="1"/>
      <c r="P9" s="1"/>
    </row>
    <row r="10" spans="1:16" s="3" customFormat="1" x14ac:dyDescent="0.15">
      <c r="F10" s="60"/>
      <c r="G10" s="60" t="s">
        <v>20</v>
      </c>
      <c r="H10" s="60" t="s">
        <v>21</v>
      </c>
      <c r="I10" s="60" t="s">
        <v>22</v>
      </c>
      <c r="J10" s="60" t="s">
        <v>23</v>
      </c>
      <c r="K10" s="60" t="s">
        <v>24</v>
      </c>
      <c r="L10" s="60" t="s">
        <v>25</v>
      </c>
      <c r="M10" s="60" t="s">
        <v>26</v>
      </c>
      <c r="N10" s="116" t="s">
        <v>27</v>
      </c>
      <c r="O10" s="1"/>
      <c r="P10" s="1"/>
    </row>
    <row r="11" spans="1:16" s="3" customFormat="1" x14ac:dyDescent="0.15">
      <c r="F11" s="61"/>
      <c r="G11" s="61"/>
      <c r="H11" s="61"/>
      <c r="I11" s="61"/>
      <c r="J11" s="61"/>
      <c r="K11" s="61"/>
      <c r="L11" s="61"/>
      <c r="M11" s="61"/>
      <c r="N11" s="120"/>
      <c r="P11" s="1"/>
    </row>
    <row r="12" spans="1:16" x14ac:dyDescent="0.15">
      <c r="F12" s="5"/>
      <c r="G12" s="5"/>
      <c r="H12" s="5"/>
      <c r="I12" s="104">
        <f>H12-G12</f>
        <v>0</v>
      </c>
      <c r="J12" s="5"/>
      <c r="K12" s="5"/>
      <c r="L12" s="25"/>
      <c r="M12" s="25"/>
      <c r="N12" s="104">
        <f>I12*J12*K12*L12*M12</f>
        <v>0</v>
      </c>
    </row>
    <row r="13" spans="1:16" x14ac:dyDescent="0.15">
      <c r="F13" s="5"/>
      <c r="G13" s="5"/>
      <c r="H13" s="5"/>
      <c r="I13" s="104">
        <f>H13-G13</f>
        <v>0</v>
      </c>
      <c r="J13" s="5"/>
      <c r="K13" s="5"/>
      <c r="L13" s="25"/>
      <c r="M13" s="25"/>
      <c r="N13" s="104">
        <f>I13*J13*K13*L13*M13</f>
        <v>0</v>
      </c>
    </row>
    <row r="14" spans="1:16" x14ac:dyDescent="0.15">
      <c r="F14" s="5"/>
      <c r="G14" s="5"/>
      <c r="H14" s="5"/>
      <c r="I14" s="104">
        <f>H14-G14</f>
        <v>0</v>
      </c>
      <c r="J14" s="5"/>
      <c r="K14" s="5"/>
      <c r="L14" s="25"/>
      <c r="M14" s="25"/>
      <c r="N14" s="104">
        <f>I14*J14*K14*L14*M14</f>
        <v>0</v>
      </c>
    </row>
    <row r="15" spans="1:16" x14ac:dyDescent="0.15">
      <c r="F15" s="5"/>
      <c r="G15" s="5"/>
      <c r="H15" s="5"/>
      <c r="I15" s="104">
        <f>H15-G15</f>
        <v>0</v>
      </c>
      <c r="J15" s="5"/>
      <c r="K15" s="5"/>
      <c r="L15" s="25"/>
      <c r="M15" s="25"/>
      <c r="N15" s="104">
        <f>I15*J15*K15*L15*M15</f>
        <v>0</v>
      </c>
    </row>
    <row r="16" spans="1:16" x14ac:dyDescent="0.15">
      <c r="F16" s="23" t="s">
        <v>28</v>
      </c>
      <c r="G16" s="5"/>
      <c r="H16" s="5"/>
      <c r="I16" s="5"/>
      <c r="J16" s="5"/>
      <c r="K16" s="5"/>
      <c r="L16" s="5"/>
      <c r="M16" s="5"/>
      <c r="N16" s="104">
        <f>SUM(N12:N15)</f>
        <v>0</v>
      </c>
    </row>
    <row r="18" spans="5:15" x14ac:dyDescent="0.15">
      <c r="E18" s="1" t="s">
        <v>29</v>
      </c>
    </row>
    <row r="19" spans="5:15" x14ac:dyDescent="0.15">
      <c r="F19" s="122" t="s">
        <v>6</v>
      </c>
      <c r="G19" s="2" t="s">
        <v>30</v>
      </c>
      <c r="H19" s="2" t="s">
        <v>31</v>
      </c>
      <c r="I19" s="2" t="s">
        <v>32</v>
      </c>
      <c r="J19" s="2" t="s">
        <v>33</v>
      </c>
      <c r="K19" s="2" t="s">
        <v>11</v>
      </c>
      <c r="L19" s="2" t="s">
        <v>12</v>
      </c>
      <c r="M19" s="2" t="s">
        <v>13</v>
      </c>
      <c r="N19" s="2" t="s">
        <v>14</v>
      </c>
    </row>
    <row r="20" spans="5:15" x14ac:dyDescent="0.15">
      <c r="F20" s="137"/>
      <c r="G20" s="67" t="s">
        <v>34</v>
      </c>
      <c r="H20" s="67" t="s">
        <v>34</v>
      </c>
      <c r="I20" s="67" t="s">
        <v>34</v>
      </c>
      <c r="J20" s="67" t="s">
        <v>15</v>
      </c>
      <c r="K20" s="67" t="s">
        <v>17</v>
      </c>
      <c r="L20" s="67" t="s">
        <v>18</v>
      </c>
      <c r="M20" s="67" t="s">
        <v>18</v>
      </c>
      <c r="N20" s="67" t="s">
        <v>19</v>
      </c>
    </row>
    <row r="21" spans="5:15" x14ac:dyDescent="0.15">
      <c r="F21" s="60"/>
      <c r="G21" s="60" t="s">
        <v>20</v>
      </c>
      <c r="H21" s="60" t="s">
        <v>21</v>
      </c>
      <c r="I21" s="60" t="s">
        <v>22</v>
      </c>
      <c r="J21" s="60" t="s">
        <v>23</v>
      </c>
      <c r="K21" s="60" t="s">
        <v>24</v>
      </c>
      <c r="L21" s="60" t="s">
        <v>25</v>
      </c>
      <c r="M21" s="60" t="s">
        <v>26</v>
      </c>
      <c r="N21" s="116" t="s">
        <v>27</v>
      </c>
    </row>
    <row r="22" spans="5:15" x14ac:dyDescent="0.15">
      <c r="F22" s="61"/>
      <c r="G22" s="61"/>
      <c r="H22" s="61"/>
      <c r="I22" s="61"/>
      <c r="J22" s="61"/>
      <c r="K22" s="61"/>
      <c r="L22" s="61"/>
      <c r="M22" s="61"/>
      <c r="N22" s="120"/>
      <c r="O22" s="3"/>
    </row>
    <row r="23" spans="5:15" x14ac:dyDescent="0.15">
      <c r="F23" s="5"/>
      <c r="G23" s="5"/>
      <c r="H23" s="5"/>
      <c r="I23" s="104">
        <f>H23-G23</f>
        <v>0</v>
      </c>
      <c r="J23" s="5"/>
      <c r="K23" s="5"/>
      <c r="L23" s="25"/>
      <c r="M23" s="25"/>
      <c r="N23" s="104">
        <f>I23*J23*K23*L23*M23</f>
        <v>0</v>
      </c>
    </row>
    <row r="24" spans="5:15" x14ac:dyDescent="0.15">
      <c r="F24" s="5"/>
      <c r="G24" s="5"/>
      <c r="H24" s="5"/>
      <c r="I24" s="104">
        <f>H24-G24</f>
        <v>0</v>
      </c>
      <c r="J24" s="5"/>
      <c r="K24" s="5"/>
      <c r="L24" s="25"/>
      <c r="M24" s="25"/>
      <c r="N24" s="104">
        <f>I24*J24*K24*L24*M24</f>
        <v>0</v>
      </c>
    </row>
    <row r="25" spans="5:15" x14ac:dyDescent="0.15">
      <c r="F25" s="5"/>
      <c r="G25" s="5"/>
      <c r="H25" s="5"/>
      <c r="I25" s="104">
        <f>H25-G25</f>
        <v>0</v>
      </c>
      <c r="J25" s="5"/>
      <c r="K25" s="5"/>
      <c r="L25" s="25"/>
      <c r="M25" s="25"/>
      <c r="N25" s="104">
        <f>I25*J25*K25*L25*M25</f>
        <v>0</v>
      </c>
    </row>
    <row r="26" spans="5:15" x14ac:dyDescent="0.15">
      <c r="F26" s="5"/>
      <c r="G26" s="5"/>
      <c r="H26" s="5"/>
      <c r="I26" s="104">
        <f>H26-G26</f>
        <v>0</v>
      </c>
      <c r="J26" s="5"/>
      <c r="K26" s="5"/>
      <c r="L26" s="25"/>
      <c r="M26" s="25"/>
      <c r="N26" s="104">
        <f>I26*J26*K26*L26*M26</f>
        <v>0</v>
      </c>
    </row>
    <row r="27" spans="5:15" x14ac:dyDescent="0.15">
      <c r="F27" s="23" t="s">
        <v>28</v>
      </c>
      <c r="G27" s="5"/>
      <c r="H27" s="5"/>
      <c r="I27" s="5"/>
      <c r="J27" s="5"/>
      <c r="K27" s="5"/>
      <c r="L27" s="5"/>
      <c r="M27" s="5"/>
      <c r="N27" s="104">
        <f>SUM(N23:N26)</f>
        <v>0</v>
      </c>
    </row>
    <row r="29" spans="5:15" x14ac:dyDescent="0.15">
      <c r="E29" s="1" t="s">
        <v>35</v>
      </c>
    </row>
    <row r="30" spans="5:15" x14ac:dyDescent="0.15">
      <c r="F30" s="122" t="s">
        <v>6</v>
      </c>
      <c r="G30" s="122" t="s">
        <v>33</v>
      </c>
      <c r="H30" s="122" t="s">
        <v>31</v>
      </c>
      <c r="I30" s="122" t="s">
        <v>36</v>
      </c>
      <c r="J30" s="159" t="s">
        <v>37</v>
      </c>
      <c r="K30" s="160"/>
      <c r="L30" s="161"/>
      <c r="M30" s="122" t="s">
        <v>13</v>
      </c>
      <c r="N30" s="121" t="s">
        <v>14</v>
      </c>
    </row>
    <row r="31" spans="5:15" x14ac:dyDescent="0.15">
      <c r="F31" s="137"/>
      <c r="G31" s="137"/>
      <c r="H31" s="137"/>
      <c r="I31" s="137"/>
      <c r="J31" s="2" t="s">
        <v>38</v>
      </c>
      <c r="K31" s="2" t="s">
        <v>39</v>
      </c>
      <c r="L31" s="2" t="s">
        <v>40</v>
      </c>
      <c r="M31" s="137"/>
      <c r="N31" s="122"/>
    </row>
    <row r="32" spans="5:15" x14ac:dyDescent="0.15">
      <c r="F32" s="137"/>
      <c r="G32" s="67" t="s">
        <v>15</v>
      </c>
      <c r="H32" s="67" t="s">
        <v>34</v>
      </c>
      <c r="I32" s="67" t="s">
        <v>41</v>
      </c>
      <c r="J32" s="67"/>
      <c r="K32" s="67"/>
      <c r="L32" s="67"/>
      <c r="M32" s="67" t="s">
        <v>18</v>
      </c>
      <c r="N32" s="67" t="s">
        <v>19</v>
      </c>
    </row>
    <row r="33" spans="5:15" x14ac:dyDescent="0.15">
      <c r="F33" s="60"/>
      <c r="G33" s="60" t="s">
        <v>20</v>
      </c>
      <c r="H33" s="60" t="s">
        <v>21</v>
      </c>
      <c r="I33" s="60" t="s">
        <v>42</v>
      </c>
      <c r="J33" s="60" t="s">
        <v>23</v>
      </c>
      <c r="K33" s="60" t="s">
        <v>24</v>
      </c>
      <c r="L33" s="60" t="s">
        <v>43</v>
      </c>
      <c r="M33" s="60" t="s">
        <v>26</v>
      </c>
      <c r="N33" s="116" t="s">
        <v>44</v>
      </c>
    </row>
    <row r="34" spans="5:15" x14ac:dyDescent="0.15">
      <c r="F34" s="61"/>
      <c r="G34" s="61"/>
      <c r="H34" s="61"/>
      <c r="I34" s="61"/>
      <c r="J34" s="61"/>
      <c r="K34" s="61"/>
      <c r="L34" s="61"/>
      <c r="M34" s="61"/>
      <c r="N34" s="120"/>
    </row>
    <row r="35" spans="5:15" x14ac:dyDescent="0.15">
      <c r="F35" s="5"/>
      <c r="G35" s="5"/>
      <c r="H35" s="5"/>
      <c r="I35" s="104">
        <f>G35*H35</f>
        <v>0</v>
      </c>
      <c r="J35" s="5"/>
      <c r="K35" s="5"/>
      <c r="L35" s="104">
        <f>K35-J35</f>
        <v>0</v>
      </c>
      <c r="M35" s="25"/>
      <c r="N35" s="104">
        <f>I35*L35*M35</f>
        <v>0</v>
      </c>
    </row>
    <row r="36" spans="5:15" x14ac:dyDescent="0.15">
      <c r="F36" s="5"/>
      <c r="G36" s="5"/>
      <c r="H36" s="5"/>
      <c r="I36" s="104">
        <f>G36*H36</f>
        <v>0</v>
      </c>
      <c r="J36" s="5"/>
      <c r="K36" s="5"/>
      <c r="L36" s="104">
        <f>K36-J36</f>
        <v>0</v>
      </c>
      <c r="M36" s="25"/>
      <c r="N36" s="104">
        <f>I36*L36*M36</f>
        <v>0</v>
      </c>
    </row>
    <row r="37" spans="5:15" x14ac:dyDescent="0.15">
      <c r="F37" s="5"/>
      <c r="G37" s="5"/>
      <c r="H37" s="5"/>
      <c r="I37" s="104">
        <f>G37*H37</f>
        <v>0</v>
      </c>
      <c r="J37" s="5"/>
      <c r="K37" s="5"/>
      <c r="L37" s="104">
        <f>K37-J37</f>
        <v>0</v>
      </c>
      <c r="M37" s="25"/>
      <c r="N37" s="104">
        <f>I37*L37*M37</f>
        <v>0</v>
      </c>
    </row>
    <row r="38" spans="5:15" x14ac:dyDescent="0.15">
      <c r="F38" s="5"/>
      <c r="G38" s="5"/>
      <c r="H38" s="5"/>
      <c r="I38" s="104">
        <f>G38*H38</f>
        <v>0</v>
      </c>
      <c r="J38" s="5"/>
      <c r="K38" s="5"/>
      <c r="L38" s="104">
        <f>K38-J38</f>
        <v>0</v>
      </c>
      <c r="M38" s="25"/>
      <c r="N38" s="104">
        <f>I38*L38*M38</f>
        <v>0</v>
      </c>
    </row>
    <row r="39" spans="5:15" x14ac:dyDescent="0.15">
      <c r="F39" s="23" t="s">
        <v>28</v>
      </c>
      <c r="G39" s="5"/>
      <c r="H39" s="5"/>
      <c r="I39" s="5"/>
      <c r="J39" s="5"/>
      <c r="K39" s="5"/>
      <c r="L39" s="5"/>
      <c r="M39" s="5"/>
      <c r="N39" s="104">
        <f>SUM(N35:N38)</f>
        <v>0</v>
      </c>
    </row>
    <row r="41" spans="5:15" x14ac:dyDescent="0.15">
      <c r="E41" s="1" t="s">
        <v>45</v>
      </c>
    </row>
    <row r="42" spans="5:15" x14ac:dyDescent="0.15">
      <c r="F42" s="122" t="s">
        <v>46</v>
      </c>
      <c r="G42" s="2" t="s">
        <v>47</v>
      </c>
      <c r="H42" s="2" t="s">
        <v>33</v>
      </c>
      <c r="I42" s="2" t="s">
        <v>31</v>
      </c>
      <c r="J42" s="2" t="s">
        <v>36</v>
      </c>
      <c r="K42" s="159" t="s">
        <v>48</v>
      </c>
      <c r="L42" s="160"/>
      <c r="M42" s="161"/>
      <c r="N42" s="2" t="s">
        <v>13</v>
      </c>
      <c r="O42" s="2" t="s">
        <v>14</v>
      </c>
    </row>
    <row r="43" spans="5:15" x14ac:dyDescent="0.15">
      <c r="F43" s="137"/>
      <c r="G43" s="60"/>
      <c r="H43" s="67" t="s">
        <v>15</v>
      </c>
      <c r="I43" s="67" t="s">
        <v>34</v>
      </c>
      <c r="J43" s="67" t="s">
        <v>41</v>
      </c>
      <c r="K43" s="2" t="s">
        <v>49</v>
      </c>
      <c r="L43" s="2" t="s">
        <v>39</v>
      </c>
      <c r="M43" s="2" t="s">
        <v>40</v>
      </c>
      <c r="N43" s="67" t="s">
        <v>18</v>
      </c>
      <c r="O43" s="67" t="s">
        <v>19</v>
      </c>
    </row>
    <row r="44" spans="5:15" x14ac:dyDescent="0.15">
      <c r="F44" s="60"/>
      <c r="G44" s="60"/>
      <c r="H44" s="60" t="s">
        <v>20</v>
      </c>
      <c r="I44" s="60" t="s">
        <v>21</v>
      </c>
      <c r="J44" s="60" t="s">
        <v>42</v>
      </c>
      <c r="K44" s="60" t="s">
        <v>23</v>
      </c>
      <c r="L44" s="60" t="s">
        <v>24</v>
      </c>
      <c r="M44" s="60" t="s">
        <v>43</v>
      </c>
      <c r="N44" s="116" t="s">
        <v>26</v>
      </c>
      <c r="O44" s="116" t="s">
        <v>44</v>
      </c>
    </row>
    <row r="45" spans="5:15" x14ac:dyDescent="0.15">
      <c r="F45" s="61"/>
      <c r="G45" s="61"/>
      <c r="H45" s="61"/>
      <c r="I45" s="61"/>
      <c r="J45" s="61"/>
      <c r="K45" s="61"/>
      <c r="L45" s="61"/>
      <c r="M45" s="61"/>
      <c r="N45" s="120"/>
      <c r="O45" s="120"/>
    </row>
    <row r="46" spans="5:15" x14ac:dyDescent="0.15">
      <c r="F46" s="5"/>
      <c r="G46" s="5"/>
      <c r="H46" s="5"/>
      <c r="I46" s="5"/>
      <c r="J46" s="104">
        <f>H46*I46</f>
        <v>0</v>
      </c>
      <c r="K46" s="5"/>
      <c r="L46" s="5"/>
      <c r="M46" s="104">
        <f>L46-K46</f>
        <v>0</v>
      </c>
      <c r="N46" s="25"/>
      <c r="O46" s="104">
        <f>J46*M46*N46</f>
        <v>0</v>
      </c>
    </row>
    <row r="47" spans="5:15" x14ac:dyDescent="0.15">
      <c r="F47" s="5"/>
      <c r="G47" s="5"/>
      <c r="H47" s="5"/>
      <c r="I47" s="5"/>
      <c r="J47" s="104">
        <f>H47*I47</f>
        <v>0</v>
      </c>
      <c r="K47" s="5"/>
      <c r="L47" s="5"/>
      <c r="M47" s="104">
        <f>L47-K47</f>
        <v>0</v>
      </c>
      <c r="N47" s="25"/>
      <c r="O47" s="104">
        <f>J47*M47*N47</f>
        <v>0</v>
      </c>
    </row>
    <row r="48" spans="5:15" x14ac:dyDescent="0.15">
      <c r="F48" s="5"/>
      <c r="G48" s="5"/>
      <c r="H48" s="5"/>
      <c r="I48" s="5"/>
      <c r="J48" s="104">
        <f>H48*I48</f>
        <v>0</v>
      </c>
      <c r="K48" s="5"/>
      <c r="L48" s="5"/>
      <c r="M48" s="104">
        <f>L48-K48</f>
        <v>0</v>
      </c>
      <c r="N48" s="25"/>
      <c r="O48" s="104">
        <f>J48*M48*N48</f>
        <v>0</v>
      </c>
    </row>
    <row r="49" spans="1:16" x14ac:dyDescent="0.15">
      <c r="F49" s="5"/>
      <c r="G49" s="5"/>
      <c r="H49" s="5"/>
      <c r="I49" s="5"/>
      <c r="J49" s="104">
        <f>H49*I49</f>
        <v>0</v>
      </c>
      <c r="K49" s="5"/>
      <c r="L49" s="5"/>
      <c r="M49" s="104">
        <f>L49-K49</f>
        <v>0</v>
      </c>
      <c r="N49" s="25"/>
      <c r="O49" s="104">
        <f>J49*M49*N49</f>
        <v>0</v>
      </c>
    </row>
    <row r="50" spans="1:16" x14ac:dyDescent="0.15">
      <c r="F50" s="23" t="s">
        <v>28</v>
      </c>
      <c r="G50" s="5"/>
      <c r="H50" s="5"/>
      <c r="I50" s="5"/>
      <c r="J50" s="5"/>
      <c r="K50" s="5"/>
      <c r="L50" s="5"/>
      <c r="M50" s="5"/>
      <c r="N50" s="5"/>
      <c r="O50" s="104">
        <f>SUM(O46:O49)</f>
        <v>0</v>
      </c>
    </row>
    <row r="52" spans="1:16" hidden="1" x14ac:dyDescent="0.15">
      <c r="A52" s="80"/>
      <c r="B52" s="80"/>
      <c r="C52" s="80"/>
      <c r="D52" s="80"/>
      <c r="E52" s="80" t="s">
        <v>50</v>
      </c>
      <c r="F52" s="80"/>
      <c r="G52" s="80"/>
      <c r="H52" s="80"/>
      <c r="I52" s="80"/>
      <c r="J52" s="80"/>
      <c r="K52" s="80"/>
      <c r="L52" s="80"/>
      <c r="M52" s="80"/>
      <c r="N52" s="80"/>
      <c r="O52" s="80"/>
      <c r="P52" s="80"/>
    </row>
    <row r="53" spans="1:16" ht="14.25" hidden="1" thickBot="1" x14ac:dyDescent="0.2">
      <c r="A53" s="80"/>
      <c r="B53" s="80"/>
      <c r="C53" s="80"/>
      <c r="D53" s="80"/>
      <c r="E53" s="80"/>
      <c r="F53" s="198" t="s">
        <v>51</v>
      </c>
      <c r="G53" s="198"/>
      <c r="H53" s="198"/>
      <c r="I53" s="198"/>
      <c r="J53" s="200" t="s">
        <v>52</v>
      </c>
      <c r="K53" s="201"/>
      <c r="L53" s="80"/>
      <c r="M53" s="80" t="s">
        <v>53</v>
      </c>
      <c r="N53" s="80"/>
      <c r="O53" s="80"/>
      <c r="P53" s="80"/>
    </row>
    <row r="54" spans="1:16" ht="14.25" hidden="1" thickBot="1" x14ac:dyDescent="0.2">
      <c r="A54" s="80"/>
      <c r="B54" s="80"/>
      <c r="C54" s="80"/>
      <c r="D54" s="80"/>
      <c r="E54" s="80"/>
      <c r="F54" s="81"/>
      <c r="G54" s="217" t="s">
        <v>54</v>
      </c>
      <c r="H54" s="218"/>
      <c r="I54" s="219"/>
      <c r="J54" s="165">
        <f>SUM(J55:K57)</f>
        <v>0</v>
      </c>
      <c r="K54" s="166"/>
      <c r="L54" s="82" t="s">
        <v>55</v>
      </c>
      <c r="M54" s="105">
        <f>$G$684</f>
        <v>0</v>
      </c>
      <c r="N54" s="80"/>
      <c r="O54" s="80"/>
      <c r="P54" s="80"/>
    </row>
    <row r="55" spans="1:16" hidden="1" x14ac:dyDescent="0.15">
      <c r="A55" s="80"/>
      <c r="B55" s="80"/>
      <c r="C55" s="80"/>
      <c r="D55" s="80"/>
      <c r="E55" s="80"/>
      <c r="F55" s="83"/>
      <c r="G55" s="84" t="s">
        <v>56</v>
      </c>
      <c r="H55" s="85"/>
      <c r="I55" s="86"/>
      <c r="J55" s="163"/>
      <c r="K55" s="164"/>
      <c r="L55" s="80"/>
      <c r="M55" s="80"/>
      <c r="N55" s="80"/>
      <c r="O55" s="80"/>
      <c r="P55" s="80"/>
    </row>
    <row r="56" spans="1:16" hidden="1" x14ac:dyDescent="0.15">
      <c r="A56" s="80"/>
      <c r="B56" s="80"/>
      <c r="C56" s="80"/>
      <c r="D56" s="80"/>
      <c r="E56" s="80"/>
      <c r="F56" s="83"/>
      <c r="G56" s="84" t="s">
        <v>57</v>
      </c>
      <c r="H56" s="85"/>
      <c r="I56" s="86"/>
      <c r="J56" s="163"/>
      <c r="K56" s="164"/>
      <c r="L56" s="80"/>
      <c r="M56" s="80"/>
      <c r="N56" s="80"/>
      <c r="O56" s="80"/>
      <c r="P56" s="80"/>
    </row>
    <row r="57" spans="1:16" hidden="1" x14ac:dyDescent="0.15">
      <c r="A57" s="80"/>
      <c r="B57" s="80"/>
      <c r="C57" s="80"/>
      <c r="D57" s="80"/>
      <c r="E57" s="80"/>
      <c r="F57" s="83"/>
      <c r="G57" s="84" t="s">
        <v>58</v>
      </c>
      <c r="H57" s="85"/>
      <c r="I57" s="86"/>
      <c r="J57" s="163"/>
      <c r="K57" s="164"/>
      <c r="L57" s="80"/>
      <c r="M57" s="80"/>
      <c r="N57" s="80"/>
      <c r="O57" s="80"/>
      <c r="P57" s="80"/>
    </row>
    <row r="58" spans="1:16" hidden="1" x14ac:dyDescent="0.15">
      <c r="A58" s="80"/>
      <c r="B58" s="80"/>
      <c r="C58" s="80"/>
      <c r="D58" s="80"/>
      <c r="E58" s="80"/>
      <c r="F58" s="83"/>
      <c r="G58" s="84" t="s">
        <v>59</v>
      </c>
      <c r="H58" s="85"/>
      <c r="I58" s="86"/>
      <c r="J58" s="165">
        <f>SUM(J59:K61)</f>
        <v>0</v>
      </c>
      <c r="K58" s="166"/>
      <c r="L58" s="80"/>
      <c r="M58" s="80"/>
      <c r="N58" s="80"/>
      <c r="O58" s="80"/>
      <c r="P58" s="80"/>
    </row>
    <row r="59" spans="1:16" hidden="1" x14ac:dyDescent="0.15">
      <c r="A59" s="80"/>
      <c r="B59" s="80"/>
      <c r="C59" s="80"/>
      <c r="D59" s="80"/>
      <c r="E59" s="80"/>
      <c r="F59" s="83"/>
      <c r="G59" s="84" t="s">
        <v>56</v>
      </c>
      <c r="H59" s="85"/>
      <c r="I59" s="86"/>
      <c r="J59" s="163"/>
      <c r="K59" s="164"/>
      <c r="L59" s="80"/>
      <c r="M59" s="80"/>
      <c r="N59" s="80"/>
      <c r="O59" s="80"/>
      <c r="P59" s="80"/>
    </row>
    <row r="60" spans="1:16" hidden="1" x14ac:dyDescent="0.15">
      <c r="A60" s="80"/>
      <c r="B60" s="80"/>
      <c r="C60" s="80"/>
      <c r="D60" s="80"/>
      <c r="E60" s="80"/>
      <c r="F60" s="83"/>
      <c r="G60" s="84" t="s">
        <v>57</v>
      </c>
      <c r="H60" s="85"/>
      <c r="I60" s="86"/>
      <c r="J60" s="163"/>
      <c r="K60" s="164"/>
      <c r="L60" s="80"/>
      <c r="M60" s="80"/>
      <c r="N60" s="80"/>
      <c r="O60" s="80"/>
      <c r="P60" s="80"/>
    </row>
    <row r="61" spans="1:16" hidden="1" x14ac:dyDescent="0.15">
      <c r="A61" s="80"/>
      <c r="B61" s="80"/>
      <c r="C61" s="80"/>
      <c r="D61" s="80"/>
      <c r="E61" s="80"/>
      <c r="F61" s="83"/>
      <c r="G61" s="84" t="s">
        <v>58</v>
      </c>
      <c r="H61" s="85"/>
      <c r="I61" s="86"/>
      <c r="J61" s="163"/>
      <c r="K61" s="164"/>
      <c r="L61" s="80"/>
      <c r="M61" s="80"/>
      <c r="N61" s="80"/>
      <c r="O61" s="80"/>
      <c r="P61" s="80"/>
    </row>
    <row r="62" spans="1:16" hidden="1" x14ac:dyDescent="0.15">
      <c r="A62" s="80"/>
      <c r="B62" s="80"/>
      <c r="C62" s="80"/>
      <c r="D62" s="80"/>
      <c r="E62" s="80"/>
      <c r="F62" s="83"/>
      <c r="G62" s="84" t="s">
        <v>60</v>
      </c>
      <c r="H62" s="85"/>
      <c r="I62" s="86"/>
      <c r="J62" s="163"/>
      <c r="K62" s="164"/>
      <c r="L62" s="80"/>
      <c r="M62" s="80"/>
      <c r="N62" s="80"/>
      <c r="O62" s="80"/>
      <c r="P62" s="80"/>
    </row>
    <row r="63" spans="1:16" hidden="1" x14ac:dyDescent="0.15">
      <c r="A63" s="80"/>
      <c r="B63" s="80"/>
      <c r="C63" s="80"/>
      <c r="D63" s="80"/>
      <c r="E63" s="80"/>
      <c r="F63" s="83" t="s">
        <v>61</v>
      </c>
      <c r="G63" s="84" t="s">
        <v>62</v>
      </c>
      <c r="H63" s="85"/>
      <c r="I63" s="86"/>
      <c r="J63" s="165">
        <f>SUM(J64:K65)</f>
        <v>0</v>
      </c>
      <c r="K63" s="166"/>
      <c r="L63" s="80"/>
      <c r="M63" s="80"/>
      <c r="N63" s="80"/>
      <c r="O63" s="80"/>
      <c r="P63" s="80"/>
    </row>
    <row r="64" spans="1:16" hidden="1" x14ac:dyDescent="0.15">
      <c r="A64" s="80"/>
      <c r="B64" s="80"/>
      <c r="C64" s="80"/>
      <c r="D64" s="80"/>
      <c r="E64" s="80"/>
      <c r="F64" s="83"/>
      <c r="G64" s="84" t="s">
        <v>63</v>
      </c>
      <c r="H64" s="85"/>
      <c r="I64" s="86"/>
      <c r="J64" s="163"/>
      <c r="K64" s="164"/>
      <c r="L64" s="80"/>
      <c r="M64" s="80"/>
      <c r="N64" s="80"/>
      <c r="O64" s="80"/>
      <c r="P64" s="80"/>
    </row>
    <row r="65" spans="1:16" hidden="1" x14ac:dyDescent="0.15">
      <c r="A65" s="80"/>
      <c r="B65" s="80"/>
      <c r="C65" s="80"/>
      <c r="D65" s="80"/>
      <c r="E65" s="80"/>
      <c r="F65" s="83"/>
      <c r="G65" s="84" t="s">
        <v>64</v>
      </c>
      <c r="H65" s="85"/>
      <c r="I65" s="86"/>
      <c r="J65" s="163"/>
      <c r="K65" s="164"/>
      <c r="L65" s="80"/>
      <c r="M65" s="80"/>
      <c r="N65" s="80"/>
      <c r="O65" s="80"/>
      <c r="P65" s="80"/>
    </row>
    <row r="66" spans="1:16" hidden="1" x14ac:dyDescent="0.15">
      <c r="A66" s="80"/>
      <c r="B66" s="80"/>
      <c r="C66" s="80"/>
      <c r="D66" s="80"/>
      <c r="E66" s="80"/>
      <c r="F66" s="83"/>
      <c r="G66" s="84" t="s">
        <v>65</v>
      </c>
      <c r="H66" s="85"/>
      <c r="I66" s="86"/>
      <c r="J66" s="165">
        <f>SUM(J67:K69)</f>
        <v>0</v>
      </c>
      <c r="K66" s="166"/>
      <c r="L66" s="80"/>
      <c r="M66" s="80"/>
      <c r="N66" s="80"/>
      <c r="O66" s="80"/>
      <c r="P66" s="80"/>
    </row>
    <row r="67" spans="1:16" hidden="1" x14ac:dyDescent="0.15">
      <c r="A67" s="80"/>
      <c r="B67" s="80"/>
      <c r="C67" s="80"/>
      <c r="D67" s="80"/>
      <c r="E67" s="80"/>
      <c r="F67" s="83"/>
      <c r="G67" s="84" t="s">
        <v>66</v>
      </c>
      <c r="H67" s="85"/>
      <c r="I67" s="86"/>
      <c r="J67" s="163"/>
      <c r="K67" s="164"/>
      <c r="L67" s="80"/>
      <c r="M67" s="80"/>
      <c r="N67" s="80"/>
      <c r="O67" s="80"/>
      <c r="P67" s="80"/>
    </row>
    <row r="68" spans="1:16" hidden="1" x14ac:dyDescent="0.15">
      <c r="A68" s="80"/>
      <c r="B68" s="80"/>
      <c r="C68" s="80"/>
      <c r="D68" s="80"/>
      <c r="E68" s="80"/>
      <c r="F68" s="83"/>
      <c r="G68" s="84" t="s">
        <v>67</v>
      </c>
      <c r="H68" s="85"/>
      <c r="I68" s="86"/>
      <c r="J68" s="163"/>
      <c r="K68" s="164"/>
      <c r="L68" s="80"/>
      <c r="M68" s="80"/>
      <c r="N68" s="80"/>
      <c r="O68" s="80"/>
      <c r="P68" s="80"/>
    </row>
    <row r="69" spans="1:16" hidden="1" x14ac:dyDescent="0.15">
      <c r="A69" s="80"/>
      <c r="B69" s="80"/>
      <c r="C69" s="80"/>
      <c r="D69" s="80"/>
      <c r="E69" s="80"/>
      <c r="F69" s="83"/>
      <c r="G69" s="84" t="s">
        <v>68</v>
      </c>
      <c r="H69" s="85"/>
      <c r="I69" s="86"/>
      <c r="J69" s="163"/>
      <c r="K69" s="164"/>
      <c r="L69" s="80"/>
      <c r="M69" s="80"/>
      <c r="N69" s="80"/>
      <c r="O69" s="80"/>
      <c r="P69" s="80"/>
    </row>
    <row r="70" spans="1:16" hidden="1" x14ac:dyDescent="0.15">
      <c r="A70" s="80"/>
      <c r="B70" s="80"/>
      <c r="C70" s="80"/>
      <c r="D70" s="80"/>
      <c r="E70" s="80"/>
      <c r="F70" s="83"/>
      <c r="G70" s="84" t="s">
        <v>69</v>
      </c>
      <c r="H70" s="85"/>
      <c r="I70" s="86"/>
      <c r="J70" s="163"/>
      <c r="K70" s="164"/>
      <c r="L70" s="80"/>
      <c r="M70" s="80"/>
      <c r="N70" s="80"/>
      <c r="O70" s="80"/>
      <c r="P70" s="80"/>
    </row>
    <row r="71" spans="1:16" hidden="1" x14ac:dyDescent="0.15">
      <c r="A71" s="80"/>
      <c r="B71" s="80"/>
      <c r="C71" s="80"/>
      <c r="D71" s="80"/>
      <c r="E71" s="80"/>
      <c r="F71" s="83"/>
      <c r="G71" s="84" t="s">
        <v>70</v>
      </c>
      <c r="H71" s="85"/>
      <c r="I71" s="86"/>
      <c r="J71" s="163"/>
      <c r="K71" s="164"/>
      <c r="L71" s="80"/>
      <c r="M71" s="80"/>
      <c r="N71" s="80"/>
      <c r="O71" s="80"/>
      <c r="P71" s="80"/>
    </row>
    <row r="72" spans="1:16" hidden="1" x14ac:dyDescent="0.15">
      <c r="A72" s="80"/>
      <c r="B72" s="80"/>
      <c r="C72" s="80"/>
      <c r="D72" s="80"/>
      <c r="E72" s="80"/>
      <c r="F72" s="83"/>
      <c r="G72" s="84" t="s">
        <v>71</v>
      </c>
      <c r="H72" s="85"/>
      <c r="I72" s="86"/>
      <c r="J72" s="165">
        <f>SUM(J73:K74)</f>
        <v>0</v>
      </c>
      <c r="K72" s="166"/>
      <c r="L72" s="80"/>
      <c r="M72" s="80"/>
      <c r="N72" s="80"/>
      <c r="O72" s="80"/>
      <c r="P72" s="80"/>
    </row>
    <row r="73" spans="1:16" hidden="1" x14ac:dyDescent="0.15">
      <c r="A73" s="80"/>
      <c r="B73" s="80"/>
      <c r="C73" s="80"/>
      <c r="D73" s="80"/>
      <c r="E73" s="80"/>
      <c r="F73" s="83"/>
      <c r="G73" s="84" t="s">
        <v>72</v>
      </c>
      <c r="H73" s="85"/>
      <c r="I73" s="86"/>
      <c r="J73" s="163"/>
      <c r="K73" s="164"/>
      <c r="L73" s="80"/>
      <c r="M73" s="80"/>
      <c r="N73" s="80"/>
      <c r="O73" s="80"/>
      <c r="P73" s="80"/>
    </row>
    <row r="74" spans="1:16" hidden="1" x14ac:dyDescent="0.15">
      <c r="A74" s="80"/>
      <c r="B74" s="80"/>
      <c r="C74" s="80"/>
      <c r="D74" s="80"/>
      <c r="E74" s="80"/>
      <c r="F74" s="83"/>
      <c r="G74" s="81" t="s">
        <v>73</v>
      </c>
      <c r="H74" s="87"/>
      <c r="I74" s="88"/>
      <c r="J74" s="163"/>
      <c r="K74" s="164"/>
      <c r="L74" s="80"/>
      <c r="M74" s="80"/>
      <c r="N74" s="80"/>
      <c r="O74" s="80"/>
      <c r="P74" s="80"/>
    </row>
    <row r="75" spans="1:16" hidden="1" x14ac:dyDescent="0.15">
      <c r="A75" s="80"/>
      <c r="B75" s="80"/>
      <c r="C75" s="80"/>
      <c r="D75" s="80"/>
      <c r="E75" s="80"/>
      <c r="F75" s="89"/>
      <c r="G75" s="200" t="s">
        <v>74</v>
      </c>
      <c r="H75" s="223"/>
      <c r="I75" s="201"/>
      <c r="J75" s="165">
        <f>J72+J71+J70+J66+J63+J58+J54+J62</f>
        <v>0</v>
      </c>
      <c r="K75" s="166"/>
      <c r="L75" s="80"/>
      <c r="M75" s="80"/>
      <c r="N75" s="80"/>
      <c r="O75" s="80"/>
      <c r="P75" s="80"/>
    </row>
    <row r="76" spans="1:16" hidden="1" x14ac:dyDescent="0.15">
      <c r="A76" s="80"/>
      <c r="B76" s="80"/>
      <c r="C76" s="80"/>
      <c r="D76" s="80"/>
      <c r="E76" s="80"/>
      <c r="F76" s="83"/>
      <c r="G76" s="90" t="s">
        <v>75</v>
      </c>
      <c r="H76" s="89"/>
      <c r="I76" s="91"/>
      <c r="J76" s="165">
        <f>SUM(J77:K78)</f>
        <v>0</v>
      </c>
      <c r="K76" s="166"/>
      <c r="L76" s="80"/>
      <c r="M76" s="80"/>
      <c r="N76" s="80"/>
      <c r="O76" s="80"/>
      <c r="P76" s="80"/>
    </row>
    <row r="77" spans="1:16" hidden="1" x14ac:dyDescent="0.15">
      <c r="A77" s="80"/>
      <c r="B77" s="80"/>
      <c r="C77" s="80"/>
      <c r="D77" s="80"/>
      <c r="E77" s="80"/>
      <c r="F77" s="83"/>
      <c r="G77" s="84" t="s">
        <v>76</v>
      </c>
      <c r="H77" s="85"/>
      <c r="I77" s="86"/>
      <c r="J77" s="163"/>
      <c r="K77" s="164"/>
      <c r="L77" s="80"/>
      <c r="M77" s="80"/>
      <c r="N77" s="80"/>
      <c r="O77" s="80"/>
      <c r="P77" s="80"/>
    </row>
    <row r="78" spans="1:16" hidden="1" x14ac:dyDescent="0.15">
      <c r="A78" s="80"/>
      <c r="B78" s="80"/>
      <c r="C78" s="80"/>
      <c r="D78" s="80"/>
      <c r="E78" s="80"/>
      <c r="F78" s="83" t="s">
        <v>77</v>
      </c>
      <c r="G78" s="84" t="s">
        <v>78</v>
      </c>
      <c r="H78" s="85"/>
      <c r="I78" s="86"/>
      <c r="J78" s="163"/>
      <c r="K78" s="164"/>
      <c r="L78" s="80"/>
      <c r="M78" s="80"/>
      <c r="N78" s="80"/>
      <c r="O78" s="80"/>
      <c r="P78" s="80"/>
    </row>
    <row r="79" spans="1:16" hidden="1" x14ac:dyDescent="0.15">
      <c r="A79" s="80"/>
      <c r="B79" s="80"/>
      <c r="C79" s="80"/>
      <c r="D79" s="80"/>
      <c r="E79" s="80"/>
      <c r="F79" s="83"/>
      <c r="G79" s="84" t="s">
        <v>79</v>
      </c>
      <c r="H79" s="85"/>
      <c r="I79" s="86"/>
      <c r="J79" s="163"/>
      <c r="K79" s="164"/>
      <c r="L79" s="80"/>
      <c r="M79" s="80"/>
      <c r="N79" s="80"/>
      <c r="O79" s="80"/>
      <c r="P79" s="80"/>
    </row>
    <row r="80" spans="1:16" hidden="1" x14ac:dyDescent="0.15">
      <c r="A80" s="80"/>
      <c r="B80" s="80"/>
      <c r="C80" s="80"/>
      <c r="D80" s="80"/>
      <c r="E80" s="80"/>
      <c r="F80" s="83"/>
      <c r="G80" s="81" t="s">
        <v>80</v>
      </c>
      <c r="H80" s="87"/>
      <c r="I80" s="88"/>
      <c r="J80" s="163"/>
      <c r="K80" s="164"/>
      <c r="L80" s="80"/>
      <c r="M80" s="80"/>
      <c r="N80" s="80"/>
      <c r="O80" s="80"/>
      <c r="P80" s="80"/>
    </row>
    <row r="81" spans="1:16" hidden="1" x14ac:dyDescent="0.15">
      <c r="A81" s="80"/>
      <c r="B81" s="80"/>
      <c r="C81" s="80"/>
      <c r="D81" s="80"/>
      <c r="E81" s="80"/>
      <c r="F81" s="92"/>
      <c r="G81" s="220" t="s">
        <v>81</v>
      </c>
      <c r="H81" s="221"/>
      <c r="I81" s="222"/>
      <c r="J81" s="165">
        <f>J76+J79+J80</f>
        <v>0</v>
      </c>
      <c r="K81" s="166"/>
      <c r="L81" s="80"/>
      <c r="M81" s="80"/>
      <c r="N81" s="80"/>
      <c r="O81" s="80"/>
      <c r="P81" s="80"/>
    </row>
    <row r="82" spans="1:16" hidden="1" x14ac:dyDescent="0.15">
      <c r="A82" s="80"/>
      <c r="B82" s="80"/>
      <c r="C82" s="80"/>
      <c r="D82" s="80"/>
      <c r="E82" s="80"/>
      <c r="F82" s="200" t="s">
        <v>82</v>
      </c>
      <c r="G82" s="223"/>
      <c r="H82" s="223"/>
      <c r="I82" s="201"/>
      <c r="J82" s="165">
        <f>J81+J75</f>
        <v>0</v>
      </c>
      <c r="K82" s="166"/>
      <c r="L82" s="80"/>
      <c r="M82" s="80"/>
      <c r="N82" s="80"/>
      <c r="O82" s="80"/>
      <c r="P82" s="80"/>
    </row>
    <row r="83" spans="1:16" hidden="1" x14ac:dyDescent="0.15">
      <c r="F83" s="15"/>
    </row>
    <row r="84" spans="1:16" hidden="1" x14ac:dyDescent="0.15">
      <c r="E84" s="1" t="s">
        <v>83</v>
      </c>
    </row>
    <row r="85" spans="1:16" ht="14.25" hidden="1" thickBot="1" x14ac:dyDescent="0.2">
      <c r="F85" s="122" t="s">
        <v>84</v>
      </c>
      <c r="G85" s="122" t="s">
        <v>85</v>
      </c>
      <c r="H85" s="2" t="s">
        <v>86</v>
      </c>
      <c r="I85" s="2" t="s">
        <v>33</v>
      </c>
      <c r="J85" s="2" t="s">
        <v>14</v>
      </c>
      <c r="L85" s="1" t="s">
        <v>53</v>
      </c>
    </row>
    <row r="86" spans="1:16" ht="14.25" hidden="1" thickBot="1" x14ac:dyDescent="0.2">
      <c r="F86" s="137"/>
      <c r="G86" s="137"/>
      <c r="H86" s="67" t="s">
        <v>87</v>
      </c>
      <c r="I86" s="67" t="s">
        <v>88</v>
      </c>
      <c r="J86" s="67" t="s">
        <v>89</v>
      </c>
      <c r="K86" s="3" t="s">
        <v>55</v>
      </c>
      <c r="L86" s="106">
        <f>$G$684</f>
        <v>0</v>
      </c>
    </row>
    <row r="87" spans="1:16" hidden="1" x14ac:dyDescent="0.15">
      <c r="F87" s="61"/>
      <c r="G87" s="61"/>
      <c r="H87" s="61" t="s">
        <v>20</v>
      </c>
      <c r="I87" s="61" t="s">
        <v>21</v>
      </c>
      <c r="J87" s="61" t="s">
        <v>42</v>
      </c>
      <c r="K87" s="3"/>
    </row>
    <row r="88" spans="1:16" hidden="1" x14ac:dyDescent="0.15">
      <c r="F88" s="5"/>
      <c r="G88" s="5"/>
      <c r="H88" s="5"/>
      <c r="I88" s="5"/>
      <c r="J88" s="104">
        <f>H88*I88</f>
        <v>0</v>
      </c>
    </row>
    <row r="89" spans="1:16" hidden="1" x14ac:dyDescent="0.15">
      <c r="F89" s="5"/>
      <c r="G89" s="5"/>
      <c r="H89" s="5"/>
      <c r="I89" s="5"/>
      <c r="J89" s="104">
        <f>H89*I89</f>
        <v>0</v>
      </c>
    </row>
    <row r="90" spans="1:16" hidden="1" x14ac:dyDescent="0.15">
      <c r="F90" s="5"/>
      <c r="G90" s="5"/>
      <c r="H90" s="5"/>
      <c r="I90" s="5"/>
      <c r="J90" s="104">
        <f>H90*I90</f>
        <v>0</v>
      </c>
    </row>
    <row r="91" spans="1:16" hidden="1" x14ac:dyDescent="0.15">
      <c r="F91" s="5"/>
      <c r="G91" s="5"/>
      <c r="H91" s="5"/>
      <c r="I91" s="5"/>
      <c r="J91" s="104">
        <f>H91*I91</f>
        <v>0</v>
      </c>
    </row>
    <row r="92" spans="1:16" hidden="1" x14ac:dyDescent="0.15">
      <c r="F92" s="23" t="s">
        <v>28</v>
      </c>
      <c r="G92" s="5"/>
      <c r="H92" s="5"/>
      <c r="I92" s="5"/>
      <c r="J92" s="104">
        <f>SUM(J88:J91)</f>
        <v>0</v>
      </c>
    </row>
    <row r="93" spans="1:16" hidden="1" x14ac:dyDescent="0.15"/>
    <row r="94" spans="1:16" hidden="1" x14ac:dyDescent="0.15">
      <c r="D94" s="1" t="s">
        <v>90</v>
      </c>
    </row>
    <row r="95" spans="1:16" hidden="1" x14ac:dyDescent="0.15">
      <c r="E95" s="1" t="s">
        <v>91</v>
      </c>
    </row>
    <row r="96" spans="1:16" ht="14.25" hidden="1" thickBot="1" x14ac:dyDescent="0.2">
      <c r="F96" s="121" t="s">
        <v>92</v>
      </c>
      <c r="G96" s="122" t="s">
        <v>93</v>
      </c>
      <c r="H96" s="122"/>
      <c r="I96" s="122" t="s">
        <v>94</v>
      </c>
      <c r="J96" s="122"/>
      <c r="K96" s="122" t="s">
        <v>95</v>
      </c>
      <c r="L96" s="122"/>
      <c r="M96" s="2" t="s">
        <v>14</v>
      </c>
      <c r="O96" s="1" t="s">
        <v>53</v>
      </c>
    </row>
    <row r="97" spans="5:15" ht="14.25" hidden="1" thickBot="1" x14ac:dyDescent="0.2">
      <c r="F97" s="122"/>
      <c r="G97" s="150" t="s">
        <v>96</v>
      </c>
      <c r="H97" s="151"/>
      <c r="I97" s="150" t="s">
        <v>97</v>
      </c>
      <c r="J97" s="151"/>
      <c r="K97" s="150" t="s">
        <v>97</v>
      </c>
      <c r="L97" s="151"/>
      <c r="M97" s="67" t="s">
        <v>89</v>
      </c>
      <c r="N97" s="3" t="s">
        <v>55</v>
      </c>
      <c r="O97" s="106">
        <f>$G$684</f>
        <v>0</v>
      </c>
    </row>
    <row r="98" spans="5:15" hidden="1" x14ac:dyDescent="0.15">
      <c r="F98" s="60"/>
      <c r="G98" s="129" t="s">
        <v>20</v>
      </c>
      <c r="H98" s="130"/>
      <c r="I98" s="129" t="s">
        <v>21</v>
      </c>
      <c r="J98" s="130"/>
      <c r="K98" s="129" t="s">
        <v>98</v>
      </c>
      <c r="L98" s="130"/>
      <c r="M98" s="116" t="s">
        <v>99</v>
      </c>
      <c r="N98" s="3"/>
    </row>
    <row r="99" spans="5:15" hidden="1" x14ac:dyDescent="0.15">
      <c r="F99" s="61"/>
      <c r="G99" s="157"/>
      <c r="H99" s="158"/>
      <c r="I99" s="157"/>
      <c r="J99" s="158"/>
      <c r="K99" s="157"/>
      <c r="L99" s="158"/>
      <c r="M99" s="120"/>
      <c r="N99" s="3"/>
    </row>
    <row r="100" spans="5:15" hidden="1" x14ac:dyDescent="0.15">
      <c r="F100" s="5"/>
      <c r="G100" s="125"/>
      <c r="H100" s="126"/>
      <c r="I100" s="125"/>
      <c r="J100" s="126"/>
      <c r="K100" s="125"/>
      <c r="L100" s="126"/>
      <c r="M100" s="104">
        <f>G100*(I100-K100)</f>
        <v>0</v>
      </c>
    </row>
    <row r="101" spans="5:15" hidden="1" x14ac:dyDescent="0.15">
      <c r="F101" s="5"/>
      <c r="G101" s="125"/>
      <c r="H101" s="126"/>
      <c r="I101" s="125"/>
      <c r="J101" s="126"/>
      <c r="K101" s="125"/>
      <c r="L101" s="126"/>
      <c r="M101" s="104">
        <f>G101*(I101-K101)</f>
        <v>0</v>
      </c>
    </row>
    <row r="102" spans="5:15" hidden="1" x14ac:dyDescent="0.15">
      <c r="F102" s="5"/>
      <c r="G102" s="125"/>
      <c r="H102" s="126"/>
      <c r="I102" s="125"/>
      <c r="J102" s="126"/>
      <c r="K102" s="125"/>
      <c r="L102" s="126"/>
      <c r="M102" s="104">
        <f>G102*(I102-K102)</f>
        <v>0</v>
      </c>
    </row>
    <row r="103" spans="5:15" hidden="1" x14ac:dyDescent="0.15">
      <c r="F103" s="5"/>
      <c r="G103" s="125"/>
      <c r="H103" s="126"/>
      <c r="I103" s="125"/>
      <c r="J103" s="126"/>
      <c r="K103" s="125"/>
      <c r="L103" s="126"/>
      <c r="M103" s="104">
        <f>G103*(I103-K103)</f>
        <v>0</v>
      </c>
    </row>
    <row r="104" spans="5:15" hidden="1" x14ac:dyDescent="0.15">
      <c r="F104" s="23" t="s">
        <v>28</v>
      </c>
      <c r="G104" s="125"/>
      <c r="H104" s="126"/>
      <c r="I104" s="125"/>
      <c r="J104" s="126"/>
      <c r="K104" s="125"/>
      <c r="L104" s="126"/>
      <c r="M104" s="104">
        <f>SUM(M100:M103)</f>
        <v>0</v>
      </c>
    </row>
    <row r="105" spans="5:15" hidden="1" x14ac:dyDescent="0.15"/>
    <row r="106" spans="5:15" hidden="1" x14ac:dyDescent="0.15">
      <c r="E106" s="1" t="s">
        <v>100</v>
      </c>
    </row>
    <row r="107" spans="5:15" ht="14.25" hidden="1" thickBot="1" x14ac:dyDescent="0.2">
      <c r="F107" s="121" t="s">
        <v>92</v>
      </c>
      <c r="G107" s="122" t="s">
        <v>93</v>
      </c>
      <c r="H107" s="122"/>
      <c r="I107" s="122" t="s">
        <v>94</v>
      </c>
      <c r="J107" s="122"/>
      <c r="K107" s="122" t="s">
        <v>95</v>
      </c>
      <c r="L107" s="122"/>
      <c r="M107" s="2" t="s">
        <v>14</v>
      </c>
      <c r="O107" s="1" t="s">
        <v>53</v>
      </c>
    </row>
    <row r="108" spans="5:15" ht="14.25" hidden="1" thickBot="1" x14ac:dyDescent="0.2">
      <c r="F108" s="122"/>
      <c r="G108" s="150" t="s">
        <v>96</v>
      </c>
      <c r="H108" s="151"/>
      <c r="I108" s="150" t="s">
        <v>97</v>
      </c>
      <c r="J108" s="151"/>
      <c r="K108" s="150" t="s">
        <v>97</v>
      </c>
      <c r="L108" s="151"/>
      <c r="M108" s="67" t="s">
        <v>89</v>
      </c>
      <c r="N108" s="3" t="s">
        <v>55</v>
      </c>
      <c r="O108" s="106">
        <f>$G$684</f>
        <v>0</v>
      </c>
    </row>
    <row r="109" spans="5:15" hidden="1" x14ac:dyDescent="0.15">
      <c r="F109" s="60"/>
      <c r="G109" s="129" t="s">
        <v>20</v>
      </c>
      <c r="H109" s="130"/>
      <c r="I109" s="129" t="s">
        <v>21</v>
      </c>
      <c r="J109" s="130"/>
      <c r="K109" s="129" t="s">
        <v>98</v>
      </c>
      <c r="L109" s="130"/>
      <c r="M109" s="116" t="s">
        <v>99</v>
      </c>
      <c r="N109" s="3"/>
    </row>
    <row r="110" spans="5:15" hidden="1" x14ac:dyDescent="0.15">
      <c r="F110" s="61"/>
      <c r="G110" s="157"/>
      <c r="H110" s="158"/>
      <c r="I110" s="157"/>
      <c r="J110" s="158"/>
      <c r="K110" s="157"/>
      <c r="L110" s="158"/>
      <c r="M110" s="120"/>
      <c r="N110" s="3"/>
    </row>
    <row r="111" spans="5:15" hidden="1" x14ac:dyDescent="0.15">
      <c r="F111" s="5"/>
      <c r="G111" s="125"/>
      <c r="H111" s="126"/>
      <c r="I111" s="140"/>
      <c r="J111" s="141"/>
      <c r="K111" s="125"/>
      <c r="L111" s="126"/>
      <c r="M111" s="104">
        <f>G111*(I111-K111)</f>
        <v>0</v>
      </c>
    </row>
    <row r="112" spans="5:15" hidden="1" x14ac:dyDescent="0.15">
      <c r="F112" s="5"/>
      <c r="G112" s="125"/>
      <c r="H112" s="126"/>
      <c r="I112" s="125"/>
      <c r="J112" s="126"/>
      <c r="K112" s="125"/>
      <c r="L112" s="126"/>
      <c r="M112" s="104">
        <f>G112*(I112-K112)</f>
        <v>0</v>
      </c>
    </row>
    <row r="113" spans="4:15" hidden="1" x14ac:dyDescent="0.15">
      <c r="F113" s="5"/>
      <c r="G113" s="125"/>
      <c r="H113" s="126"/>
      <c r="I113" s="125"/>
      <c r="J113" s="126"/>
      <c r="K113" s="125"/>
      <c r="L113" s="126"/>
      <c r="M113" s="104">
        <f>G113*(I113-K113)</f>
        <v>0</v>
      </c>
    </row>
    <row r="114" spans="4:15" hidden="1" x14ac:dyDescent="0.15">
      <c r="F114" s="5"/>
      <c r="G114" s="125"/>
      <c r="H114" s="126"/>
      <c r="I114" s="125"/>
      <c r="J114" s="126"/>
      <c r="K114" s="125"/>
      <c r="L114" s="126"/>
      <c r="M114" s="104">
        <f>G114*(I114-K114)</f>
        <v>0</v>
      </c>
    </row>
    <row r="115" spans="4:15" hidden="1" x14ac:dyDescent="0.15">
      <c r="F115" s="23" t="s">
        <v>28</v>
      </c>
      <c r="G115" s="125"/>
      <c r="H115" s="126"/>
      <c r="I115" s="125"/>
      <c r="J115" s="126"/>
      <c r="K115" s="125"/>
      <c r="L115" s="126"/>
      <c r="M115" s="104">
        <f>SUM(M111:M114)</f>
        <v>0</v>
      </c>
    </row>
    <row r="116" spans="4:15" hidden="1" x14ac:dyDescent="0.15"/>
    <row r="117" spans="4:15" hidden="1" x14ac:dyDescent="0.15">
      <c r="E117" s="1" t="s">
        <v>101</v>
      </c>
    </row>
    <row r="118" spans="4:15" ht="14.25" hidden="1" thickBot="1" x14ac:dyDescent="0.2">
      <c r="F118" s="159" t="s">
        <v>38</v>
      </c>
      <c r="G118" s="160"/>
      <c r="H118" s="161"/>
      <c r="I118" s="159" t="s">
        <v>39</v>
      </c>
      <c r="J118" s="160"/>
      <c r="K118" s="161"/>
      <c r="L118" s="121" t="s">
        <v>102</v>
      </c>
      <c r="M118" s="121" t="s">
        <v>14</v>
      </c>
      <c r="O118" s="1" t="s">
        <v>53</v>
      </c>
    </row>
    <row r="119" spans="4:15" ht="14.25" hidden="1" thickBot="1" x14ac:dyDescent="0.2">
      <c r="F119" s="6" t="s">
        <v>103</v>
      </c>
      <c r="G119" s="122" t="s">
        <v>104</v>
      </c>
      <c r="H119" s="122"/>
      <c r="I119" s="6" t="s">
        <v>103</v>
      </c>
      <c r="J119" s="122" t="s">
        <v>104</v>
      </c>
      <c r="K119" s="122"/>
      <c r="L119" s="122"/>
      <c r="M119" s="122"/>
      <c r="N119" s="3" t="s">
        <v>55</v>
      </c>
      <c r="O119" s="106">
        <f>$G$684</f>
        <v>0</v>
      </c>
    </row>
    <row r="120" spans="4:15" hidden="1" x14ac:dyDescent="0.15">
      <c r="F120" s="67" t="s">
        <v>96</v>
      </c>
      <c r="G120" s="150" t="s">
        <v>97</v>
      </c>
      <c r="H120" s="151"/>
      <c r="I120" s="67" t="s">
        <v>96</v>
      </c>
      <c r="J120" s="150" t="s">
        <v>97</v>
      </c>
      <c r="K120" s="151"/>
      <c r="L120" s="67" t="s">
        <v>89</v>
      </c>
      <c r="M120" s="67" t="s">
        <v>89</v>
      </c>
    </row>
    <row r="121" spans="4:15" hidden="1" x14ac:dyDescent="0.15">
      <c r="F121" s="137" t="s">
        <v>20</v>
      </c>
      <c r="G121" s="129" t="s">
        <v>21</v>
      </c>
      <c r="H121" s="130"/>
      <c r="I121" s="137" t="s">
        <v>98</v>
      </c>
      <c r="J121" s="129" t="s">
        <v>23</v>
      </c>
      <c r="K121" s="130"/>
      <c r="L121" s="137" t="s">
        <v>24</v>
      </c>
      <c r="M121" s="116" t="s">
        <v>105</v>
      </c>
    </row>
    <row r="122" spans="4:15" hidden="1" x14ac:dyDescent="0.15">
      <c r="F122" s="208"/>
      <c r="G122" s="157"/>
      <c r="H122" s="158"/>
      <c r="I122" s="162"/>
      <c r="J122" s="157"/>
      <c r="K122" s="158"/>
      <c r="L122" s="162"/>
      <c r="M122" s="120"/>
    </row>
    <row r="123" spans="4:15" hidden="1" x14ac:dyDescent="0.15">
      <c r="F123" s="23"/>
      <c r="G123" s="125"/>
      <c r="H123" s="126"/>
      <c r="I123" s="5"/>
      <c r="J123" s="125"/>
      <c r="K123" s="126"/>
      <c r="L123" s="5"/>
      <c r="M123" s="104">
        <f>(I123-F123)*(J123-G123)-L123</f>
        <v>0</v>
      </c>
    </row>
    <row r="124" spans="4:15" hidden="1" x14ac:dyDescent="0.15"/>
    <row r="125" spans="4:15" hidden="1" x14ac:dyDescent="0.15">
      <c r="D125" s="1" t="s">
        <v>106</v>
      </c>
    </row>
    <row r="126" spans="4:15" hidden="1" x14ac:dyDescent="0.15">
      <c r="E126" s="1" t="s">
        <v>107</v>
      </c>
    </row>
    <row r="127" spans="4:15" s="18" customFormat="1" ht="14.25" hidden="1" thickBot="1" x14ac:dyDescent="0.2">
      <c r="F127" s="121" t="s">
        <v>108</v>
      </c>
      <c r="G127" s="2" t="s">
        <v>109</v>
      </c>
      <c r="H127" s="2" t="s">
        <v>110</v>
      </c>
      <c r="I127" s="2" t="s">
        <v>111</v>
      </c>
      <c r="J127" s="2" t="s">
        <v>112</v>
      </c>
      <c r="K127" s="2" t="s">
        <v>14</v>
      </c>
      <c r="L127" s="1"/>
      <c r="M127" s="1" t="s">
        <v>53</v>
      </c>
    </row>
    <row r="128" spans="4:15" ht="14.25" hidden="1" thickBot="1" x14ac:dyDescent="0.2">
      <c r="F128" s="122"/>
      <c r="G128" s="67" t="s">
        <v>113</v>
      </c>
      <c r="H128" s="67" t="s">
        <v>113</v>
      </c>
      <c r="I128" s="67" t="s">
        <v>114</v>
      </c>
      <c r="J128" s="67" t="s">
        <v>18</v>
      </c>
      <c r="K128" s="67" t="s">
        <v>19</v>
      </c>
      <c r="L128" s="3" t="s">
        <v>55</v>
      </c>
      <c r="M128" s="106">
        <f>$G$684</f>
        <v>0</v>
      </c>
    </row>
    <row r="129" spans="5:12" hidden="1" x14ac:dyDescent="0.15">
      <c r="F129" s="60"/>
      <c r="G129" s="60" t="s">
        <v>20</v>
      </c>
      <c r="H129" s="60" t="s">
        <v>21</v>
      </c>
      <c r="I129" s="60" t="s">
        <v>98</v>
      </c>
      <c r="J129" s="60" t="s">
        <v>23</v>
      </c>
      <c r="K129" s="116" t="s">
        <v>115</v>
      </c>
      <c r="L129" s="3"/>
    </row>
    <row r="130" spans="5:12" hidden="1" x14ac:dyDescent="0.15">
      <c r="F130" s="61"/>
      <c r="G130" s="4"/>
      <c r="H130" s="4"/>
      <c r="I130" s="4"/>
      <c r="J130" s="4"/>
      <c r="K130" s="120"/>
      <c r="L130" s="3"/>
    </row>
    <row r="131" spans="5:12" hidden="1" x14ac:dyDescent="0.15">
      <c r="F131" s="5"/>
      <c r="G131" s="5"/>
      <c r="H131" s="5"/>
      <c r="I131" s="5"/>
      <c r="J131" s="25"/>
      <c r="K131" s="104">
        <f>(H131-G131)*I131*J131</f>
        <v>0</v>
      </c>
    </row>
    <row r="132" spans="5:12" hidden="1" x14ac:dyDescent="0.15">
      <c r="F132" s="5"/>
      <c r="G132" s="5"/>
      <c r="H132" s="5"/>
      <c r="I132" s="5"/>
      <c r="J132" s="25"/>
      <c r="K132" s="104">
        <f>(H132-G132)*I132*J132</f>
        <v>0</v>
      </c>
    </row>
    <row r="133" spans="5:12" hidden="1" x14ac:dyDescent="0.15">
      <c r="F133" s="5"/>
      <c r="G133" s="5"/>
      <c r="H133" s="5"/>
      <c r="I133" s="5"/>
      <c r="J133" s="25"/>
      <c r="K133" s="104">
        <f>(H133-G133)*I133*J133</f>
        <v>0</v>
      </c>
    </row>
    <row r="134" spans="5:12" hidden="1" x14ac:dyDescent="0.15">
      <c r="F134" s="5"/>
      <c r="G134" s="5"/>
      <c r="H134" s="5"/>
      <c r="I134" s="5"/>
      <c r="J134" s="25"/>
      <c r="K134" s="104">
        <f>(H134-G134)*I134*J134</f>
        <v>0</v>
      </c>
    </row>
    <row r="135" spans="5:12" hidden="1" x14ac:dyDescent="0.15">
      <c r="F135" s="23" t="s">
        <v>28</v>
      </c>
      <c r="G135" s="5"/>
      <c r="H135" s="5"/>
      <c r="I135" s="5"/>
      <c r="J135" s="5"/>
      <c r="K135" s="104">
        <f>SUM(K131:K134)</f>
        <v>0</v>
      </c>
    </row>
    <row r="136" spans="5:12" hidden="1" x14ac:dyDescent="0.15"/>
    <row r="137" spans="5:12" hidden="1" x14ac:dyDescent="0.15">
      <c r="E137" s="1" t="s">
        <v>116</v>
      </c>
    </row>
    <row r="138" spans="5:12" ht="14.25" hidden="1" thickBot="1" x14ac:dyDescent="0.2">
      <c r="F138" s="121" t="s">
        <v>117</v>
      </c>
      <c r="G138" s="2" t="s">
        <v>111</v>
      </c>
      <c r="H138" s="2" t="s">
        <v>118</v>
      </c>
      <c r="I138" s="2" t="s">
        <v>110</v>
      </c>
      <c r="J138" s="2" t="s">
        <v>14</v>
      </c>
      <c r="L138" s="1" t="s">
        <v>53</v>
      </c>
    </row>
    <row r="139" spans="5:12" ht="14.25" hidden="1" thickBot="1" x14ac:dyDescent="0.2">
      <c r="F139" s="122"/>
      <c r="G139" s="67" t="s">
        <v>114</v>
      </c>
      <c r="H139" s="67" t="s">
        <v>114</v>
      </c>
      <c r="I139" s="67" t="s">
        <v>113</v>
      </c>
      <c r="J139" s="67" t="s">
        <v>89</v>
      </c>
      <c r="K139" s="3" t="s">
        <v>55</v>
      </c>
      <c r="L139" s="106">
        <f>$G$684</f>
        <v>0</v>
      </c>
    </row>
    <row r="140" spans="5:12" hidden="1" x14ac:dyDescent="0.15">
      <c r="F140" s="60"/>
      <c r="G140" s="60" t="s">
        <v>20</v>
      </c>
      <c r="H140" s="60" t="s">
        <v>21</v>
      </c>
      <c r="I140" s="60" t="s">
        <v>98</v>
      </c>
      <c r="J140" s="116" t="s">
        <v>119</v>
      </c>
      <c r="K140" s="3"/>
    </row>
    <row r="141" spans="5:12" hidden="1" x14ac:dyDescent="0.15">
      <c r="F141" s="61"/>
      <c r="G141" s="4"/>
      <c r="H141" s="4"/>
      <c r="I141" s="4"/>
      <c r="J141" s="120"/>
      <c r="K141" s="3"/>
    </row>
    <row r="142" spans="5:12" hidden="1" x14ac:dyDescent="0.15">
      <c r="F142" s="5"/>
      <c r="G142" s="5"/>
      <c r="H142" s="5"/>
      <c r="I142" s="5"/>
      <c r="J142" s="104">
        <f>(H142-G142)*I142</f>
        <v>0</v>
      </c>
    </row>
    <row r="143" spans="5:12" hidden="1" x14ac:dyDescent="0.15">
      <c r="F143" s="5"/>
      <c r="G143" s="5"/>
      <c r="H143" s="5"/>
      <c r="I143" s="5"/>
      <c r="J143" s="104">
        <f>(H143-G143)*I143</f>
        <v>0</v>
      </c>
    </row>
    <row r="144" spans="5:12" hidden="1" x14ac:dyDescent="0.15">
      <c r="F144" s="5"/>
      <c r="G144" s="5"/>
      <c r="H144" s="5"/>
      <c r="I144" s="5"/>
      <c r="J144" s="104">
        <f>(H144-G144)*I144</f>
        <v>0</v>
      </c>
    </row>
    <row r="145" spans="3:12" hidden="1" x14ac:dyDescent="0.15">
      <c r="F145" s="5"/>
      <c r="G145" s="5"/>
      <c r="H145" s="5"/>
      <c r="I145" s="5"/>
      <c r="J145" s="104">
        <f>(H145-G145)*I145</f>
        <v>0</v>
      </c>
    </row>
    <row r="146" spans="3:12" hidden="1" x14ac:dyDescent="0.15">
      <c r="F146" s="23" t="s">
        <v>28</v>
      </c>
      <c r="G146" s="5"/>
      <c r="H146" s="5"/>
      <c r="I146" s="5"/>
      <c r="J146" s="104">
        <f>SUM(J142:J145)</f>
        <v>0</v>
      </c>
    </row>
    <row r="147" spans="3:12" hidden="1" x14ac:dyDescent="0.15"/>
    <row r="148" spans="3:12" hidden="1" x14ac:dyDescent="0.15">
      <c r="E148" s="1" t="s">
        <v>35</v>
      </c>
    </row>
    <row r="149" spans="3:12" ht="14.25" hidden="1" thickBot="1" x14ac:dyDescent="0.2">
      <c r="F149" s="121" t="s">
        <v>117</v>
      </c>
      <c r="G149" s="2" t="s">
        <v>120</v>
      </c>
      <c r="H149" s="2" t="s">
        <v>121</v>
      </c>
      <c r="I149" s="2" t="s">
        <v>122</v>
      </c>
      <c r="J149" s="2" t="s">
        <v>14</v>
      </c>
      <c r="L149" s="1" t="s">
        <v>53</v>
      </c>
    </row>
    <row r="150" spans="3:12" ht="14.25" hidden="1" thickBot="1" x14ac:dyDescent="0.2">
      <c r="F150" s="122"/>
      <c r="G150" s="67" t="s">
        <v>114</v>
      </c>
      <c r="H150" s="67" t="s">
        <v>114</v>
      </c>
      <c r="I150" s="67" t="s">
        <v>113</v>
      </c>
      <c r="J150" s="67" t="s">
        <v>89</v>
      </c>
      <c r="K150" s="3" t="s">
        <v>55</v>
      </c>
      <c r="L150" s="106">
        <f>$G$684</f>
        <v>0</v>
      </c>
    </row>
    <row r="151" spans="3:12" hidden="1" x14ac:dyDescent="0.15">
      <c r="F151" s="60"/>
      <c r="G151" s="60" t="s">
        <v>20</v>
      </c>
      <c r="H151" s="60" t="s">
        <v>21</v>
      </c>
      <c r="I151" s="60" t="s">
        <v>98</v>
      </c>
      <c r="J151" s="116" t="s">
        <v>119</v>
      </c>
      <c r="K151" s="3"/>
    </row>
    <row r="152" spans="3:12" hidden="1" x14ac:dyDescent="0.15">
      <c r="F152" s="61"/>
      <c r="G152" s="4"/>
      <c r="H152" s="4"/>
      <c r="I152" s="4"/>
      <c r="J152" s="120"/>
      <c r="K152" s="3"/>
    </row>
    <row r="153" spans="3:12" hidden="1" x14ac:dyDescent="0.15">
      <c r="F153" s="5"/>
      <c r="G153" s="5"/>
      <c r="H153" s="5"/>
      <c r="I153" s="5"/>
      <c r="J153" s="104">
        <f>(H153-G153)*I153</f>
        <v>0</v>
      </c>
    </row>
    <row r="154" spans="3:12" hidden="1" x14ac:dyDescent="0.15">
      <c r="F154" s="5"/>
      <c r="G154" s="5"/>
      <c r="H154" s="5"/>
      <c r="I154" s="5"/>
      <c r="J154" s="104">
        <f>(H154-G154)*I154</f>
        <v>0</v>
      </c>
    </row>
    <row r="155" spans="3:12" hidden="1" x14ac:dyDescent="0.15">
      <c r="F155" s="5"/>
      <c r="G155" s="5"/>
      <c r="H155" s="5"/>
      <c r="I155" s="5"/>
      <c r="J155" s="104">
        <f>(H155-G155)*I155</f>
        <v>0</v>
      </c>
    </row>
    <row r="156" spans="3:12" hidden="1" x14ac:dyDescent="0.15">
      <c r="F156" s="5"/>
      <c r="G156" s="5"/>
      <c r="H156" s="5"/>
      <c r="I156" s="5"/>
      <c r="J156" s="104">
        <f>(H156-G156)*I156</f>
        <v>0</v>
      </c>
    </row>
    <row r="157" spans="3:12" hidden="1" x14ac:dyDescent="0.15">
      <c r="F157" s="23" t="s">
        <v>28</v>
      </c>
      <c r="G157" s="5"/>
      <c r="H157" s="5"/>
      <c r="I157" s="5"/>
      <c r="J157" s="104">
        <f>SUM(J153:J156)</f>
        <v>0</v>
      </c>
    </row>
    <row r="158" spans="3:12" hidden="1" x14ac:dyDescent="0.15"/>
    <row r="159" spans="3:12" hidden="1" x14ac:dyDescent="0.15">
      <c r="C159" s="1" t="s">
        <v>123</v>
      </c>
    </row>
    <row r="160" spans="3:12" hidden="1" x14ac:dyDescent="0.15">
      <c r="D160" s="1" t="s">
        <v>124</v>
      </c>
    </row>
    <row r="161" spans="5:18" hidden="1" x14ac:dyDescent="0.15">
      <c r="E161" s="1" t="s">
        <v>125</v>
      </c>
    </row>
    <row r="162" spans="5:18" ht="14.25" hidden="1" thickBot="1" x14ac:dyDescent="0.2">
      <c r="F162" s="121" t="s">
        <v>46</v>
      </c>
      <c r="G162" s="121" t="s">
        <v>126</v>
      </c>
      <c r="H162" s="152" t="s">
        <v>49</v>
      </c>
      <c r="I162" s="153"/>
      <c r="J162" s="153"/>
      <c r="K162" s="154"/>
      <c r="L162" s="152" t="s">
        <v>49</v>
      </c>
      <c r="M162" s="153"/>
      <c r="N162" s="153"/>
      <c r="O162" s="154"/>
      <c r="P162" s="19" t="s">
        <v>14</v>
      </c>
      <c r="Q162" s="71"/>
      <c r="R162" s="71" t="s">
        <v>53</v>
      </c>
    </row>
    <row r="163" spans="5:18" s="20" customFormat="1" ht="14.25" hidden="1" thickBot="1" x14ac:dyDescent="0.2">
      <c r="F163" s="121"/>
      <c r="G163" s="121"/>
      <c r="H163" s="19" t="s">
        <v>127</v>
      </c>
      <c r="I163" s="19" t="s">
        <v>128</v>
      </c>
      <c r="J163" s="19" t="s">
        <v>33</v>
      </c>
      <c r="K163" s="19" t="s">
        <v>129</v>
      </c>
      <c r="L163" s="19" t="s">
        <v>127</v>
      </c>
      <c r="M163" s="19" t="s">
        <v>128</v>
      </c>
      <c r="N163" s="19" t="s">
        <v>33</v>
      </c>
      <c r="O163" s="19" t="s">
        <v>129</v>
      </c>
      <c r="P163" s="65"/>
      <c r="Q163" s="3" t="s">
        <v>55</v>
      </c>
      <c r="R163" s="107">
        <f>$G$684</f>
        <v>0</v>
      </c>
    </row>
    <row r="164" spans="5:18" hidden="1" x14ac:dyDescent="0.15">
      <c r="F164" s="122"/>
      <c r="G164" s="122"/>
      <c r="H164" s="67" t="s">
        <v>130</v>
      </c>
      <c r="I164" s="67" t="s">
        <v>131</v>
      </c>
      <c r="J164" s="67" t="s">
        <v>15</v>
      </c>
      <c r="K164" s="67" t="s">
        <v>132</v>
      </c>
      <c r="L164" s="67" t="s">
        <v>130</v>
      </c>
      <c r="M164" s="67" t="s">
        <v>131</v>
      </c>
      <c r="N164" s="67" t="s">
        <v>15</v>
      </c>
      <c r="O164" s="67" t="s">
        <v>132</v>
      </c>
      <c r="P164" s="67" t="s">
        <v>19</v>
      </c>
      <c r="Q164" s="71"/>
      <c r="R164" s="71"/>
    </row>
    <row r="165" spans="5:18" hidden="1" x14ac:dyDescent="0.15">
      <c r="F165" s="60"/>
      <c r="G165" s="60"/>
      <c r="H165" s="60" t="s">
        <v>20</v>
      </c>
      <c r="I165" s="60" t="s">
        <v>21</v>
      </c>
      <c r="J165" s="60" t="s">
        <v>98</v>
      </c>
      <c r="K165" s="67" t="s">
        <v>133</v>
      </c>
      <c r="L165" s="60" t="s">
        <v>24</v>
      </c>
      <c r="M165" s="60" t="s">
        <v>25</v>
      </c>
      <c r="N165" s="60" t="s">
        <v>26</v>
      </c>
      <c r="O165" s="67" t="s">
        <v>134</v>
      </c>
      <c r="P165" s="60" t="s">
        <v>135</v>
      </c>
      <c r="Q165" s="71"/>
      <c r="R165" s="71"/>
    </row>
    <row r="166" spans="5:18" hidden="1" x14ac:dyDescent="0.15">
      <c r="F166" s="61"/>
      <c r="G166" s="61"/>
      <c r="H166" s="4"/>
      <c r="I166" s="4"/>
      <c r="J166" s="4"/>
      <c r="K166" s="4"/>
      <c r="L166" s="4"/>
      <c r="M166" s="4"/>
      <c r="N166" s="4"/>
      <c r="O166" s="4"/>
      <c r="P166" s="4"/>
      <c r="Q166" s="71"/>
      <c r="R166" s="71"/>
    </row>
    <row r="167" spans="5:18" hidden="1" x14ac:dyDescent="0.15">
      <c r="F167" s="5"/>
      <c r="G167" s="5"/>
      <c r="H167" s="5"/>
      <c r="I167" s="5"/>
      <c r="J167" s="5"/>
      <c r="K167" s="104">
        <f>H167*I167*J167</f>
        <v>0</v>
      </c>
      <c r="L167" s="5"/>
      <c r="M167" s="5"/>
      <c r="N167" s="5"/>
      <c r="O167" s="104">
        <f>L167*M167*N167</f>
        <v>0</v>
      </c>
      <c r="P167" s="104">
        <f>K167-O167</f>
        <v>0</v>
      </c>
    </row>
    <row r="168" spans="5:18" hidden="1" x14ac:dyDescent="0.15">
      <c r="F168" s="5"/>
      <c r="G168" s="5"/>
      <c r="H168" s="5"/>
      <c r="I168" s="5"/>
      <c r="J168" s="5"/>
      <c r="K168" s="104">
        <f>H168*I168*J168</f>
        <v>0</v>
      </c>
      <c r="L168" s="5"/>
      <c r="M168" s="5"/>
      <c r="N168" s="5"/>
      <c r="O168" s="104">
        <f>L168*M168*N168</f>
        <v>0</v>
      </c>
      <c r="P168" s="104">
        <f>K168-O168</f>
        <v>0</v>
      </c>
    </row>
    <row r="169" spans="5:18" hidden="1" x14ac:dyDescent="0.15">
      <c r="F169" s="5"/>
      <c r="G169" s="5"/>
      <c r="H169" s="5"/>
      <c r="I169" s="5"/>
      <c r="J169" s="5"/>
      <c r="K169" s="104">
        <f>H169*I169*J169</f>
        <v>0</v>
      </c>
      <c r="L169" s="5"/>
      <c r="M169" s="5"/>
      <c r="N169" s="5"/>
      <c r="O169" s="104">
        <f>L169*M169*N169</f>
        <v>0</v>
      </c>
      <c r="P169" s="104">
        <f>K169-O169</f>
        <v>0</v>
      </c>
    </row>
    <row r="170" spans="5:18" hidden="1" x14ac:dyDescent="0.15">
      <c r="F170" s="5"/>
      <c r="G170" s="5"/>
      <c r="H170" s="5"/>
      <c r="I170" s="5"/>
      <c r="J170" s="5"/>
      <c r="K170" s="104">
        <f>H170*I170*J170</f>
        <v>0</v>
      </c>
      <c r="L170" s="5"/>
      <c r="M170" s="5"/>
      <c r="N170" s="5"/>
      <c r="O170" s="104">
        <f>L170*M170*N170</f>
        <v>0</v>
      </c>
      <c r="P170" s="104">
        <f>K170-O170</f>
        <v>0</v>
      </c>
    </row>
    <row r="171" spans="5:18" hidden="1" x14ac:dyDescent="0.15">
      <c r="F171" s="23" t="s">
        <v>28</v>
      </c>
      <c r="G171" s="5"/>
      <c r="H171" s="5"/>
      <c r="I171" s="5"/>
      <c r="J171" s="5"/>
      <c r="K171" s="104">
        <f>SUM(K167:K170)</f>
        <v>0</v>
      </c>
      <c r="L171" s="5"/>
      <c r="M171" s="5"/>
      <c r="N171" s="5"/>
      <c r="O171" s="104">
        <f>SUM(O167:O170)</f>
        <v>0</v>
      </c>
      <c r="P171" s="104">
        <f>K171-O171</f>
        <v>0</v>
      </c>
    </row>
    <row r="172" spans="5:18" hidden="1" x14ac:dyDescent="0.15"/>
    <row r="173" spans="5:18" hidden="1" x14ac:dyDescent="0.15">
      <c r="E173" s="1" t="s">
        <v>136</v>
      </c>
    </row>
    <row r="174" spans="5:18" ht="14.25" hidden="1" thickBot="1" x14ac:dyDescent="0.2">
      <c r="F174" s="121" t="s">
        <v>46</v>
      </c>
      <c r="G174" s="121" t="s">
        <v>126</v>
      </c>
      <c r="H174" s="152" t="s">
        <v>49</v>
      </c>
      <c r="I174" s="153"/>
      <c r="J174" s="153"/>
      <c r="K174" s="154"/>
      <c r="L174" s="152" t="s">
        <v>49</v>
      </c>
      <c r="M174" s="153"/>
      <c r="N174" s="153"/>
      <c r="O174" s="154"/>
      <c r="P174" s="19" t="s">
        <v>14</v>
      </c>
      <c r="Q174" s="71"/>
      <c r="R174" s="71" t="s">
        <v>53</v>
      </c>
    </row>
    <row r="175" spans="5:18" ht="14.25" hidden="1" thickBot="1" x14ac:dyDescent="0.2">
      <c r="F175" s="121"/>
      <c r="G175" s="121"/>
      <c r="H175" s="19" t="s">
        <v>137</v>
      </c>
      <c r="I175" s="19" t="s">
        <v>138</v>
      </c>
      <c r="J175" s="19" t="s">
        <v>33</v>
      </c>
      <c r="K175" s="19" t="s">
        <v>139</v>
      </c>
      <c r="L175" s="19" t="s">
        <v>137</v>
      </c>
      <c r="M175" s="19" t="s">
        <v>138</v>
      </c>
      <c r="N175" s="19" t="s">
        <v>33</v>
      </c>
      <c r="O175" s="19" t="s">
        <v>139</v>
      </c>
      <c r="P175" s="65"/>
      <c r="Q175" s="3" t="s">
        <v>55</v>
      </c>
      <c r="R175" s="107">
        <f>$G$684</f>
        <v>0</v>
      </c>
    </row>
    <row r="176" spans="5:18" hidden="1" x14ac:dyDescent="0.15">
      <c r="F176" s="122"/>
      <c r="G176" s="122"/>
      <c r="H176" s="67" t="s">
        <v>130</v>
      </c>
      <c r="I176" s="67" t="s">
        <v>131</v>
      </c>
      <c r="J176" s="67" t="s">
        <v>15</v>
      </c>
      <c r="K176" s="67" t="s">
        <v>132</v>
      </c>
      <c r="L176" s="67" t="s">
        <v>130</v>
      </c>
      <c r="M176" s="67" t="s">
        <v>131</v>
      </c>
      <c r="N176" s="67" t="s">
        <v>15</v>
      </c>
      <c r="O176" s="67" t="s">
        <v>132</v>
      </c>
      <c r="P176" s="67" t="s">
        <v>19</v>
      </c>
      <c r="Q176" s="71"/>
      <c r="R176" s="71"/>
    </row>
    <row r="177" spans="5:18" hidden="1" x14ac:dyDescent="0.15">
      <c r="F177" s="60"/>
      <c r="G177" s="60"/>
      <c r="H177" s="60" t="s">
        <v>20</v>
      </c>
      <c r="I177" s="60" t="s">
        <v>21</v>
      </c>
      <c r="J177" s="60" t="s">
        <v>98</v>
      </c>
      <c r="K177" s="67" t="s">
        <v>133</v>
      </c>
      <c r="L177" s="60" t="s">
        <v>24</v>
      </c>
      <c r="M177" s="60" t="s">
        <v>25</v>
      </c>
      <c r="N177" s="60" t="s">
        <v>26</v>
      </c>
      <c r="O177" s="67" t="s">
        <v>134</v>
      </c>
      <c r="P177" s="60" t="s">
        <v>135</v>
      </c>
      <c r="Q177" s="71"/>
      <c r="R177" s="71"/>
    </row>
    <row r="178" spans="5:18" hidden="1" x14ac:dyDescent="0.15">
      <c r="F178" s="61"/>
      <c r="G178" s="61"/>
      <c r="H178" s="4"/>
      <c r="I178" s="4"/>
      <c r="J178" s="4"/>
      <c r="K178" s="4"/>
      <c r="L178" s="4"/>
      <c r="M178" s="4"/>
      <c r="N178" s="4"/>
      <c r="O178" s="4"/>
      <c r="P178" s="4"/>
      <c r="Q178" s="71"/>
      <c r="R178" s="71"/>
    </row>
    <row r="179" spans="5:18" hidden="1" x14ac:dyDescent="0.15">
      <c r="F179" s="5"/>
      <c r="G179" s="5"/>
      <c r="H179" s="5"/>
      <c r="I179" s="5"/>
      <c r="J179" s="5"/>
      <c r="K179" s="104">
        <f>H179*I179*J179</f>
        <v>0</v>
      </c>
      <c r="L179" s="5"/>
      <c r="M179" s="5"/>
      <c r="N179" s="5"/>
      <c r="O179" s="104">
        <f>L179*M179*N179</f>
        <v>0</v>
      </c>
      <c r="P179" s="104">
        <f>K179-O179</f>
        <v>0</v>
      </c>
    </row>
    <row r="180" spans="5:18" hidden="1" x14ac:dyDescent="0.15">
      <c r="F180" s="5"/>
      <c r="G180" s="5"/>
      <c r="H180" s="5"/>
      <c r="I180" s="5"/>
      <c r="J180" s="5"/>
      <c r="K180" s="104">
        <f>H180*I180*J180</f>
        <v>0</v>
      </c>
      <c r="L180" s="5"/>
      <c r="M180" s="5"/>
      <c r="N180" s="5"/>
      <c r="O180" s="104">
        <f>L180*M180*N180</f>
        <v>0</v>
      </c>
      <c r="P180" s="104">
        <f>K180-O180</f>
        <v>0</v>
      </c>
    </row>
    <row r="181" spans="5:18" hidden="1" x14ac:dyDescent="0.15">
      <c r="F181" s="5"/>
      <c r="G181" s="5"/>
      <c r="H181" s="5"/>
      <c r="I181" s="5"/>
      <c r="J181" s="5"/>
      <c r="K181" s="104">
        <f>H181*I181*J181</f>
        <v>0</v>
      </c>
      <c r="L181" s="5"/>
      <c r="M181" s="5"/>
      <c r="N181" s="5"/>
      <c r="O181" s="104">
        <f>L181*M181*N181</f>
        <v>0</v>
      </c>
      <c r="P181" s="104">
        <f>K181-O181</f>
        <v>0</v>
      </c>
    </row>
    <row r="182" spans="5:18" hidden="1" x14ac:dyDescent="0.15">
      <c r="F182" s="5"/>
      <c r="G182" s="5"/>
      <c r="H182" s="5"/>
      <c r="I182" s="5"/>
      <c r="J182" s="5"/>
      <c r="K182" s="104">
        <f>H182*I182*J182</f>
        <v>0</v>
      </c>
      <c r="L182" s="5"/>
      <c r="M182" s="5"/>
      <c r="N182" s="5"/>
      <c r="O182" s="104">
        <f>L182*M182*N182</f>
        <v>0</v>
      </c>
      <c r="P182" s="104">
        <f>K182-O182</f>
        <v>0</v>
      </c>
    </row>
    <row r="183" spans="5:18" hidden="1" x14ac:dyDescent="0.15">
      <c r="F183" s="23" t="s">
        <v>28</v>
      </c>
      <c r="G183" s="5"/>
      <c r="H183" s="5"/>
      <c r="I183" s="5"/>
      <c r="J183" s="5"/>
      <c r="K183" s="104">
        <f>SUM(K179:K182)</f>
        <v>0</v>
      </c>
      <c r="L183" s="5"/>
      <c r="M183" s="5"/>
      <c r="N183" s="5"/>
      <c r="O183" s="104">
        <f>SUM(O179:O182)</f>
        <v>0</v>
      </c>
      <c r="P183" s="104">
        <f>K183-O183</f>
        <v>0</v>
      </c>
    </row>
    <row r="184" spans="5:18" hidden="1" x14ac:dyDescent="0.15">
      <c r="F184" s="73"/>
      <c r="G184" s="74"/>
      <c r="H184" s="74"/>
      <c r="I184" s="74"/>
      <c r="J184" s="74"/>
      <c r="K184" s="74"/>
      <c r="L184" s="74"/>
      <c r="M184" s="74"/>
      <c r="N184" s="74"/>
      <c r="O184" s="74"/>
      <c r="P184" s="74"/>
    </row>
    <row r="185" spans="5:18" hidden="1" x14ac:dyDescent="0.15">
      <c r="E185" s="1" t="s">
        <v>140</v>
      </c>
    </row>
    <row r="186" spans="5:18" ht="14.25" hidden="1" thickBot="1" x14ac:dyDescent="0.2">
      <c r="F186" s="121" t="s">
        <v>46</v>
      </c>
      <c r="G186" s="121" t="s">
        <v>126</v>
      </c>
      <c r="H186" s="152" t="s">
        <v>49</v>
      </c>
      <c r="I186" s="153"/>
      <c r="J186" s="153"/>
      <c r="K186" s="152" t="s">
        <v>39</v>
      </c>
      <c r="L186" s="153"/>
      <c r="M186" s="154"/>
      <c r="N186" s="19" t="s">
        <v>14</v>
      </c>
      <c r="O186" s="71"/>
      <c r="P186" s="71" t="s">
        <v>53</v>
      </c>
    </row>
    <row r="187" spans="5:18" ht="14.25" hidden="1" thickBot="1" x14ac:dyDescent="0.2">
      <c r="F187" s="121"/>
      <c r="G187" s="121"/>
      <c r="H187" s="19" t="s">
        <v>141</v>
      </c>
      <c r="I187" s="19" t="s">
        <v>33</v>
      </c>
      <c r="J187" s="19" t="s">
        <v>142</v>
      </c>
      <c r="K187" s="19" t="s">
        <v>141</v>
      </c>
      <c r="L187" s="19" t="s">
        <v>33</v>
      </c>
      <c r="M187" s="19" t="s">
        <v>142</v>
      </c>
      <c r="N187" s="65"/>
      <c r="O187" s="3" t="s">
        <v>55</v>
      </c>
      <c r="P187" s="107">
        <f>$G$684</f>
        <v>0</v>
      </c>
    </row>
    <row r="188" spans="5:18" hidden="1" x14ac:dyDescent="0.15">
      <c r="F188" s="122"/>
      <c r="G188" s="122"/>
      <c r="H188" s="67" t="s">
        <v>87</v>
      </c>
      <c r="I188" s="67" t="s">
        <v>143</v>
      </c>
      <c r="J188" s="67" t="s">
        <v>19</v>
      </c>
      <c r="K188" s="67" t="s">
        <v>87</v>
      </c>
      <c r="L188" s="67" t="s">
        <v>143</v>
      </c>
      <c r="M188" s="67" t="s">
        <v>19</v>
      </c>
      <c r="N188" s="67" t="s">
        <v>19</v>
      </c>
      <c r="O188" s="71"/>
      <c r="P188" s="71"/>
    </row>
    <row r="189" spans="5:18" hidden="1" x14ac:dyDescent="0.15">
      <c r="F189" s="60"/>
      <c r="G189" s="60"/>
      <c r="H189" s="60" t="s">
        <v>20</v>
      </c>
      <c r="I189" s="60" t="s">
        <v>21</v>
      </c>
      <c r="J189" s="60" t="s">
        <v>42</v>
      </c>
      <c r="K189" s="60" t="s">
        <v>23</v>
      </c>
      <c r="L189" s="60" t="s">
        <v>24</v>
      </c>
      <c r="M189" s="60" t="s">
        <v>144</v>
      </c>
      <c r="N189" s="60" t="s">
        <v>145</v>
      </c>
      <c r="O189" s="71"/>
      <c r="R189" s="71"/>
    </row>
    <row r="190" spans="5:18" hidden="1" x14ac:dyDescent="0.15">
      <c r="F190" s="61"/>
      <c r="G190" s="61"/>
      <c r="H190" s="4"/>
      <c r="I190" s="4"/>
      <c r="J190" s="4"/>
      <c r="K190" s="4"/>
      <c r="L190" s="4"/>
      <c r="M190" s="4"/>
      <c r="N190" s="4"/>
      <c r="O190" s="71"/>
      <c r="R190" s="71"/>
    </row>
    <row r="191" spans="5:18" hidden="1" x14ac:dyDescent="0.15">
      <c r="F191" s="5"/>
      <c r="G191" s="5"/>
      <c r="H191" s="5"/>
      <c r="I191" s="5"/>
      <c r="J191" s="104">
        <f>H191*I191</f>
        <v>0</v>
      </c>
      <c r="K191" s="5"/>
      <c r="L191" s="5"/>
      <c r="M191" s="104">
        <f>K191*L191</f>
        <v>0</v>
      </c>
      <c r="N191" s="104">
        <f>J191-M191</f>
        <v>0</v>
      </c>
    </row>
    <row r="192" spans="5:18" hidden="1" x14ac:dyDescent="0.15">
      <c r="F192" s="5"/>
      <c r="G192" s="5"/>
      <c r="H192" s="5"/>
      <c r="I192" s="5"/>
      <c r="J192" s="104">
        <f>H192*I192</f>
        <v>0</v>
      </c>
      <c r="K192" s="5"/>
      <c r="L192" s="5"/>
      <c r="M192" s="104">
        <f>K192*L192</f>
        <v>0</v>
      </c>
      <c r="N192" s="104">
        <f>J192-M192</f>
        <v>0</v>
      </c>
    </row>
    <row r="193" spans="4:14" hidden="1" x14ac:dyDescent="0.15">
      <c r="F193" s="5"/>
      <c r="G193" s="5"/>
      <c r="H193" s="5"/>
      <c r="I193" s="5"/>
      <c r="J193" s="104">
        <f>H193*I193</f>
        <v>0</v>
      </c>
      <c r="K193" s="5"/>
      <c r="L193" s="5"/>
      <c r="M193" s="104">
        <f>K193*L193</f>
        <v>0</v>
      </c>
      <c r="N193" s="104">
        <f>J193-M193</f>
        <v>0</v>
      </c>
    </row>
    <row r="194" spans="4:14" hidden="1" x14ac:dyDescent="0.15">
      <c r="F194" s="5"/>
      <c r="G194" s="5"/>
      <c r="H194" s="5"/>
      <c r="I194" s="5"/>
      <c r="J194" s="104">
        <f>H194*I194</f>
        <v>0</v>
      </c>
      <c r="K194" s="5"/>
      <c r="L194" s="5"/>
      <c r="M194" s="104">
        <f>K194*L194</f>
        <v>0</v>
      </c>
      <c r="N194" s="104">
        <f>J194-M194</f>
        <v>0</v>
      </c>
    </row>
    <row r="195" spans="4:14" hidden="1" x14ac:dyDescent="0.15">
      <c r="F195" s="23" t="s">
        <v>28</v>
      </c>
      <c r="G195" s="5"/>
      <c r="H195" s="5"/>
      <c r="I195" s="5"/>
      <c r="J195" s="104">
        <f>SUM(J191:J194)</f>
        <v>0</v>
      </c>
      <c r="K195" s="5"/>
      <c r="L195" s="5"/>
      <c r="M195" s="104">
        <f>SUM(M191:M194)</f>
        <v>0</v>
      </c>
      <c r="N195" s="104">
        <f>I195-M195</f>
        <v>0</v>
      </c>
    </row>
    <row r="196" spans="4:14" hidden="1" x14ac:dyDescent="0.15">
      <c r="F196" s="72"/>
      <c r="G196" s="72"/>
      <c r="H196" s="72"/>
      <c r="I196" s="72"/>
      <c r="J196" s="72"/>
      <c r="K196" s="71"/>
      <c r="L196" s="71"/>
      <c r="M196" s="71"/>
    </row>
    <row r="197" spans="4:14" hidden="1" x14ac:dyDescent="0.15">
      <c r="D197" s="1" t="s">
        <v>146</v>
      </c>
    </row>
    <row r="198" spans="4:14" s="20" customFormat="1" ht="37.5" hidden="1" customHeight="1" thickBot="1" x14ac:dyDescent="0.2">
      <c r="F198" s="155" t="s">
        <v>92</v>
      </c>
      <c r="G198" s="19" t="s">
        <v>147</v>
      </c>
      <c r="H198" s="123" t="s">
        <v>148</v>
      </c>
      <c r="I198" s="123"/>
      <c r="J198" s="123" t="s">
        <v>149</v>
      </c>
      <c r="K198" s="123"/>
      <c r="L198" s="19" t="s">
        <v>14</v>
      </c>
      <c r="M198" s="1"/>
      <c r="N198" s="1" t="s">
        <v>53</v>
      </c>
    </row>
    <row r="199" spans="4:14" ht="14.25" hidden="1" thickBot="1" x14ac:dyDescent="0.2">
      <c r="F199" s="156"/>
      <c r="G199" s="67" t="s">
        <v>96</v>
      </c>
      <c r="H199" s="68"/>
      <c r="I199" s="69" t="s">
        <v>97</v>
      </c>
      <c r="J199" s="68"/>
      <c r="K199" s="69" t="s">
        <v>97</v>
      </c>
      <c r="L199" s="67" t="s">
        <v>89</v>
      </c>
      <c r="M199" s="3" t="s">
        <v>55</v>
      </c>
      <c r="N199" s="106">
        <f>$G$684</f>
        <v>0</v>
      </c>
    </row>
    <row r="200" spans="4:14" hidden="1" x14ac:dyDescent="0.15">
      <c r="F200" s="65"/>
      <c r="G200" s="60" t="s">
        <v>20</v>
      </c>
      <c r="H200" s="129" t="s">
        <v>21</v>
      </c>
      <c r="I200" s="130"/>
      <c r="J200" s="129" t="s">
        <v>98</v>
      </c>
      <c r="K200" s="130"/>
      <c r="L200" s="116" t="s">
        <v>99</v>
      </c>
      <c r="M200" s="3"/>
    </row>
    <row r="201" spans="4:14" hidden="1" x14ac:dyDescent="0.15">
      <c r="F201" s="75"/>
      <c r="G201" s="4"/>
      <c r="H201" s="16"/>
      <c r="I201" s="17"/>
      <c r="J201" s="16"/>
      <c r="K201" s="17"/>
      <c r="L201" s="120"/>
      <c r="M201" s="3"/>
    </row>
    <row r="202" spans="4:14" hidden="1" x14ac:dyDescent="0.15">
      <c r="F202" s="5"/>
      <c r="G202" s="5"/>
      <c r="H202" s="125"/>
      <c r="I202" s="126"/>
      <c r="J202" s="125"/>
      <c r="K202" s="126"/>
      <c r="L202" s="104">
        <f>G202*(H202-J202)</f>
        <v>0</v>
      </c>
    </row>
    <row r="203" spans="4:14" hidden="1" x14ac:dyDescent="0.15">
      <c r="F203" s="5"/>
      <c r="G203" s="5"/>
      <c r="H203" s="125"/>
      <c r="I203" s="126"/>
      <c r="J203" s="125"/>
      <c r="K203" s="126"/>
      <c r="L203" s="104">
        <f>G203*(H203-J203)</f>
        <v>0</v>
      </c>
    </row>
    <row r="204" spans="4:14" hidden="1" x14ac:dyDescent="0.15">
      <c r="F204" s="5"/>
      <c r="G204" s="5"/>
      <c r="H204" s="125"/>
      <c r="I204" s="126"/>
      <c r="J204" s="125"/>
      <c r="K204" s="126"/>
      <c r="L204" s="104">
        <f>G204*(H204-J204)</f>
        <v>0</v>
      </c>
    </row>
    <row r="205" spans="4:14" hidden="1" x14ac:dyDescent="0.15">
      <c r="F205" s="5"/>
      <c r="G205" s="5"/>
      <c r="H205" s="125"/>
      <c r="I205" s="126"/>
      <c r="J205" s="125"/>
      <c r="K205" s="126"/>
      <c r="L205" s="104">
        <f>G205*(H205-J205)</f>
        <v>0</v>
      </c>
    </row>
    <row r="206" spans="4:14" hidden="1" x14ac:dyDescent="0.15">
      <c r="F206" s="23" t="s">
        <v>28</v>
      </c>
      <c r="G206" s="5"/>
      <c r="H206" s="125"/>
      <c r="I206" s="126"/>
      <c r="J206" s="125"/>
      <c r="K206" s="126"/>
      <c r="L206" s="104">
        <f>SUM(L202:L205)</f>
        <v>0</v>
      </c>
    </row>
    <row r="207" spans="4:14" hidden="1" x14ac:dyDescent="0.15"/>
    <row r="208" spans="4:14" hidden="1" x14ac:dyDescent="0.15">
      <c r="D208" s="1" t="s">
        <v>150</v>
      </c>
    </row>
    <row r="209" spans="5:14" hidden="1" x14ac:dyDescent="0.15">
      <c r="E209" s="1" t="s">
        <v>151</v>
      </c>
    </row>
    <row r="210" spans="5:14" ht="14.25" hidden="1" thickBot="1" x14ac:dyDescent="0.2">
      <c r="F210" s="121" t="s">
        <v>152</v>
      </c>
      <c r="G210" s="6" t="s">
        <v>153</v>
      </c>
      <c r="H210" s="122" t="s">
        <v>154</v>
      </c>
      <c r="I210" s="122"/>
      <c r="J210" s="122" t="s">
        <v>155</v>
      </c>
      <c r="K210" s="122"/>
      <c r="L210" s="2" t="s">
        <v>14</v>
      </c>
      <c r="N210" s="1" t="s">
        <v>53</v>
      </c>
    </row>
    <row r="211" spans="5:14" ht="14.25" hidden="1" thickBot="1" x14ac:dyDescent="0.2">
      <c r="F211" s="122"/>
      <c r="G211" s="67" t="s">
        <v>156</v>
      </c>
      <c r="H211" s="68"/>
      <c r="I211" s="69" t="s">
        <v>157</v>
      </c>
      <c r="J211" s="68"/>
      <c r="K211" s="69" t="s">
        <v>157</v>
      </c>
      <c r="L211" s="67" t="s">
        <v>19</v>
      </c>
      <c r="M211" s="3" t="s">
        <v>55</v>
      </c>
      <c r="N211" s="106">
        <f>$G$684</f>
        <v>0</v>
      </c>
    </row>
    <row r="212" spans="5:14" hidden="1" x14ac:dyDescent="0.15">
      <c r="F212" s="65"/>
      <c r="G212" s="60" t="s">
        <v>20</v>
      </c>
      <c r="H212" s="129" t="s">
        <v>21</v>
      </c>
      <c r="I212" s="130"/>
      <c r="J212" s="129" t="s">
        <v>98</v>
      </c>
      <c r="K212" s="130"/>
      <c r="L212" s="116" t="s">
        <v>99</v>
      </c>
      <c r="M212" s="3"/>
    </row>
    <row r="213" spans="5:14" hidden="1" x14ac:dyDescent="0.15">
      <c r="F213" s="75"/>
      <c r="G213" s="4"/>
      <c r="H213" s="16"/>
      <c r="I213" s="17"/>
      <c r="J213" s="16"/>
      <c r="K213" s="17"/>
      <c r="L213" s="120"/>
      <c r="M213" s="3"/>
    </row>
    <row r="214" spans="5:14" hidden="1" x14ac:dyDescent="0.15">
      <c r="F214" s="5"/>
      <c r="G214" s="5"/>
      <c r="H214" s="125"/>
      <c r="I214" s="126"/>
      <c r="J214" s="125"/>
      <c r="K214" s="126"/>
      <c r="L214" s="104">
        <f>G214*(H214-J214)</f>
        <v>0</v>
      </c>
    </row>
    <row r="215" spans="5:14" hidden="1" x14ac:dyDescent="0.15">
      <c r="F215" s="5"/>
      <c r="G215" s="5"/>
      <c r="H215" s="125"/>
      <c r="I215" s="126"/>
      <c r="J215" s="125"/>
      <c r="K215" s="126"/>
      <c r="L215" s="104">
        <f>G215*(H215-J215)</f>
        <v>0</v>
      </c>
    </row>
    <row r="216" spans="5:14" hidden="1" x14ac:dyDescent="0.15">
      <c r="F216" s="5"/>
      <c r="G216" s="5"/>
      <c r="H216" s="125"/>
      <c r="I216" s="126"/>
      <c r="J216" s="125"/>
      <c r="K216" s="126"/>
      <c r="L216" s="104">
        <f>G216*(H216-J216)</f>
        <v>0</v>
      </c>
    </row>
    <row r="217" spans="5:14" hidden="1" x14ac:dyDescent="0.15">
      <c r="F217" s="5"/>
      <c r="G217" s="5"/>
      <c r="H217" s="125"/>
      <c r="I217" s="126"/>
      <c r="J217" s="125"/>
      <c r="K217" s="126"/>
      <c r="L217" s="104">
        <f>G217*(H217-J217)</f>
        <v>0</v>
      </c>
    </row>
    <row r="218" spans="5:14" hidden="1" x14ac:dyDescent="0.15">
      <c r="F218" s="23" t="s">
        <v>28</v>
      </c>
      <c r="G218" s="5"/>
      <c r="H218" s="125"/>
      <c r="I218" s="126"/>
      <c r="J218" s="125"/>
      <c r="K218" s="126"/>
      <c r="L218" s="104">
        <f>SUM(L214:L217)</f>
        <v>0</v>
      </c>
    </row>
    <row r="219" spans="5:14" hidden="1" x14ac:dyDescent="0.15"/>
    <row r="220" spans="5:14" hidden="1" x14ac:dyDescent="0.15">
      <c r="E220" s="1" t="s">
        <v>158</v>
      </c>
    </row>
    <row r="221" spans="5:14" s="20" customFormat="1" ht="41.25" hidden="1" thickBot="1" x14ac:dyDescent="0.2">
      <c r="F221" s="22" t="s">
        <v>159</v>
      </c>
      <c r="G221" s="22" t="s">
        <v>160</v>
      </c>
      <c r="H221" s="22" t="s">
        <v>161</v>
      </c>
      <c r="I221" s="22" t="s">
        <v>162</v>
      </c>
      <c r="J221" s="19" t="s">
        <v>163</v>
      </c>
      <c r="K221" s="19" t="s">
        <v>14</v>
      </c>
      <c r="L221" s="1"/>
      <c r="M221" s="1" t="s">
        <v>53</v>
      </c>
    </row>
    <row r="222" spans="5:14" ht="14.25" hidden="1" thickBot="1" x14ac:dyDescent="0.2">
      <c r="F222" s="67" t="s">
        <v>15</v>
      </c>
      <c r="G222" s="67" t="s">
        <v>18</v>
      </c>
      <c r="H222" s="67" t="s">
        <v>15</v>
      </c>
      <c r="I222" s="67" t="s">
        <v>164</v>
      </c>
      <c r="J222" s="67" t="s">
        <v>165</v>
      </c>
      <c r="K222" s="67" t="s">
        <v>19</v>
      </c>
      <c r="L222" s="3" t="s">
        <v>55</v>
      </c>
      <c r="M222" s="106">
        <f>$G$684</f>
        <v>0</v>
      </c>
    </row>
    <row r="223" spans="5:14" hidden="1" x14ac:dyDescent="0.15">
      <c r="F223" s="60" t="s">
        <v>20</v>
      </c>
      <c r="G223" s="60" t="s">
        <v>21</v>
      </c>
      <c r="H223" s="60" t="s">
        <v>98</v>
      </c>
      <c r="I223" s="60" t="s">
        <v>23</v>
      </c>
      <c r="J223" s="60" t="s">
        <v>24</v>
      </c>
      <c r="K223" s="116" t="s">
        <v>166</v>
      </c>
      <c r="L223" s="3"/>
    </row>
    <row r="224" spans="5:14" hidden="1" x14ac:dyDescent="0.15">
      <c r="F224" s="4"/>
      <c r="G224" s="4"/>
      <c r="H224" s="4"/>
      <c r="I224" s="4"/>
      <c r="J224" s="61" t="s">
        <v>167</v>
      </c>
      <c r="K224" s="120"/>
      <c r="L224" s="3"/>
    </row>
    <row r="225" spans="5:16" hidden="1" x14ac:dyDescent="0.15">
      <c r="F225" s="5"/>
      <c r="G225" s="25">
        <v>0.5</v>
      </c>
      <c r="H225" s="5"/>
      <c r="I225" s="5"/>
      <c r="J225" s="5">
        <v>42</v>
      </c>
      <c r="K225" s="104">
        <f>((F225*G225)+H225)*I225/J225</f>
        <v>0</v>
      </c>
    </row>
    <row r="226" spans="5:16" hidden="1" x14ac:dyDescent="0.15"/>
    <row r="227" spans="5:16" hidden="1" x14ac:dyDescent="0.15">
      <c r="E227" s="1" t="s">
        <v>168</v>
      </c>
    </row>
    <row r="228" spans="5:16" ht="14.25" hidden="1" thickBot="1" x14ac:dyDescent="0.2">
      <c r="F228" s="122" t="s">
        <v>169</v>
      </c>
      <c r="G228" s="122"/>
      <c r="H228" s="122" t="s">
        <v>170</v>
      </c>
      <c r="I228" s="122"/>
      <c r="J228" s="2" t="s">
        <v>163</v>
      </c>
      <c r="K228" s="2" t="s">
        <v>14</v>
      </c>
      <c r="M228" s="1" t="s">
        <v>53</v>
      </c>
    </row>
    <row r="229" spans="5:16" s="3" customFormat="1" ht="14.25" hidden="1" thickBot="1" x14ac:dyDescent="0.2">
      <c r="F229" s="68"/>
      <c r="G229" s="69" t="s">
        <v>171</v>
      </c>
      <c r="H229" s="68"/>
      <c r="I229" s="69" t="s">
        <v>171</v>
      </c>
      <c r="J229" s="67" t="s">
        <v>165</v>
      </c>
      <c r="K229" s="67" t="s">
        <v>19</v>
      </c>
      <c r="L229" s="3" t="s">
        <v>55</v>
      </c>
      <c r="M229" s="106">
        <f>$G$684</f>
        <v>0</v>
      </c>
    </row>
    <row r="230" spans="5:16" s="3" customFormat="1" hidden="1" x14ac:dyDescent="0.15">
      <c r="F230" s="129" t="s">
        <v>20</v>
      </c>
      <c r="G230" s="130"/>
      <c r="H230" s="129" t="s">
        <v>21</v>
      </c>
      <c r="I230" s="130"/>
      <c r="J230" s="60" t="s">
        <v>98</v>
      </c>
      <c r="K230" s="116" t="s">
        <v>172</v>
      </c>
      <c r="M230" s="1"/>
    </row>
    <row r="231" spans="5:16" s="3" customFormat="1" hidden="1" x14ac:dyDescent="0.15">
      <c r="F231" s="16"/>
      <c r="G231" s="17"/>
      <c r="H231" s="16"/>
      <c r="I231" s="17"/>
      <c r="J231" s="61" t="s">
        <v>167</v>
      </c>
      <c r="K231" s="120"/>
      <c r="M231" s="1"/>
    </row>
    <row r="232" spans="5:16" hidden="1" x14ac:dyDescent="0.15">
      <c r="F232" s="125"/>
      <c r="G232" s="126"/>
      <c r="H232" s="125"/>
      <c r="I232" s="126"/>
      <c r="J232" s="5">
        <v>42</v>
      </c>
      <c r="K232" s="104">
        <f>(F232-H232)/J232</f>
        <v>0</v>
      </c>
    </row>
    <row r="233" spans="5:16" hidden="1" x14ac:dyDescent="0.15"/>
    <row r="234" spans="5:16" hidden="1" x14ac:dyDescent="0.15">
      <c r="E234" s="1" t="s">
        <v>173</v>
      </c>
    </row>
    <row r="235" spans="5:16" s="20" customFormat="1" ht="27.75" hidden="1" thickBot="1" x14ac:dyDescent="0.2">
      <c r="F235" s="21" t="s">
        <v>174</v>
      </c>
      <c r="G235" s="21" t="s">
        <v>175</v>
      </c>
      <c r="H235" s="19" t="s">
        <v>176</v>
      </c>
      <c r="I235" s="21" t="s">
        <v>177</v>
      </c>
      <c r="J235" s="21" t="s">
        <v>178</v>
      </c>
      <c r="K235" s="19" t="s">
        <v>179</v>
      </c>
      <c r="L235" s="19" t="s">
        <v>180</v>
      </c>
      <c r="M235" s="21" t="s">
        <v>181</v>
      </c>
      <c r="N235" s="19" t="s">
        <v>182</v>
      </c>
      <c r="O235" s="1"/>
      <c r="P235" s="1" t="s">
        <v>53</v>
      </c>
    </row>
    <row r="236" spans="5:16" ht="14.25" hidden="1" thickBot="1" x14ac:dyDescent="0.2">
      <c r="F236" s="67" t="s">
        <v>183</v>
      </c>
      <c r="G236" s="67" t="s">
        <v>183</v>
      </c>
      <c r="H236" s="67" t="s">
        <v>184</v>
      </c>
      <c r="I236" s="67" t="s">
        <v>185</v>
      </c>
      <c r="J236" s="67" t="s">
        <v>185</v>
      </c>
      <c r="K236" s="67" t="s">
        <v>186</v>
      </c>
      <c r="L236" s="67" t="s">
        <v>187</v>
      </c>
      <c r="M236" s="67" t="s">
        <v>188</v>
      </c>
      <c r="N236" s="67" t="s">
        <v>19</v>
      </c>
      <c r="O236" s="3" t="s">
        <v>55</v>
      </c>
      <c r="P236" s="106">
        <f>$G$684</f>
        <v>0</v>
      </c>
    </row>
    <row r="237" spans="5:16" hidden="1" x14ac:dyDescent="0.15">
      <c r="F237" s="60" t="s">
        <v>20</v>
      </c>
      <c r="G237" s="60" t="s">
        <v>21</v>
      </c>
      <c r="H237" s="60" t="s">
        <v>98</v>
      </c>
      <c r="I237" s="60" t="s">
        <v>23</v>
      </c>
      <c r="J237" s="60" t="s">
        <v>24</v>
      </c>
      <c r="K237" s="60" t="s">
        <v>25</v>
      </c>
      <c r="L237" s="60" t="s">
        <v>26</v>
      </c>
      <c r="M237" s="60" t="s">
        <v>189</v>
      </c>
      <c r="N237" s="145" t="s">
        <v>190</v>
      </c>
      <c r="O237" s="3"/>
    </row>
    <row r="238" spans="5:16" hidden="1" x14ac:dyDescent="0.15">
      <c r="F238" s="67"/>
      <c r="G238" s="67"/>
      <c r="H238" s="67"/>
      <c r="I238" s="67"/>
      <c r="J238" s="67"/>
      <c r="K238" s="67"/>
      <c r="L238" s="67"/>
      <c r="M238" s="67"/>
      <c r="N238" s="146"/>
      <c r="O238" s="3"/>
    </row>
    <row r="239" spans="5:16" hidden="1" x14ac:dyDescent="0.15">
      <c r="F239" s="4"/>
      <c r="G239" s="4"/>
      <c r="H239" s="4"/>
      <c r="I239" s="4"/>
      <c r="J239" s="4"/>
      <c r="K239" s="4"/>
      <c r="L239" s="4"/>
      <c r="M239" s="4"/>
      <c r="N239" s="147"/>
      <c r="O239" s="3"/>
    </row>
    <row r="240" spans="5:16" hidden="1" x14ac:dyDescent="0.15">
      <c r="F240" s="5"/>
      <c r="G240" s="5"/>
      <c r="H240" s="5">
        <v>1500</v>
      </c>
      <c r="I240" s="5"/>
      <c r="J240" s="5"/>
      <c r="K240" s="5">
        <v>20</v>
      </c>
      <c r="L240" s="5"/>
      <c r="M240" s="5"/>
      <c r="N240" s="104">
        <f>(2*(F240-G240)/H240+2*(I240-J240)/K240)*L240*M240</f>
        <v>0</v>
      </c>
    </row>
    <row r="241" spans="4:14" hidden="1" x14ac:dyDescent="0.15"/>
    <row r="242" spans="4:14" hidden="1" x14ac:dyDescent="0.15">
      <c r="D242" s="1" t="s">
        <v>191</v>
      </c>
    </row>
    <row r="243" spans="4:14" hidden="1" x14ac:dyDescent="0.15">
      <c r="E243" s="1" t="s">
        <v>192</v>
      </c>
    </row>
    <row r="244" spans="4:14" ht="14.25" hidden="1" thickBot="1" x14ac:dyDescent="0.2">
      <c r="F244" s="121" t="s">
        <v>84</v>
      </c>
      <c r="G244" s="122" t="s">
        <v>193</v>
      </c>
      <c r="H244" s="122"/>
      <c r="I244" s="122" t="s">
        <v>194</v>
      </c>
      <c r="J244" s="122"/>
      <c r="K244" s="2" t="s">
        <v>14</v>
      </c>
      <c r="M244" s="1" t="s">
        <v>53</v>
      </c>
    </row>
    <row r="245" spans="4:14" s="3" customFormat="1" ht="14.25" hidden="1" thickBot="1" x14ac:dyDescent="0.2">
      <c r="F245" s="122"/>
      <c r="G245" s="68"/>
      <c r="H245" s="69" t="s">
        <v>195</v>
      </c>
      <c r="I245" s="68"/>
      <c r="J245" s="69" t="s">
        <v>195</v>
      </c>
      <c r="K245" s="67" t="s">
        <v>89</v>
      </c>
      <c r="L245" s="3" t="s">
        <v>55</v>
      </c>
      <c r="M245" s="106">
        <f>$G$684</f>
        <v>0</v>
      </c>
    </row>
    <row r="246" spans="4:14" s="3" customFormat="1" hidden="1" x14ac:dyDescent="0.15">
      <c r="F246" s="60"/>
      <c r="G246" s="129" t="s">
        <v>20</v>
      </c>
      <c r="H246" s="130"/>
      <c r="I246" s="129" t="s">
        <v>21</v>
      </c>
      <c r="J246" s="130"/>
      <c r="K246" s="60" t="s">
        <v>196</v>
      </c>
      <c r="M246" s="1"/>
    </row>
    <row r="247" spans="4:14" s="3" customFormat="1" hidden="1" x14ac:dyDescent="0.15">
      <c r="F247" s="61"/>
      <c r="G247" s="16"/>
      <c r="H247" s="17"/>
      <c r="I247" s="16"/>
      <c r="J247" s="17"/>
      <c r="K247" s="4"/>
      <c r="M247" s="1"/>
    </row>
    <row r="248" spans="4:14" hidden="1" x14ac:dyDescent="0.15">
      <c r="F248" s="5"/>
      <c r="G248" s="125"/>
      <c r="H248" s="126"/>
      <c r="I248" s="125"/>
      <c r="J248" s="126"/>
      <c r="K248" s="104">
        <f>G248-I248</f>
        <v>0</v>
      </c>
    </row>
    <row r="249" spans="4:14" hidden="1" x14ac:dyDescent="0.15">
      <c r="F249" s="5"/>
      <c r="G249" s="125"/>
      <c r="H249" s="126"/>
      <c r="I249" s="125"/>
      <c r="J249" s="126"/>
      <c r="K249" s="104">
        <f>G249-I249</f>
        <v>0</v>
      </c>
    </row>
    <row r="250" spans="4:14" hidden="1" x14ac:dyDescent="0.15">
      <c r="F250" s="5"/>
      <c r="G250" s="125"/>
      <c r="H250" s="126"/>
      <c r="I250" s="125"/>
      <c r="J250" s="126"/>
      <c r="K250" s="104">
        <f>G250-I250</f>
        <v>0</v>
      </c>
    </row>
    <row r="251" spans="4:14" hidden="1" x14ac:dyDescent="0.15">
      <c r="F251" s="5"/>
      <c r="G251" s="125"/>
      <c r="H251" s="126"/>
      <c r="I251" s="125"/>
      <c r="J251" s="126"/>
      <c r="K251" s="104">
        <f>G251-I251</f>
        <v>0</v>
      </c>
    </row>
    <row r="252" spans="4:14" hidden="1" x14ac:dyDescent="0.15">
      <c r="F252" s="23" t="s">
        <v>28</v>
      </c>
      <c r="G252" s="125"/>
      <c r="H252" s="126"/>
      <c r="I252" s="125"/>
      <c r="J252" s="126"/>
      <c r="K252" s="104">
        <f>SUM(K248:K251)</f>
        <v>0</v>
      </c>
    </row>
    <row r="253" spans="4:14" hidden="1" x14ac:dyDescent="0.15"/>
    <row r="254" spans="4:14" hidden="1" x14ac:dyDescent="0.15">
      <c r="E254" s="1" t="s">
        <v>197</v>
      </c>
    </row>
    <row r="255" spans="4:14" ht="14.25" hidden="1" thickBot="1" x14ac:dyDescent="0.2">
      <c r="F255" s="121" t="s">
        <v>84</v>
      </c>
      <c r="G255" s="122" t="s">
        <v>198</v>
      </c>
      <c r="H255" s="122"/>
      <c r="I255" s="122" t="s">
        <v>199</v>
      </c>
      <c r="J255" s="122"/>
      <c r="K255" s="2" t="s">
        <v>200</v>
      </c>
      <c r="L255" s="2" t="s">
        <v>14</v>
      </c>
      <c r="N255" s="1" t="s">
        <v>53</v>
      </c>
    </row>
    <row r="256" spans="4:14" s="3" customFormat="1" ht="14.25" hidden="1" thickBot="1" x14ac:dyDescent="0.2">
      <c r="F256" s="122"/>
      <c r="G256" s="68"/>
      <c r="H256" s="69" t="s">
        <v>201</v>
      </c>
      <c r="I256" s="68"/>
      <c r="J256" s="69" t="s">
        <v>201</v>
      </c>
      <c r="K256" s="67" t="s">
        <v>202</v>
      </c>
      <c r="L256" s="67" t="s">
        <v>89</v>
      </c>
      <c r="M256" s="3" t="s">
        <v>55</v>
      </c>
      <c r="N256" s="106">
        <f>$G$684</f>
        <v>0</v>
      </c>
    </row>
    <row r="257" spans="5:14" s="3" customFormat="1" hidden="1" x14ac:dyDescent="0.15">
      <c r="F257" s="60"/>
      <c r="G257" s="129" t="s">
        <v>20</v>
      </c>
      <c r="H257" s="130"/>
      <c r="I257" s="129" t="s">
        <v>21</v>
      </c>
      <c r="J257" s="130"/>
      <c r="K257" s="60" t="s">
        <v>98</v>
      </c>
      <c r="L257" s="116" t="s">
        <v>203</v>
      </c>
      <c r="N257" s="1"/>
    </row>
    <row r="258" spans="5:14" s="3" customFormat="1" hidden="1" x14ac:dyDescent="0.15">
      <c r="F258" s="61"/>
      <c r="G258" s="16"/>
      <c r="H258" s="17"/>
      <c r="I258" s="16"/>
      <c r="J258" s="17"/>
      <c r="K258" s="4"/>
      <c r="L258" s="120"/>
      <c r="N258" s="1"/>
    </row>
    <row r="259" spans="5:14" hidden="1" x14ac:dyDescent="0.15">
      <c r="F259" s="5"/>
      <c r="G259" s="125"/>
      <c r="H259" s="126"/>
      <c r="I259" s="125"/>
      <c r="J259" s="126"/>
      <c r="K259" s="5"/>
      <c r="L259" s="104">
        <f>(G259-I259)*K259</f>
        <v>0</v>
      </c>
    </row>
    <row r="260" spans="5:14" hidden="1" x14ac:dyDescent="0.15">
      <c r="F260" s="5"/>
      <c r="G260" s="125"/>
      <c r="H260" s="126"/>
      <c r="I260" s="125"/>
      <c r="J260" s="126"/>
      <c r="K260" s="5"/>
      <c r="L260" s="104">
        <f>(G260-I260)*K260</f>
        <v>0</v>
      </c>
    </row>
    <row r="261" spans="5:14" hidden="1" x14ac:dyDescent="0.15">
      <c r="F261" s="5"/>
      <c r="G261" s="125"/>
      <c r="H261" s="126"/>
      <c r="I261" s="125"/>
      <c r="J261" s="126"/>
      <c r="K261" s="5"/>
      <c r="L261" s="104">
        <f>(G261-I261)*K261</f>
        <v>0</v>
      </c>
    </row>
    <row r="262" spans="5:14" hidden="1" x14ac:dyDescent="0.15">
      <c r="F262" s="5"/>
      <c r="G262" s="125"/>
      <c r="H262" s="126"/>
      <c r="I262" s="125"/>
      <c r="J262" s="126"/>
      <c r="K262" s="5"/>
      <c r="L262" s="104">
        <f>(G262-I262)*K262</f>
        <v>0</v>
      </c>
    </row>
    <row r="263" spans="5:14" hidden="1" x14ac:dyDescent="0.15">
      <c r="F263" s="23" t="s">
        <v>28</v>
      </c>
      <c r="G263" s="125"/>
      <c r="H263" s="126"/>
      <c r="I263" s="125"/>
      <c r="J263" s="126"/>
      <c r="K263" s="5"/>
      <c r="L263" s="104">
        <f>SUM(L259:L262)</f>
        <v>0</v>
      </c>
    </row>
    <row r="264" spans="5:14" hidden="1" x14ac:dyDescent="0.15"/>
    <row r="265" spans="5:14" hidden="1" x14ac:dyDescent="0.15">
      <c r="E265" s="1" t="s">
        <v>204</v>
      </c>
    </row>
    <row r="266" spans="5:14" ht="14.25" hidden="1" thickBot="1" x14ac:dyDescent="0.2">
      <c r="F266" s="121" t="s">
        <v>84</v>
      </c>
      <c r="G266" s="122" t="s">
        <v>193</v>
      </c>
      <c r="H266" s="122"/>
      <c r="I266" s="122" t="s">
        <v>194</v>
      </c>
      <c r="J266" s="122"/>
      <c r="K266" s="2" t="s">
        <v>14</v>
      </c>
      <c r="M266" s="1" t="s">
        <v>53</v>
      </c>
    </row>
    <row r="267" spans="5:14" s="3" customFormat="1" ht="14.25" hidden="1" thickBot="1" x14ac:dyDescent="0.2">
      <c r="F267" s="122"/>
      <c r="G267" s="68"/>
      <c r="H267" s="69" t="s">
        <v>195</v>
      </c>
      <c r="I267" s="68"/>
      <c r="J267" s="69" t="s">
        <v>195</v>
      </c>
      <c r="K267" s="67" t="s">
        <v>89</v>
      </c>
      <c r="L267" s="3" t="s">
        <v>55</v>
      </c>
      <c r="M267" s="106">
        <f>$G$684</f>
        <v>0</v>
      </c>
    </row>
    <row r="268" spans="5:14" s="3" customFormat="1" hidden="1" x14ac:dyDescent="0.15">
      <c r="F268" s="60"/>
      <c r="G268" s="129" t="s">
        <v>20</v>
      </c>
      <c r="H268" s="130"/>
      <c r="I268" s="129" t="s">
        <v>21</v>
      </c>
      <c r="J268" s="130"/>
      <c r="K268" s="60" t="s">
        <v>196</v>
      </c>
      <c r="M268" s="1"/>
    </row>
    <row r="269" spans="5:14" s="3" customFormat="1" hidden="1" x14ac:dyDescent="0.15">
      <c r="F269" s="61"/>
      <c r="G269" s="16"/>
      <c r="H269" s="17"/>
      <c r="I269" s="16"/>
      <c r="J269" s="17"/>
      <c r="K269" s="4"/>
      <c r="M269" s="1"/>
    </row>
    <row r="270" spans="5:14" hidden="1" x14ac:dyDescent="0.15">
      <c r="F270" s="5"/>
      <c r="G270" s="125"/>
      <c r="H270" s="126"/>
      <c r="I270" s="125"/>
      <c r="J270" s="126"/>
      <c r="K270" s="104">
        <f>G270-I270</f>
        <v>0</v>
      </c>
    </row>
    <row r="271" spans="5:14" hidden="1" x14ac:dyDescent="0.15">
      <c r="F271" s="5"/>
      <c r="G271" s="125"/>
      <c r="H271" s="126"/>
      <c r="I271" s="125"/>
      <c r="J271" s="126"/>
      <c r="K271" s="104">
        <f>G271-I271</f>
        <v>0</v>
      </c>
    </row>
    <row r="272" spans="5:14" hidden="1" x14ac:dyDescent="0.15">
      <c r="F272" s="5"/>
      <c r="G272" s="125"/>
      <c r="H272" s="126"/>
      <c r="I272" s="125"/>
      <c r="J272" s="126"/>
      <c r="K272" s="104">
        <f>G272-I272</f>
        <v>0</v>
      </c>
    </row>
    <row r="273" spans="5:14" hidden="1" x14ac:dyDescent="0.15">
      <c r="F273" s="5"/>
      <c r="G273" s="125"/>
      <c r="H273" s="126"/>
      <c r="I273" s="125"/>
      <c r="J273" s="126"/>
      <c r="K273" s="104">
        <f>G273-I273</f>
        <v>0</v>
      </c>
    </row>
    <row r="274" spans="5:14" hidden="1" x14ac:dyDescent="0.15">
      <c r="F274" s="23" t="s">
        <v>28</v>
      </c>
      <c r="G274" s="125"/>
      <c r="H274" s="126"/>
      <c r="I274" s="125"/>
      <c r="J274" s="126"/>
      <c r="K274" s="104">
        <f>SUM(K270:K273)</f>
        <v>0</v>
      </c>
    </row>
    <row r="275" spans="5:14" hidden="1" x14ac:dyDescent="0.15"/>
    <row r="276" spans="5:14" hidden="1" x14ac:dyDescent="0.15">
      <c r="E276" s="1" t="s">
        <v>205</v>
      </c>
    </row>
    <row r="277" spans="5:14" ht="14.25" hidden="1" thickBot="1" x14ac:dyDescent="0.2">
      <c r="F277" s="121" t="s">
        <v>84</v>
      </c>
      <c r="G277" s="122" t="s">
        <v>206</v>
      </c>
      <c r="H277" s="122"/>
      <c r="I277" s="122" t="s">
        <v>207</v>
      </c>
      <c r="J277" s="122"/>
      <c r="K277" s="2" t="s">
        <v>200</v>
      </c>
      <c r="L277" s="2" t="s">
        <v>14</v>
      </c>
      <c r="N277" s="1" t="s">
        <v>53</v>
      </c>
    </row>
    <row r="278" spans="5:14" ht="14.25" hidden="1" thickBot="1" x14ac:dyDescent="0.2">
      <c r="F278" s="122"/>
      <c r="G278" s="68"/>
      <c r="H278" s="69" t="s">
        <v>201</v>
      </c>
      <c r="I278" s="68"/>
      <c r="J278" s="69" t="s">
        <v>201</v>
      </c>
      <c r="K278" s="67" t="s">
        <v>202</v>
      </c>
      <c r="L278" s="67" t="s">
        <v>89</v>
      </c>
      <c r="M278" s="3" t="s">
        <v>55</v>
      </c>
      <c r="N278" s="106">
        <f>$G$684</f>
        <v>0</v>
      </c>
    </row>
    <row r="279" spans="5:14" hidden="1" x14ac:dyDescent="0.15">
      <c r="F279" s="60"/>
      <c r="G279" s="129" t="s">
        <v>20</v>
      </c>
      <c r="H279" s="130"/>
      <c r="I279" s="129" t="s">
        <v>21</v>
      </c>
      <c r="J279" s="130"/>
      <c r="K279" s="60" t="s">
        <v>98</v>
      </c>
      <c r="L279" s="116" t="s">
        <v>203</v>
      </c>
      <c r="M279" s="3"/>
    </row>
    <row r="280" spans="5:14" hidden="1" x14ac:dyDescent="0.15">
      <c r="F280" s="61"/>
      <c r="G280" s="16"/>
      <c r="H280" s="17"/>
      <c r="I280" s="16"/>
      <c r="J280" s="17"/>
      <c r="K280" s="4"/>
      <c r="L280" s="120"/>
      <c r="M280" s="3"/>
    </row>
    <row r="281" spans="5:14" hidden="1" x14ac:dyDescent="0.15">
      <c r="F281" s="5"/>
      <c r="G281" s="125"/>
      <c r="H281" s="126"/>
      <c r="I281" s="125"/>
      <c r="J281" s="126"/>
      <c r="K281" s="5"/>
      <c r="L281" s="104">
        <f>(G281-I281)*K281</f>
        <v>0</v>
      </c>
    </row>
    <row r="282" spans="5:14" hidden="1" x14ac:dyDescent="0.15">
      <c r="F282" s="5"/>
      <c r="G282" s="125"/>
      <c r="H282" s="126"/>
      <c r="I282" s="125"/>
      <c r="J282" s="126"/>
      <c r="K282" s="5"/>
      <c r="L282" s="104">
        <f>(G282-I282)*K282</f>
        <v>0</v>
      </c>
    </row>
    <row r="283" spans="5:14" hidden="1" x14ac:dyDescent="0.15">
      <c r="F283" s="5"/>
      <c r="G283" s="125"/>
      <c r="H283" s="126"/>
      <c r="I283" s="125"/>
      <c r="J283" s="126"/>
      <c r="K283" s="5"/>
      <c r="L283" s="104">
        <f>(G283-I283)*K283</f>
        <v>0</v>
      </c>
    </row>
    <row r="284" spans="5:14" hidden="1" x14ac:dyDescent="0.15">
      <c r="F284" s="5"/>
      <c r="G284" s="125"/>
      <c r="H284" s="126"/>
      <c r="I284" s="125"/>
      <c r="J284" s="126"/>
      <c r="K284" s="5"/>
      <c r="L284" s="104">
        <f>(G284-I284)*K284</f>
        <v>0</v>
      </c>
    </row>
    <row r="285" spans="5:14" hidden="1" x14ac:dyDescent="0.15">
      <c r="F285" s="23" t="s">
        <v>28</v>
      </c>
      <c r="G285" s="125"/>
      <c r="H285" s="126"/>
      <c r="I285" s="125"/>
      <c r="J285" s="126"/>
      <c r="K285" s="5"/>
      <c r="L285" s="104">
        <f>SUM(L281:L284)</f>
        <v>0</v>
      </c>
    </row>
    <row r="286" spans="5:14" hidden="1" x14ac:dyDescent="0.15"/>
    <row r="287" spans="5:14" hidden="1" x14ac:dyDescent="0.15">
      <c r="E287" s="1" t="s">
        <v>208</v>
      </c>
    </row>
    <row r="288" spans="5:14" ht="14.25" hidden="1" thickBot="1" x14ac:dyDescent="0.2">
      <c r="F288" s="121" t="s">
        <v>84</v>
      </c>
      <c r="G288" s="122" t="s">
        <v>193</v>
      </c>
      <c r="H288" s="122"/>
      <c r="I288" s="122" t="s">
        <v>194</v>
      </c>
      <c r="J288" s="122"/>
      <c r="K288" s="2" t="s">
        <v>14</v>
      </c>
      <c r="M288" s="1" t="s">
        <v>53</v>
      </c>
    </row>
    <row r="289" spans="5:14" s="3" customFormat="1" ht="14.25" hidden="1" thickBot="1" x14ac:dyDescent="0.2">
      <c r="F289" s="122"/>
      <c r="G289" s="68"/>
      <c r="H289" s="69" t="s">
        <v>195</v>
      </c>
      <c r="I289" s="68"/>
      <c r="J289" s="69" t="s">
        <v>195</v>
      </c>
      <c r="K289" s="67" t="s">
        <v>89</v>
      </c>
      <c r="L289" s="3" t="s">
        <v>55</v>
      </c>
      <c r="M289" s="106">
        <f>$G$684</f>
        <v>0</v>
      </c>
    </row>
    <row r="290" spans="5:14" s="3" customFormat="1" hidden="1" x14ac:dyDescent="0.15">
      <c r="F290" s="60"/>
      <c r="G290" s="129" t="s">
        <v>20</v>
      </c>
      <c r="H290" s="130"/>
      <c r="I290" s="129" t="s">
        <v>21</v>
      </c>
      <c r="J290" s="130"/>
      <c r="K290" s="116" t="s">
        <v>196</v>
      </c>
      <c r="M290" s="1"/>
    </row>
    <row r="291" spans="5:14" s="3" customFormat="1" hidden="1" x14ac:dyDescent="0.15">
      <c r="F291" s="61"/>
      <c r="G291" s="16"/>
      <c r="H291" s="17"/>
      <c r="I291" s="16"/>
      <c r="J291" s="17"/>
      <c r="K291" s="120"/>
      <c r="M291" s="1"/>
    </row>
    <row r="292" spans="5:14" hidden="1" x14ac:dyDescent="0.15">
      <c r="F292" s="5"/>
      <c r="G292" s="125"/>
      <c r="H292" s="126"/>
      <c r="I292" s="125"/>
      <c r="J292" s="126"/>
      <c r="K292" s="104">
        <f>G292-I292</f>
        <v>0</v>
      </c>
    </row>
    <row r="293" spans="5:14" hidden="1" x14ac:dyDescent="0.15">
      <c r="F293" s="5"/>
      <c r="G293" s="125"/>
      <c r="H293" s="126"/>
      <c r="I293" s="125"/>
      <c r="J293" s="126"/>
      <c r="K293" s="104">
        <f>G293-I293</f>
        <v>0</v>
      </c>
    </row>
    <row r="294" spans="5:14" hidden="1" x14ac:dyDescent="0.15">
      <c r="F294" s="5"/>
      <c r="G294" s="125"/>
      <c r="H294" s="126"/>
      <c r="I294" s="125"/>
      <c r="J294" s="126"/>
      <c r="K294" s="104">
        <f>G294-I294</f>
        <v>0</v>
      </c>
    </row>
    <row r="295" spans="5:14" hidden="1" x14ac:dyDescent="0.15">
      <c r="F295" s="5"/>
      <c r="G295" s="125"/>
      <c r="H295" s="126"/>
      <c r="I295" s="125"/>
      <c r="J295" s="126"/>
      <c r="K295" s="104">
        <f>G295-I295</f>
        <v>0</v>
      </c>
    </row>
    <row r="296" spans="5:14" hidden="1" x14ac:dyDescent="0.15">
      <c r="F296" s="23" t="s">
        <v>28</v>
      </c>
      <c r="G296" s="125"/>
      <c r="H296" s="126"/>
      <c r="I296" s="125"/>
      <c r="J296" s="126"/>
      <c r="K296" s="104">
        <f>SUM(K292:K295)</f>
        <v>0</v>
      </c>
    </row>
    <row r="297" spans="5:14" hidden="1" x14ac:dyDescent="0.15"/>
    <row r="298" spans="5:14" hidden="1" x14ac:dyDescent="0.15">
      <c r="E298" s="1" t="s">
        <v>209</v>
      </c>
    </row>
    <row r="299" spans="5:14" ht="14.25" hidden="1" thickBot="1" x14ac:dyDescent="0.2">
      <c r="F299" s="121" t="s">
        <v>84</v>
      </c>
      <c r="G299" s="122" t="s">
        <v>198</v>
      </c>
      <c r="H299" s="122"/>
      <c r="I299" s="122" t="s">
        <v>199</v>
      </c>
      <c r="J299" s="122"/>
      <c r="K299" s="2" t="s">
        <v>200</v>
      </c>
      <c r="L299" s="2" t="s">
        <v>14</v>
      </c>
      <c r="N299" s="1" t="s">
        <v>53</v>
      </c>
    </row>
    <row r="300" spans="5:14" ht="14.25" hidden="1" thickBot="1" x14ac:dyDescent="0.2">
      <c r="F300" s="122"/>
      <c r="G300" s="68"/>
      <c r="H300" s="69" t="s">
        <v>201</v>
      </c>
      <c r="I300" s="68"/>
      <c r="J300" s="69" t="s">
        <v>201</v>
      </c>
      <c r="K300" s="67" t="s">
        <v>202</v>
      </c>
      <c r="L300" s="67" t="s">
        <v>89</v>
      </c>
      <c r="M300" s="3" t="s">
        <v>55</v>
      </c>
      <c r="N300" s="106">
        <f>$G$684</f>
        <v>0</v>
      </c>
    </row>
    <row r="301" spans="5:14" hidden="1" x14ac:dyDescent="0.15">
      <c r="F301" s="60"/>
      <c r="G301" s="129" t="s">
        <v>20</v>
      </c>
      <c r="H301" s="130"/>
      <c r="I301" s="129" t="s">
        <v>21</v>
      </c>
      <c r="J301" s="130"/>
      <c r="K301" s="60" t="s">
        <v>98</v>
      </c>
      <c r="L301" s="116" t="s">
        <v>203</v>
      </c>
      <c r="M301" s="3"/>
    </row>
    <row r="302" spans="5:14" hidden="1" x14ac:dyDescent="0.15">
      <c r="F302" s="61"/>
      <c r="G302" s="16"/>
      <c r="H302" s="17"/>
      <c r="I302" s="16"/>
      <c r="J302" s="17"/>
      <c r="K302" s="4"/>
      <c r="L302" s="120"/>
      <c r="M302" s="3"/>
    </row>
    <row r="303" spans="5:14" hidden="1" x14ac:dyDescent="0.15">
      <c r="F303" s="5"/>
      <c r="G303" s="125"/>
      <c r="H303" s="126"/>
      <c r="I303" s="125"/>
      <c r="J303" s="126"/>
      <c r="K303" s="5"/>
      <c r="L303" s="104">
        <f>(G303-I303)*K303</f>
        <v>0</v>
      </c>
    </row>
    <row r="304" spans="5:14" hidden="1" x14ac:dyDescent="0.15">
      <c r="F304" s="5"/>
      <c r="G304" s="125"/>
      <c r="H304" s="126"/>
      <c r="I304" s="125"/>
      <c r="J304" s="126"/>
      <c r="K304" s="5"/>
      <c r="L304" s="104">
        <f>(G304-I304)*K304</f>
        <v>0</v>
      </c>
    </row>
    <row r="305" spans="2:13" hidden="1" x14ac:dyDescent="0.15">
      <c r="F305" s="5"/>
      <c r="G305" s="125"/>
      <c r="H305" s="126"/>
      <c r="I305" s="125"/>
      <c r="J305" s="126"/>
      <c r="K305" s="5"/>
      <c r="L305" s="104">
        <f>(G305-I305)*K305</f>
        <v>0</v>
      </c>
    </row>
    <row r="306" spans="2:13" hidden="1" x14ac:dyDescent="0.15">
      <c r="F306" s="5"/>
      <c r="G306" s="125"/>
      <c r="H306" s="126"/>
      <c r="I306" s="125"/>
      <c r="J306" s="126"/>
      <c r="K306" s="5"/>
      <c r="L306" s="104">
        <f>(G306-I306)*K306</f>
        <v>0</v>
      </c>
    </row>
    <row r="307" spans="2:13" hidden="1" x14ac:dyDescent="0.15">
      <c r="F307" s="23" t="s">
        <v>28</v>
      </c>
      <c r="G307" s="125"/>
      <c r="H307" s="126"/>
      <c r="I307" s="125"/>
      <c r="J307" s="126"/>
      <c r="K307" s="5"/>
      <c r="L307" s="104">
        <f>SUM(L303:L306)</f>
        <v>0</v>
      </c>
    </row>
    <row r="308" spans="2:13" hidden="1" x14ac:dyDescent="0.15"/>
    <row r="309" spans="2:13" hidden="1" x14ac:dyDescent="0.15">
      <c r="B309" s="1" t="s">
        <v>210</v>
      </c>
    </row>
    <row r="310" spans="2:13" hidden="1" x14ac:dyDescent="0.15">
      <c r="C310" s="1" t="s">
        <v>211</v>
      </c>
    </row>
    <row r="311" spans="2:13" ht="14.25" hidden="1" thickBot="1" x14ac:dyDescent="0.2">
      <c r="F311" s="122" t="s">
        <v>212</v>
      </c>
      <c r="G311" s="122"/>
      <c r="H311" s="122" t="s">
        <v>213</v>
      </c>
      <c r="I311" s="122"/>
      <c r="J311" s="2" t="s">
        <v>214</v>
      </c>
      <c r="K311" s="2" t="s">
        <v>14</v>
      </c>
      <c r="M311" s="1" t="s">
        <v>53</v>
      </c>
    </row>
    <row r="312" spans="2:13" ht="14.25" hidden="1" thickBot="1" x14ac:dyDescent="0.2">
      <c r="F312" s="68"/>
      <c r="G312" s="69" t="s">
        <v>215</v>
      </c>
      <c r="H312" s="68"/>
      <c r="I312" s="69" t="s">
        <v>215</v>
      </c>
      <c r="J312" s="67" t="s">
        <v>215</v>
      </c>
      <c r="K312" s="67" t="s">
        <v>89</v>
      </c>
      <c r="L312" s="3" t="s">
        <v>55</v>
      </c>
      <c r="M312" s="106">
        <f>$G$684</f>
        <v>0</v>
      </c>
    </row>
    <row r="313" spans="2:13" hidden="1" x14ac:dyDescent="0.15">
      <c r="F313" s="129" t="s">
        <v>20</v>
      </c>
      <c r="G313" s="130"/>
      <c r="H313" s="129" t="s">
        <v>21</v>
      </c>
      <c r="I313" s="130"/>
      <c r="J313" s="60" t="s">
        <v>216</v>
      </c>
      <c r="K313" s="60" t="s">
        <v>217</v>
      </c>
      <c r="L313" s="3"/>
    </row>
    <row r="314" spans="2:13" hidden="1" x14ac:dyDescent="0.15">
      <c r="F314" s="16"/>
      <c r="G314" s="17"/>
      <c r="H314" s="16"/>
      <c r="I314" s="17"/>
      <c r="J314" s="4"/>
      <c r="K314" s="4"/>
      <c r="L314" s="3"/>
    </row>
    <row r="315" spans="2:13" hidden="1" x14ac:dyDescent="0.15">
      <c r="F315" s="125"/>
      <c r="G315" s="126"/>
      <c r="H315" s="125"/>
      <c r="I315" s="126"/>
      <c r="J315" s="5"/>
      <c r="K315" s="104">
        <f>F315+H315+J315</f>
        <v>0</v>
      </c>
    </row>
    <row r="316" spans="2:13" hidden="1" x14ac:dyDescent="0.15"/>
    <row r="317" spans="2:13" hidden="1" x14ac:dyDescent="0.15">
      <c r="C317" s="1" t="s">
        <v>218</v>
      </c>
    </row>
    <row r="318" spans="2:13" hidden="1" x14ac:dyDescent="0.15">
      <c r="E318" s="1" t="s">
        <v>219</v>
      </c>
    </row>
    <row r="319" spans="2:13" ht="14.25" hidden="1" thickBot="1" x14ac:dyDescent="0.2">
      <c r="F319" s="127" t="s">
        <v>220</v>
      </c>
      <c r="G319" s="148"/>
      <c r="H319" s="122" t="s">
        <v>221</v>
      </c>
      <c r="I319" s="149" t="s">
        <v>222</v>
      </c>
      <c r="J319" s="122" t="s">
        <v>223</v>
      </c>
      <c r="K319" s="122" t="s">
        <v>14</v>
      </c>
      <c r="M319" s="1" t="s">
        <v>53</v>
      </c>
    </row>
    <row r="320" spans="2:13" ht="14.25" hidden="1" thickBot="1" x14ac:dyDescent="0.2">
      <c r="F320" s="128"/>
      <c r="G320" s="128"/>
      <c r="H320" s="137"/>
      <c r="I320" s="123"/>
      <c r="J320" s="137"/>
      <c r="K320" s="137"/>
      <c r="L320" s="3" t="s">
        <v>55</v>
      </c>
      <c r="M320" s="106">
        <f>$G$684</f>
        <v>0</v>
      </c>
    </row>
    <row r="321" spans="2:13" hidden="1" x14ac:dyDescent="0.15">
      <c r="F321" s="150" t="s">
        <v>224</v>
      </c>
      <c r="G321" s="151"/>
      <c r="H321" s="67" t="s">
        <v>225</v>
      </c>
      <c r="I321" s="67" t="s">
        <v>226</v>
      </c>
      <c r="J321" s="67" t="s">
        <v>89</v>
      </c>
      <c r="K321" s="67" t="s">
        <v>89</v>
      </c>
    </row>
    <row r="322" spans="2:13" hidden="1" x14ac:dyDescent="0.15">
      <c r="F322" s="129" t="s">
        <v>20</v>
      </c>
      <c r="G322" s="130"/>
      <c r="H322" s="60" t="s">
        <v>21</v>
      </c>
      <c r="I322" s="60" t="s">
        <v>98</v>
      </c>
      <c r="J322" s="60" t="s">
        <v>23</v>
      </c>
      <c r="K322" s="116" t="s">
        <v>227</v>
      </c>
    </row>
    <row r="323" spans="2:13" hidden="1" x14ac:dyDescent="0.15">
      <c r="F323" s="16"/>
      <c r="G323" s="17"/>
      <c r="H323" s="4"/>
      <c r="I323" s="4"/>
      <c r="J323" s="4"/>
      <c r="K323" s="120"/>
    </row>
    <row r="324" spans="2:13" hidden="1" x14ac:dyDescent="0.15">
      <c r="F324" s="125"/>
      <c r="G324" s="126"/>
      <c r="H324" s="5"/>
      <c r="I324" s="5"/>
      <c r="J324" s="5"/>
      <c r="K324" s="104">
        <f>F324*H324*I324*J324</f>
        <v>0</v>
      </c>
    </row>
    <row r="325" spans="2:13" hidden="1" x14ac:dyDescent="0.15"/>
    <row r="326" spans="2:13" hidden="1" x14ac:dyDescent="0.15">
      <c r="E326" s="1" t="s">
        <v>228</v>
      </c>
    </row>
    <row r="327" spans="2:13" ht="14.25" hidden="1" thickBot="1" x14ac:dyDescent="0.2">
      <c r="F327" s="127" t="s">
        <v>220</v>
      </c>
      <c r="G327" s="148"/>
      <c r="H327" s="122" t="s">
        <v>221</v>
      </c>
      <c r="I327" s="149" t="s">
        <v>222</v>
      </c>
      <c r="J327" s="122" t="s">
        <v>223</v>
      </c>
      <c r="K327" s="122" t="s">
        <v>14</v>
      </c>
      <c r="M327" s="1" t="s">
        <v>53</v>
      </c>
    </row>
    <row r="328" spans="2:13" ht="14.25" hidden="1" thickBot="1" x14ac:dyDescent="0.2">
      <c r="F328" s="128"/>
      <c r="G328" s="128"/>
      <c r="H328" s="137"/>
      <c r="I328" s="123"/>
      <c r="J328" s="137"/>
      <c r="K328" s="137"/>
      <c r="L328" s="3" t="s">
        <v>55</v>
      </c>
      <c r="M328" s="106">
        <f>$G$684</f>
        <v>0</v>
      </c>
    </row>
    <row r="329" spans="2:13" hidden="1" x14ac:dyDescent="0.15">
      <c r="F329" s="150" t="s">
        <v>224</v>
      </c>
      <c r="G329" s="151"/>
      <c r="H329" s="67" t="s">
        <v>225</v>
      </c>
      <c r="I329" s="67" t="s">
        <v>226</v>
      </c>
      <c r="J329" s="67" t="s">
        <v>89</v>
      </c>
      <c r="K329" s="67" t="s">
        <v>89</v>
      </c>
    </row>
    <row r="330" spans="2:13" hidden="1" x14ac:dyDescent="0.15">
      <c r="F330" s="129" t="s">
        <v>20</v>
      </c>
      <c r="G330" s="130"/>
      <c r="H330" s="60" t="s">
        <v>21</v>
      </c>
      <c r="I330" s="60" t="s">
        <v>98</v>
      </c>
      <c r="J330" s="60" t="s">
        <v>23</v>
      </c>
      <c r="K330" s="116" t="s">
        <v>227</v>
      </c>
    </row>
    <row r="331" spans="2:13" hidden="1" x14ac:dyDescent="0.15">
      <c r="F331" s="16"/>
      <c r="G331" s="17"/>
      <c r="H331" s="4"/>
      <c r="I331" s="4"/>
      <c r="J331" s="4"/>
      <c r="K331" s="120"/>
    </row>
    <row r="332" spans="2:13" hidden="1" x14ac:dyDescent="0.15">
      <c r="F332" s="125"/>
      <c r="G332" s="126"/>
      <c r="H332" s="5"/>
      <c r="I332" s="5"/>
      <c r="J332" s="5"/>
      <c r="K332" s="104">
        <f>F332*H332*I332*J332</f>
        <v>0</v>
      </c>
    </row>
    <row r="334" spans="2:13" x14ac:dyDescent="0.15">
      <c r="B334" s="1" t="s">
        <v>229</v>
      </c>
    </row>
    <row r="335" spans="2:13" x14ac:dyDescent="0.15">
      <c r="C335" s="1" t="s">
        <v>230</v>
      </c>
    </row>
    <row r="336" spans="2:13" x14ac:dyDescent="0.15">
      <c r="F336" s="121" t="s">
        <v>231</v>
      </c>
      <c r="G336" s="2" t="s">
        <v>232</v>
      </c>
      <c r="H336" s="2" t="s">
        <v>233</v>
      </c>
      <c r="I336" s="2" t="s">
        <v>234</v>
      </c>
      <c r="J336" s="2" t="s">
        <v>235</v>
      </c>
      <c r="K336" s="2" t="s">
        <v>14</v>
      </c>
    </row>
    <row r="337" spans="3:12" x14ac:dyDescent="0.15">
      <c r="F337" s="122"/>
      <c r="G337" s="67" t="s">
        <v>113</v>
      </c>
      <c r="H337" s="67" t="s">
        <v>113</v>
      </c>
      <c r="I337" s="67" t="s">
        <v>114</v>
      </c>
      <c r="J337" s="67" t="s">
        <v>114</v>
      </c>
      <c r="K337" s="67" t="s">
        <v>89</v>
      </c>
    </row>
    <row r="338" spans="3:12" x14ac:dyDescent="0.15">
      <c r="F338" s="60"/>
      <c r="G338" s="60" t="s">
        <v>20</v>
      </c>
      <c r="H338" s="60" t="s">
        <v>21</v>
      </c>
      <c r="I338" s="60" t="s">
        <v>98</v>
      </c>
      <c r="J338" s="60" t="s">
        <v>23</v>
      </c>
      <c r="K338" s="116" t="s">
        <v>236</v>
      </c>
    </row>
    <row r="339" spans="3:12" x14ac:dyDescent="0.15">
      <c r="F339" s="61"/>
      <c r="G339" s="4"/>
      <c r="H339" s="4"/>
      <c r="I339" s="4"/>
      <c r="J339" s="4"/>
      <c r="K339" s="120"/>
      <c r="L339" s="3"/>
    </row>
    <row r="340" spans="3:12" x14ac:dyDescent="0.15">
      <c r="F340" s="5"/>
      <c r="G340" s="5"/>
      <c r="H340" s="5"/>
      <c r="I340" s="5"/>
      <c r="J340" s="5"/>
      <c r="K340" s="104">
        <f>(H340-G340)*(I340-J340)</f>
        <v>0</v>
      </c>
    </row>
    <row r="341" spans="3:12" x14ac:dyDescent="0.15">
      <c r="F341" s="5"/>
      <c r="G341" s="5"/>
      <c r="H341" s="5"/>
      <c r="I341" s="5"/>
      <c r="J341" s="5"/>
      <c r="K341" s="104">
        <f>(H341-G341)*(I341-J341)</f>
        <v>0</v>
      </c>
    </row>
    <row r="342" spans="3:12" x14ac:dyDescent="0.15">
      <c r="F342" s="5"/>
      <c r="G342" s="5"/>
      <c r="H342" s="5"/>
      <c r="I342" s="5"/>
      <c r="J342" s="5"/>
      <c r="K342" s="104">
        <f>(H342-G342)*(I342-J342)</f>
        <v>0</v>
      </c>
    </row>
    <row r="343" spans="3:12" x14ac:dyDescent="0.15">
      <c r="F343" s="5"/>
      <c r="G343" s="5"/>
      <c r="H343" s="5"/>
      <c r="I343" s="5"/>
      <c r="J343" s="5"/>
      <c r="K343" s="104">
        <f>(H343-G343)*(I343-J343)</f>
        <v>0</v>
      </c>
    </row>
    <row r="344" spans="3:12" x14ac:dyDescent="0.15">
      <c r="F344" s="23" t="s">
        <v>28</v>
      </c>
      <c r="G344" s="5"/>
      <c r="H344" s="5"/>
      <c r="I344" s="5"/>
      <c r="J344" s="5"/>
      <c r="K344" s="104">
        <f>SUM(K340:K343)</f>
        <v>0</v>
      </c>
    </row>
    <row r="346" spans="3:12" x14ac:dyDescent="0.15">
      <c r="C346" s="1" t="s">
        <v>237</v>
      </c>
    </row>
    <row r="347" spans="3:12" x14ac:dyDescent="0.15">
      <c r="F347" s="121" t="s">
        <v>231</v>
      </c>
      <c r="G347" s="122" t="s">
        <v>238</v>
      </c>
      <c r="H347" s="122"/>
      <c r="I347" s="122" t="s">
        <v>239</v>
      </c>
      <c r="J347" s="122"/>
      <c r="K347" s="2" t="s">
        <v>14</v>
      </c>
    </row>
    <row r="348" spans="3:12" x14ac:dyDescent="0.15">
      <c r="F348" s="122"/>
      <c r="G348" s="14"/>
      <c r="H348" s="69" t="s">
        <v>89</v>
      </c>
      <c r="I348" s="14"/>
      <c r="J348" s="69" t="s">
        <v>89</v>
      </c>
      <c r="K348" s="67" t="s">
        <v>89</v>
      </c>
    </row>
    <row r="349" spans="3:12" x14ac:dyDescent="0.15">
      <c r="F349" s="60"/>
      <c r="G349" s="129" t="s">
        <v>20</v>
      </c>
      <c r="H349" s="130"/>
      <c r="I349" s="129" t="s">
        <v>21</v>
      </c>
      <c r="J349" s="130"/>
      <c r="K349" s="60" t="s">
        <v>196</v>
      </c>
    </row>
    <row r="350" spans="3:12" x14ac:dyDescent="0.15">
      <c r="F350" s="61"/>
      <c r="G350" s="10"/>
      <c r="H350" s="17"/>
      <c r="I350" s="10"/>
      <c r="J350" s="17"/>
      <c r="K350" s="4"/>
      <c r="L350" s="3"/>
    </row>
    <row r="351" spans="3:12" x14ac:dyDescent="0.15">
      <c r="F351" s="5"/>
      <c r="G351" s="125"/>
      <c r="H351" s="126"/>
      <c r="I351" s="125"/>
      <c r="J351" s="126"/>
      <c r="K351" s="104">
        <f>G351-I351</f>
        <v>0</v>
      </c>
    </row>
    <row r="352" spans="3:12" x14ac:dyDescent="0.15">
      <c r="F352" s="5"/>
      <c r="G352" s="125"/>
      <c r="H352" s="126"/>
      <c r="I352" s="125"/>
      <c r="J352" s="126"/>
      <c r="K352" s="104">
        <f>G352-I352</f>
        <v>0</v>
      </c>
    </row>
    <row r="353" spans="3:17" x14ac:dyDescent="0.15">
      <c r="F353" s="5"/>
      <c r="G353" s="125"/>
      <c r="H353" s="126"/>
      <c r="I353" s="125"/>
      <c r="J353" s="126"/>
      <c r="K353" s="104">
        <f>G353-I353</f>
        <v>0</v>
      </c>
    </row>
    <row r="354" spans="3:17" x14ac:dyDescent="0.15">
      <c r="F354" s="5"/>
      <c r="G354" s="125"/>
      <c r="H354" s="126"/>
      <c r="I354" s="125"/>
      <c r="J354" s="126"/>
      <c r="K354" s="104">
        <f>G354-I354</f>
        <v>0</v>
      </c>
    </row>
    <row r="355" spans="3:17" x14ac:dyDescent="0.15">
      <c r="F355" s="23" t="s">
        <v>28</v>
      </c>
      <c r="G355" s="125"/>
      <c r="H355" s="126"/>
      <c r="I355" s="125"/>
      <c r="J355" s="126"/>
      <c r="K355" s="104">
        <f>SUM(K351:K354)</f>
        <v>0</v>
      </c>
    </row>
    <row r="357" spans="3:17" x14ac:dyDescent="0.15">
      <c r="C357" s="1" t="s">
        <v>240</v>
      </c>
    </row>
    <row r="358" spans="3:17" x14ac:dyDescent="0.15">
      <c r="E358" s="1" t="s">
        <v>241</v>
      </c>
    </row>
    <row r="359" spans="3:17" x14ac:dyDescent="0.15">
      <c r="F359" s="132" t="s">
        <v>242</v>
      </c>
      <c r="G359" s="133"/>
      <c r="H359" s="122" t="s">
        <v>243</v>
      </c>
      <c r="I359" s="2" t="s">
        <v>244</v>
      </c>
      <c r="J359" s="24" t="s">
        <v>245</v>
      </c>
      <c r="K359" s="2" t="s">
        <v>246</v>
      </c>
      <c r="L359" s="132" t="s">
        <v>247</v>
      </c>
      <c r="M359" s="142"/>
      <c r="N359" s="133"/>
      <c r="O359" s="2" t="s">
        <v>14</v>
      </c>
    </row>
    <row r="360" spans="3:17" x14ac:dyDescent="0.15">
      <c r="F360" s="129"/>
      <c r="G360" s="144"/>
      <c r="H360" s="137"/>
      <c r="I360" s="67" t="s">
        <v>248</v>
      </c>
      <c r="J360" s="67" t="s">
        <v>19</v>
      </c>
      <c r="K360" s="67" t="s">
        <v>18</v>
      </c>
      <c r="L360" s="129"/>
      <c r="M360" s="143"/>
      <c r="N360" s="144"/>
      <c r="O360" s="67" t="s">
        <v>89</v>
      </c>
    </row>
    <row r="361" spans="3:17" x14ac:dyDescent="0.15">
      <c r="F361" s="70"/>
      <c r="G361" s="76"/>
      <c r="H361" s="60"/>
      <c r="I361" s="60" t="s">
        <v>20</v>
      </c>
      <c r="J361" s="60" t="s">
        <v>21</v>
      </c>
      <c r="K361" s="67" t="s">
        <v>98</v>
      </c>
      <c r="L361" s="70"/>
      <c r="M361" s="77"/>
      <c r="N361" s="76"/>
      <c r="O361" s="60" t="s">
        <v>133</v>
      </c>
    </row>
    <row r="362" spans="3:17" x14ac:dyDescent="0.15">
      <c r="F362" s="62"/>
      <c r="G362" s="64"/>
      <c r="H362" s="61"/>
      <c r="I362" s="4"/>
      <c r="J362" s="4"/>
      <c r="K362" s="4"/>
      <c r="L362" s="62"/>
      <c r="M362" s="63"/>
      <c r="N362" s="64"/>
      <c r="O362" s="4"/>
      <c r="P362" s="3"/>
      <c r="Q362" s="52"/>
    </row>
    <row r="363" spans="3:17" s="52" customFormat="1" x14ac:dyDescent="0.15">
      <c r="F363" s="187"/>
      <c r="G363" s="189"/>
      <c r="H363" s="53"/>
      <c r="I363" s="53"/>
      <c r="J363" s="53"/>
      <c r="K363" s="108">
        <f>ROUNDDOWN(1/(1+COUNTA(L363:N363)),2)</f>
        <v>1</v>
      </c>
      <c r="L363" s="53"/>
      <c r="M363" s="53"/>
      <c r="N363" s="53"/>
      <c r="O363" s="104">
        <f>I363*J363*K363</f>
        <v>0</v>
      </c>
    </row>
    <row r="364" spans="3:17" x14ac:dyDescent="0.15">
      <c r="F364" s="138"/>
      <c r="G364" s="139"/>
      <c r="H364" s="5"/>
      <c r="I364" s="5"/>
      <c r="J364" s="5"/>
      <c r="K364" s="108">
        <f>ROUNDDOWN(1/(1+COUNTA(L364:N364)),2)</f>
        <v>1</v>
      </c>
      <c r="L364" s="5"/>
      <c r="M364" s="5"/>
      <c r="N364" s="5"/>
      <c r="O364" s="104">
        <f>I364*J364*K364</f>
        <v>0</v>
      </c>
    </row>
    <row r="365" spans="3:17" x14ac:dyDescent="0.15">
      <c r="F365" s="138"/>
      <c r="G365" s="139"/>
      <c r="H365" s="5"/>
      <c r="I365" s="5"/>
      <c r="J365" s="5"/>
      <c r="K365" s="108">
        <f>ROUNDDOWN(1/(1+COUNTA(L365:N365)),2)</f>
        <v>1</v>
      </c>
      <c r="L365" s="5"/>
      <c r="M365" s="5"/>
      <c r="N365" s="5"/>
      <c r="O365" s="104">
        <f>I365*J365*K365</f>
        <v>0</v>
      </c>
    </row>
    <row r="366" spans="3:17" x14ac:dyDescent="0.15">
      <c r="F366" s="138"/>
      <c r="G366" s="139"/>
      <c r="H366" s="5"/>
      <c r="I366" s="5"/>
      <c r="J366" s="5"/>
      <c r="K366" s="108">
        <f>ROUNDDOWN(1/(1+COUNTA(L366:N366)),2)</f>
        <v>1</v>
      </c>
      <c r="L366" s="5"/>
      <c r="M366" s="5"/>
      <c r="N366" s="5"/>
      <c r="O366" s="104">
        <f>I366*J366*K366</f>
        <v>0</v>
      </c>
    </row>
    <row r="367" spans="3:17" x14ac:dyDescent="0.15">
      <c r="F367" s="140" t="s">
        <v>28</v>
      </c>
      <c r="G367" s="141"/>
      <c r="H367" s="5"/>
      <c r="I367" s="5"/>
      <c r="J367" s="5"/>
      <c r="K367" s="25"/>
      <c r="L367" s="5"/>
      <c r="M367" s="5"/>
      <c r="N367" s="5"/>
      <c r="O367" s="104">
        <f>SUM(O363:O366)</f>
        <v>0</v>
      </c>
    </row>
    <row r="369" spans="5:16" x14ac:dyDescent="0.15">
      <c r="E369" s="1" t="s">
        <v>249</v>
      </c>
    </row>
    <row r="370" spans="5:16" x14ac:dyDescent="0.15">
      <c r="F370" s="121" t="s">
        <v>250</v>
      </c>
      <c r="G370" s="121"/>
      <c r="H370" s="121" t="s">
        <v>251</v>
      </c>
      <c r="I370" s="2" t="s">
        <v>252</v>
      </c>
      <c r="J370" s="2" t="s">
        <v>253</v>
      </c>
      <c r="K370" s="121" t="s">
        <v>254</v>
      </c>
      <c r="L370" s="2" t="s">
        <v>252</v>
      </c>
      <c r="M370" s="121" t="s">
        <v>255</v>
      </c>
      <c r="N370" s="2" t="s">
        <v>252</v>
      </c>
      <c r="O370" s="2" t="s">
        <v>14</v>
      </c>
    </row>
    <row r="371" spans="5:16" x14ac:dyDescent="0.15">
      <c r="F371" s="122"/>
      <c r="G371" s="122"/>
      <c r="H371" s="122"/>
      <c r="I371" s="67" t="s">
        <v>256</v>
      </c>
      <c r="J371" s="67" t="s">
        <v>257</v>
      </c>
      <c r="K371" s="122"/>
      <c r="L371" s="67" t="s">
        <v>258</v>
      </c>
      <c r="M371" s="122"/>
      <c r="N371" s="78" t="s">
        <v>259</v>
      </c>
      <c r="O371" s="67" t="s">
        <v>19</v>
      </c>
    </row>
    <row r="372" spans="5:16" x14ac:dyDescent="0.15">
      <c r="F372" s="70"/>
      <c r="G372" s="76"/>
      <c r="H372" s="60" t="s">
        <v>20</v>
      </c>
      <c r="I372" s="67"/>
      <c r="J372" s="60" t="s">
        <v>21</v>
      </c>
      <c r="K372" s="60" t="s">
        <v>98</v>
      </c>
      <c r="L372" s="67"/>
      <c r="M372" s="60" t="s">
        <v>23</v>
      </c>
      <c r="N372" s="78"/>
      <c r="O372" s="116" t="s">
        <v>227</v>
      </c>
    </row>
    <row r="373" spans="5:16" x14ac:dyDescent="0.15">
      <c r="F373" s="62"/>
      <c r="G373" s="64"/>
      <c r="H373" s="61"/>
      <c r="I373" s="4"/>
      <c r="J373" s="4"/>
      <c r="K373" s="61"/>
      <c r="L373" s="4"/>
      <c r="M373" s="61"/>
      <c r="N373" s="26"/>
      <c r="O373" s="120"/>
      <c r="P373" s="3"/>
    </row>
    <row r="374" spans="5:16" x14ac:dyDescent="0.15">
      <c r="F374" s="138"/>
      <c r="G374" s="139"/>
      <c r="H374" s="5"/>
      <c r="I374" s="5"/>
      <c r="J374" s="5"/>
      <c r="K374" s="30"/>
      <c r="L374" s="5"/>
      <c r="M374" s="5"/>
      <c r="N374" s="5"/>
      <c r="O374" s="104">
        <f>H374*J374*K374*M374</f>
        <v>0</v>
      </c>
    </row>
    <row r="375" spans="5:16" x14ac:dyDescent="0.15">
      <c r="F375" s="138"/>
      <c r="G375" s="139"/>
      <c r="H375" s="5"/>
      <c r="I375" s="5"/>
      <c r="J375" s="5"/>
      <c r="K375" s="30"/>
      <c r="L375" s="5"/>
      <c r="M375" s="5"/>
      <c r="N375" s="5"/>
      <c r="O375" s="104">
        <f>H375*J375*K375*M375</f>
        <v>0</v>
      </c>
    </row>
    <row r="376" spans="5:16" x14ac:dyDescent="0.15">
      <c r="F376" s="138"/>
      <c r="G376" s="139"/>
      <c r="H376" s="5"/>
      <c r="I376" s="5"/>
      <c r="J376" s="5"/>
      <c r="K376" s="5"/>
      <c r="L376" s="5"/>
      <c r="M376" s="5"/>
      <c r="N376" s="5"/>
      <c r="O376" s="104">
        <f>H376*J376*K376*M376</f>
        <v>0</v>
      </c>
    </row>
    <row r="377" spans="5:16" x14ac:dyDescent="0.15">
      <c r="F377" s="138"/>
      <c r="G377" s="139"/>
      <c r="H377" s="5"/>
      <c r="I377" s="5"/>
      <c r="J377" s="5"/>
      <c r="K377" s="5"/>
      <c r="L377" s="5"/>
      <c r="M377" s="5"/>
      <c r="N377" s="5"/>
      <c r="O377" s="104">
        <f>H377*J377*K377*M377</f>
        <v>0</v>
      </c>
    </row>
    <row r="378" spans="5:16" x14ac:dyDescent="0.15">
      <c r="F378" s="140" t="s">
        <v>28</v>
      </c>
      <c r="G378" s="141"/>
      <c r="H378" s="5"/>
      <c r="I378" s="5"/>
      <c r="J378" s="5"/>
      <c r="K378" s="5"/>
      <c r="L378" s="5"/>
      <c r="M378" s="5"/>
      <c r="N378" s="5"/>
      <c r="O378" s="104">
        <f>SUM(O374:O377)</f>
        <v>0</v>
      </c>
    </row>
    <row r="380" spans="5:16" x14ac:dyDescent="0.15">
      <c r="E380" s="1" t="s">
        <v>260</v>
      </c>
    </row>
    <row r="381" spans="5:16" x14ac:dyDescent="0.15">
      <c r="F381" s="121" t="s">
        <v>261</v>
      </c>
      <c r="G381" s="121"/>
      <c r="H381" s="2" t="s">
        <v>262</v>
      </c>
      <c r="I381" s="132" t="s">
        <v>263</v>
      </c>
      <c r="J381" s="133"/>
      <c r="K381" s="2" t="s">
        <v>128</v>
      </c>
      <c r="L381" s="2" t="s">
        <v>14</v>
      </c>
    </row>
    <row r="382" spans="5:16" x14ac:dyDescent="0.15">
      <c r="F382" s="122"/>
      <c r="G382" s="122"/>
      <c r="H382" s="67" t="s">
        <v>257</v>
      </c>
      <c r="I382" s="68"/>
      <c r="J382" s="69" t="s">
        <v>264</v>
      </c>
      <c r="K382" s="67" t="s">
        <v>265</v>
      </c>
      <c r="L382" s="67" t="s">
        <v>19</v>
      </c>
    </row>
    <row r="383" spans="5:16" x14ac:dyDescent="0.15">
      <c r="F383" s="70"/>
      <c r="G383" s="76"/>
      <c r="H383" s="60" t="s">
        <v>20</v>
      </c>
      <c r="I383" s="129" t="s">
        <v>21</v>
      </c>
      <c r="J383" s="130"/>
      <c r="K383" s="60" t="s">
        <v>98</v>
      </c>
      <c r="L383" s="116" t="s">
        <v>266</v>
      </c>
    </row>
    <row r="384" spans="5:16" x14ac:dyDescent="0.15">
      <c r="F384" s="62"/>
      <c r="G384" s="64"/>
      <c r="H384" s="4"/>
      <c r="I384" s="16"/>
      <c r="J384" s="17"/>
      <c r="K384" s="4"/>
      <c r="L384" s="120"/>
      <c r="M384" s="3"/>
    </row>
    <row r="385" spans="2:12" x14ac:dyDescent="0.15">
      <c r="F385" s="138"/>
      <c r="G385" s="139"/>
      <c r="H385" s="5"/>
      <c r="I385" s="125"/>
      <c r="J385" s="126"/>
      <c r="K385" s="5"/>
      <c r="L385" s="104">
        <f>H385*I385*K385/2</f>
        <v>0</v>
      </c>
    </row>
    <row r="386" spans="2:12" x14ac:dyDescent="0.15">
      <c r="F386" s="138"/>
      <c r="G386" s="139"/>
      <c r="H386" s="5"/>
      <c r="I386" s="125"/>
      <c r="J386" s="126"/>
      <c r="K386" s="5"/>
      <c r="L386" s="104">
        <f>H386*I386*K386/2</f>
        <v>0</v>
      </c>
    </row>
    <row r="387" spans="2:12" x14ac:dyDescent="0.15">
      <c r="F387" s="138"/>
      <c r="G387" s="139"/>
      <c r="H387" s="5"/>
      <c r="I387" s="125"/>
      <c r="J387" s="126"/>
      <c r="K387" s="5"/>
      <c r="L387" s="104">
        <f>H387*I387*K387/2</f>
        <v>0</v>
      </c>
    </row>
    <row r="388" spans="2:12" x14ac:dyDescent="0.15">
      <c r="F388" s="138"/>
      <c r="G388" s="139"/>
      <c r="H388" s="5"/>
      <c r="I388" s="125"/>
      <c r="J388" s="126"/>
      <c r="K388" s="5"/>
      <c r="L388" s="104">
        <f>H388*I388*K388/2</f>
        <v>0</v>
      </c>
    </row>
    <row r="389" spans="2:12" x14ac:dyDescent="0.15">
      <c r="F389" s="140" t="s">
        <v>28</v>
      </c>
      <c r="G389" s="141"/>
      <c r="H389" s="5"/>
      <c r="I389" s="125"/>
      <c r="J389" s="126"/>
      <c r="K389" s="5"/>
      <c r="L389" s="104">
        <f>SUM(L385:L388)</f>
        <v>0</v>
      </c>
    </row>
    <row r="391" spans="2:12" x14ac:dyDescent="0.15">
      <c r="B391" s="1" t="s">
        <v>267</v>
      </c>
    </row>
    <row r="392" spans="2:12" x14ac:dyDescent="0.15">
      <c r="C392" s="1" t="s">
        <v>268</v>
      </c>
    </row>
    <row r="393" spans="2:12" x14ac:dyDescent="0.15">
      <c r="F393" s="121" t="s">
        <v>269</v>
      </c>
      <c r="G393" s="121"/>
      <c r="H393" s="2" t="s">
        <v>270</v>
      </c>
      <c r="I393" s="2" t="s">
        <v>271</v>
      </c>
      <c r="J393" s="2" t="s">
        <v>128</v>
      </c>
      <c r="K393" s="2" t="s">
        <v>14</v>
      </c>
    </row>
    <row r="394" spans="2:12" x14ac:dyDescent="0.15">
      <c r="F394" s="122"/>
      <c r="G394" s="122"/>
      <c r="H394" s="67" t="s">
        <v>264</v>
      </c>
      <c r="I394" s="67" t="s">
        <v>248</v>
      </c>
      <c r="J394" s="67" t="s">
        <v>265</v>
      </c>
      <c r="K394" s="67" t="s">
        <v>19</v>
      </c>
    </row>
    <row r="395" spans="2:12" x14ac:dyDescent="0.15">
      <c r="F395" s="70"/>
      <c r="G395" s="76"/>
      <c r="H395" s="60" t="s">
        <v>20</v>
      </c>
      <c r="I395" s="60" t="s">
        <v>21</v>
      </c>
      <c r="J395" s="60" t="s">
        <v>98</v>
      </c>
      <c r="K395" s="60" t="s">
        <v>133</v>
      </c>
    </row>
    <row r="396" spans="2:12" x14ac:dyDescent="0.15">
      <c r="F396" s="62"/>
      <c r="G396" s="64"/>
      <c r="H396" s="4"/>
      <c r="I396" s="4"/>
      <c r="J396" s="4"/>
      <c r="K396" s="4"/>
      <c r="L396" s="3"/>
    </row>
    <row r="397" spans="2:12" x14ac:dyDescent="0.15">
      <c r="F397" s="138"/>
      <c r="G397" s="139"/>
      <c r="H397" s="5"/>
      <c r="I397" s="5"/>
      <c r="J397" s="5"/>
      <c r="K397" s="104">
        <f>H397*I397*J397</f>
        <v>0</v>
      </c>
    </row>
    <row r="398" spans="2:12" x14ac:dyDescent="0.15">
      <c r="F398" s="138"/>
      <c r="G398" s="139"/>
      <c r="H398" s="5"/>
      <c r="I398" s="5"/>
      <c r="J398" s="5"/>
      <c r="K398" s="104">
        <f>H398*I398*J398</f>
        <v>0</v>
      </c>
    </row>
    <row r="399" spans="2:12" x14ac:dyDescent="0.15">
      <c r="F399" s="138"/>
      <c r="G399" s="139"/>
      <c r="H399" s="5"/>
      <c r="I399" s="5"/>
      <c r="J399" s="5"/>
      <c r="K399" s="104">
        <f>H399*I399*J399</f>
        <v>0</v>
      </c>
    </row>
    <row r="400" spans="2:12" x14ac:dyDescent="0.15">
      <c r="F400" s="138"/>
      <c r="G400" s="139"/>
      <c r="H400" s="5"/>
      <c r="I400" s="5"/>
      <c r="J400" s="5"/>
      <c r="K400" s="104">
        <f>H400*I400*J400</f>
        <v>0</v>
      </c>
    </row>
    <row r="401" spans="3:12" x14ac:dyDescent="0.15">
      <c r="F401" s="140" t="s">
        <v>28</v>
      </c>
      <c r="G401" s="141"/>
      <c r="H401" s="5"/>
      <c r="I401" s="5"/>
      <c r="J401" s="5"/>
      <c r="K401" s="104">
        <f>SUM(K397:K400)</f>
        <v>0</v>
      </c>
    </row>
    <row r="403" spans="3:12" x14ac:dyDescent="0.15">
      <c r="C403" s="1" t="s">
        <v>272</v>
      </c>
    </row>
    <row r="404" spans="3:12" x14ac:dyDescent="0.15">
      <c r="F404" s="121" t="s">
        <v>38</v>
      </c>
      <c r="G404" s="121"/>
      <c r="H404" s="121" t="s">
        <v>39</v>
      </c>
      <c r="I404" s="121"/>
      <c r="J404" s="122" t="s">
        <v>14</v>
      </c>
    </row>
    <row r="405" spans="3:12" x14ac:dyDescent="0.15">
      <c r="F405" s="127" t="s">
        <v>273</v>
      </c>
      <c r="G405" s="122" t="s">
        <v>274</v>
      </c>
      <c r="H405" s="127" t="s">
        <v>273</v>
      </c>
      <c r="I405" s="122" t="s">
        <v>274</v>
      </c>
      <c r="J405" s="137"/>
    </row>
    <row r="406" spans="3:12" x14ac:dyDescent="0.15">
      <c r="F406" s="128"/>
      <c r="G406" s="137"/>
      <c r="H406" s="128"/>
      <c r="I406" s="137"/>
      <c r="J406" s="137"/>
    </row>
    <row r="407" spans="3:12" x14ac:dyDescent="0.15">
      <c r="F407" s="67" t="s">
        <v>19</v>
      </c>
      <c r="G407" s="67" t="s">
        <v>19</v>
      </c>
      <c r="H407" s="67" t="s">
        <v>19</v>
      </c>
      <c r="I407" s="67" t="s">
        <v>19</v>
      </c>
      <c r="J407" s="67" t="s">
        <v>19</v>
      </c>
    </row>
    <row r="408" spans="3:12" x14ac:dyDescent="0.15">
      <c r="F408" s="60" t="s">
        <v>20</v>
      </c>
      <c r="G408" s="60" t="s">
        <v>21</v>
      </c>
      <c r="H408" s="60" t="s">
        <v>98</v>
      </c>
      <c r="I408" s="60" t="s">
        <v>23</v>
      </c>
      <c r="J408" s="116" t="s">
        <v>275</v>
      </c>
    </row>
    <row r="409" spans="3:12" x14ac:dyDescent="0.15">
      <c r="F409" s="4"/>
      <c r="G409" s="4"/>
      <c r="H409" s="4"/>
      <c r="I409" s="4"/>
      <c r="J409" s="120"/>
    </row>
    <row r="410" spans="3:12" x14ac:dyDescent="0.15">
      <c r="F410" s="5"/>
      <c r="G410" s="5"/>
      <c r="H410" s="5"/>
      <c r="I410" s="5"/>
      <c r="J410" s="104">
        <f>(H410-I410)-(F410-G410)</f>
        <v>0</v>
      </c>
    </row>
    <row r="412" spans="3:12" x14ac:dyDescent="0.15">
      <c r="C412" s="1" t="s">
        <v>276</v>
      </c>
    </row>
    <row r="413" spans="3:12" ht="27" x14ac:dyDescent="0.15">
      <c r="F413" s="121" t="s">
        <v>277</v>
      </c>
      <c r="G413" s="121"/>
      <c r="H413" s="2" t="s">
        <v>278</v>
      </c>
      <c r="I413" s="2" t="s">
        <v>112</v>
      </c>
      <c r="J413" s="21" t="s">
        <v>279</v>
      </c>
      <c r="K413" s="2" t="s">
        <v>14</v>
      </c>
    </row>
    <row r="414" spans="3:12" x14ac:dyDescent="0.15">
      <c r="F414" s="122"/>
      <c r="G414" s="122"/>
      <c r="H414" s="67" t="s">
        <v>19</v>
      </c>
      <c r="I414" s="67" t="s">
        <v>18</v>
      </c>
      <c r="J414" s="79" t="s">
        <v>18</v>
      </c>
      <c r="K414" s="67" t="s">
        <v>19</v>
      </c>
    </row>
    <row r="415" spans="3:12" x14ac:dyDescent="0.15">
      <c r="F415" s="70"/>
      <c r="G415" s="76"/>
      <c r="H415" s="60" t="s">
        <v>20</v>
      </c>
      <c r="I415" s="60" t="s">
        <v>21</v>
      </c>
      <c r="J415" s="65" t="s">
        <v>98</v>
      </c>
      <c r="K415" s="60" t="s">
        <v>133</v>
      </c>
    </row>
    <row r="416" spans="3:12" x14ac:dyDescent="0.15">
      <c r="F416" s="62"/>
      <c r="G416" s="64"/>
      <c r="H416" s="4"/>
      <c r="I416" s="4"/>
      <c r="J416" s="27"/>
      <c r="K416" s="4"/>
      <c r="L416" s="3"/>
    </row>
    <row r="417" spans="3:12" x14ac:dyDescent="0.15">
      <c r="F417" s="138"/>
      <c r="G417" s="139"/>
      <c r="H417" s="5"/>
      <c r="I417" s="25"/>
      <c r="J417" s="25"/>
      <c r="K417" s="104">
        <f>H417*I417*J417</f>
        <v>0</v>
      </c>
    </row>
    <row r="418" spans="3:12" x14ac:dyDescent="0.15">
      <c r="F418" s="138"/>
      <c r="G418" s="139"/>
      <c r="H418" s="5"/>
      <c r="I418" s="25"/>
      <c r="J418" s="25"/>
      <c r="K418" s="104">
        <f>H418*I418*J418</f>
        <v>0</v>
      </c>
    </row>
    <row r="419" spans="3:12" x14ac:dyDescent="0.15">
      <c r="F419" s="138"/>
      <c r="G419" s="139"/>
      <c r="H419" s="5"/>
      <c r="I419" s="25"/>
      <c r="J419" s="25"/>
      <c r="K419" s="104">
        <f>H419*I419*J419</f>
        <v>0</v>
      </c>
    </row>
    <row r="420" spans="3:12" x14ac:dyDescent="0.15">
      <c r="F420" s="138"/>
      <c r="G420" s="139"/>
      <c r="H420" s="5"/>
      <c r="I420" s="25"/>
      <c r="J420" s="25"/>
      <c r="K420" s="104">
        <f>H420*I420*J420</f>
        <v>0</v>
      </c>
    </row>
    <row r="421" spans="3:12" x14ac:dyDescent="0.15">
      <c r="F421" s="140" t="s">
        <v>28</v>
      </c>
      <c r="G421" s="141"/>
      <c r="H421" s="5"/>
      <c r="I421" s="5"/>
      <c r="J421" s="5"/>
      <c r="K421" s="104">
        <f>SUM(K417:K420)</f>
        <v>0</v>
      </c>
    </row>
    <row r="423" spans="3:12" x14ac:dyDescent="0.15">
      <c r="C423" s="1" t="s">
        <v>280</v>
      </c>
    </row>
    <row r="424" spans="3:12" x14ac:dyDescent="0.15">
      <c r="F424" s="121" t="s">
        <v>281</v>
      </c>
      <c r="G424" s="121"/>
      <c r="H424" s="2" t="s">
        <v>282</v>
      </c>
      <c r="I424" s="2" t="s">
        <v>283</v>
      </c>
      <c r="J424" s="2" t="s">
        <v>112</v>
      </c>
      <c r="K424" s="2" t="s">
        <v>14</v>
      </c>
    </row>
    <row r="425" spans="3:12" x14ac:dyDescent="0.15">
      <c r="F425" s="122"/>
      <c r="G425" s="122"/>
      <c r="H425" s="67" t="s">
        <v>89</v>
      </c>
      <c r="I425" s="67" t="s">
        <v>89</v>
      </c>
      <c r="J425" s="67" t="s">
        <v>284</v>
      </c>
      <c r="K425" s="67" t="s">
        <v>89</v>
      </c>
    </row>
    <row r="426" spans="3:12" x14ac:dyDescent="0.15">
      <c r="F426" s="70"/>
      <c r="G426" s="76"/>
      <c r="H426" s="60" t="s">
        <v>20</v>
      </c>
      <c r="I426" s="60" t="s">
        <v>21</v>
      </c>
      <c r="J426" s="65" t="s">
        <v>98</v>
      </c>
      <c r="K426" s="60" t="s">
        <v>119</v>
      </c>
    </row>
    <row r="427" spans="3:12" x14ac:dyDescent="0.15">
      <c r="F427" s="62"/>
      <c r="G427" s="64"/>
      <c r="H427" s="4"/>
      <c r="I427" s="4"/>
      <c r="J427" s="27"/>
      <c r="K427" s="4"/>
      <c r="L427" s="3"/>
    </row>
    <row r="428" spans="3:12" x14ac:dyDescent="0.15">
      <c r="F428" s="138"/>
      <c r="G428" s="139"/>
      <c r="H428" s="5"/>
      <c r="I428" s="5"/>
      <c r="J428" s="25"/>
      <c r="K428" s="104">
        <f>(I428-H428)*J428</f>
        <v>0</v>
      </c>
    </row>
    <row r="429" spans="3:12" x14ac:dyDescent="0.15">
      <c r="F429" s="138"/>
      <c r="G429" s="139"/>
      <c r="H429" s="5"/>
      <c r="I429" s="5"/>
      <c r="J429" s="25"/>
      <c r="K429" s="104">
        <f>(I429-H429)*J429</f>
        <v>0</v>
      </c>
    </row>
    <row r="430" spans="3:12" x14ac:dyDescent="0.15">
      <c r="F430" s="138"/>
      <c r="G430" s="139"/>
      <c r="H430" s="5"/>
      <c r="I430" s="5"/>
      <c r="J430" s="25"/>
      <c r="K430" s="104">
        <f>(I430-H430)*J430</f>
        <v>0</v>
      </c>
    </row>
    <row r="431" spans="3:12" x14ac:dyDescent="0.15">
      <c r="F431" s="138"/>
      <c r="G431" s="139"/>
      <c r="H431" s="5"/>
      <c r="I431" s="5"/>
      <c r="J431" s="25"/>
      <c r="K431" s="104">
        <f>(I431-H431)*J431</f>
        <v>0</v>
      </c>
    </row>
    <row r="432" spans="3:12" x14ac:dyDescent="0.15">
      <c r="F432" s="140" t="s">
        <v>28</v>
      </c>
      <c r="G432" s="141"/>
      <c r="H432" s="5"/>
      <c r="I432" s="5"/>
      <c r="J432" s="5"/>
      <c r="K432" s="104">
        <f>SUM(K428:K431)</f>
        <v>0</v>
      </c>
    </row>
    <row r="434" spans="3:17" x14ac:dyDescent="0.15">
      <c r="C434" s="1" t="s">
        <v>285</v>
      </c>
    </row>
    <row r="435" spans="3:17" x14ac:dyDescent="0.15">
      <c r="F435" s="127" t="s">
        <v>286</v>
      </c>
      <c r="G435" s="155" t="s">
        <v>287</v>
      </c>
      <c r="H435" s="127" t="s">
        <v>288</v>
      </c>
      <c r="I435" s="155" t="s">
        <v>289</v>
      </c>
      <c r="J435" s="155" t="s">
        <v>290</v>
      </c>
      <c r="K435" s="155" t="s">
        <v>14</v>
      </c>
    </row>
    <row r="436" spans="3:17" x14ac:dyDescent="0.15">
      <c r="F436" s="128"/>
      <c r="G436" s="215"/>
      <c r="H436" s="128"/>
      <c r="I436" s="215"/>
      <c r="J436" s="215"/>
      <c r="K436" s="215"/>
    </row>
    <row r="437" spans="3:17" x14ac:dyDescent="0.15">
      <c r="F437" s="67" t="s">
        <v>257</v>
      </c>
      <c r="G437" s="67" t="s">
        <v>291</v>
      </c>
      <c r="H437" s="67" t="s">
        <v>257</v>
      </c>
      <c r="I437" s="67" t="s">
        <v>292</v>
      </c>
      <c r="J437" s="67" t="s">
        <v>293</v>
      </c>
      <c r="K437" s="67" t="s">
        <v>89</v>
      </c>
    </row>
    <row r="438" spans="3:17" x14ac:dyDescent="0.15">
      <c r="F438" s="60" t="s">
        <v>20</v>
      </c>
      <c r="G438" s="60" t="s">
        <v>21</v>
      </c>
      <c r="H438" s="60" t="s">
        <v>98</v>
      </c>
      <c r="I438" s="60" t="s">
        <v>23</v>
      </c>
      <c r="J438" s="60" t="s">
        <v>24</v>
      </c>
      <c r="K438" s="116" t="s">
        <v>294</v>
      </c>
    </row>
    <row r="439" spans="3:17" x14ac:dyDescent="0.15">
      <c r="F439" s="4"/>
      <c r="G439" s="4"/>
      <c r="H439" s="4"/>
      <c r="I439" s="4"/>
      <c r="J439" s="4"/>
      <c r="K439" s="120"/>
    </row>
    <row r="440" spans="3:17" x14ac:dyDescent="0.15">
      <c r="F440" s="53"/>
      <c r="G440" s="53"/>
      <c r="H440" s="53"/>
      <c r="I440" s="53"/>
      <c r="J440" s="53"/>
      <c r="K440" s="104">
        <f>F440*G440+H440*I440*J440</f>
        <v>0</v>
      </c>
    </row>
    <row r="442" spans="3:17" hidden="1" x14ac:dyDescent="0.15">
      <c r="C442" s="54" t="s">
        <v>295</v>
      </c>
      <c r="D442" s="54"/>
      <c r="E442" s="54"/>
      <c r="F442" s="54"/>
      <c r="G442" s="54"/>
      <c r="H442" s="54"/>
      <c r="I442" s="54"/>
      <c r="J442" s="54"/>
      <c r="K442" s="54"/>
      <c r="L442" s="54"/>
      <c r="M442" s="54"/>
      <c r="N442" s="54"/>
      <c r="O442" s="54"/>
      <c r="P442" s="54"/>
      <c r="Q442" s="54"/>
    </row>
    <row r="443" spans="3:17" ht="14.25" hidden="1" thickBot="1" x14ac:dyDescent="0.2">
      <c r="C443" s="54"/>
      <c r="D443" s="54"/>
      <c r="E443" s="54"/>
      <c r="F443" s="213" t="s">
        <v>296</v>
      </c>
      <c r="G443" s="213" t="s">
        <v>297</v>
      </c>
      <c r="H443" s="213"/>
      <c r="I443" s="134" t="s">
        <v>298</v>
      </c>
      <c r="J443" s="135"/>
      <c r="K443" s="134" t="s">
        <v>299</v>
      </c>
      <c r="L443" s="134" t="s">
        <v>300</v>
      </c>
      <c r="M443" s="216" t="s">
        <v>14</v>
      </c>
      <c r="N443" s="54"/>
      <c r="O443" s="54" t="s">
        <v>53</v>
      </c>
      <c r="P443" s="54"/>
      <c r="Q443" s="54"/>
    </row>
    <row r="444" spans="3:17" ht="14.25" hidden="1" thickBot="1" x14ac:dyDescent="0.2">
      <c r="C444" s="54"/>
      <c r="D444" s="54"/>
      <c r="E444" s="54"/>
      <c r="F444" s="213"/>
      <c r="G444" s="213"/>
      <c r="H444" s="213"/>
      <c r="I444" s="135"/>
      <c r="J444" s="135"/>
      <c r="K444" s="135"/>
      <c r="L444" s="135"/>
      <c r="M444" s="216"/>
      <c r="N444" s="55" t="s">
        <v>55</v>
      </c>
      <c r="O444" s="105">
        <f>$G$684</f>
        <v>0</v>
      </c>
      <c r="P444" s="54"/>
      <c r="Q444" s="54"/>
    </row>
    <row r="445" spans="3:17" hidden="1" x14ac:dyDescent="0.15">
      <c r="C445" s="54"/>
      <c r="D445" s="54"/>
      <c r="E445" s="54"/>
      <c r="F445" s="214"/>
      <c r="G445" s="214"/>
      <c r="H445" s="214"/>
      <c r="I445" s="136"/>
      <c r="J445" s="136"/>
      <c r="K445" s="136"/>
      <c r="L445" s="136"/>
      <c r="M445" s="190"/>
      <c r="N445" s="54"/>
      <c r="O445" s="54"/>
      <c r="P445" s="54"/>
      <c r="Q445" s="54"/>
    </row>
    <row r="446" spans="3:17" hidden="1" x14ac:dyDescent="0.15">
      <c r="C446" s="54"/>
      <c r="D446" s="54"/>
      <c r="E446" s="54"/>
      <c r="F446" s="56" t="s">
        <v>257</v>
      </c>
      <c r="G446" s="57"/>
      <c r="H446" s="58" t="s">
        <v>284</v>
      </c>
      <c r="I446" s="57"/>
      <c r="J446" s="58" t="s">
        <v>301</v>
      </c>
      <c r="K446" s="56" t="s">
        <v>302</v>
      </c>
      <c r="L446" s="56" t="s">
        <v>303</v>
      </c>
      <c r="M446" s="56" t="s">
        <v>89</v>
      </c>
      <c r="N446" s="54"/>
      <c r="O446" s="54"/>
      <c r="P446" s="54"/>
      <c r="Q446" s="54"/>
    </row>
    <row r="447" spans="3:17" hidden="1" x14ac:dyDescent="0.15">
      <c r="C447" s="54"/>
      <c r="D447" s="54"/>
      <c r="E447" s="54"/>
      <c r="F447" s="59"/>
      <c r="G447" s="209">
        <v>1E-3</v>
      </c>
      <c r="H447" s="210"/>
      <c r="I447" s="204">
        <v>0.16</v>
      </c>
      <c r="J447" s="205"/>
      <c r="K447" s="59"/>
      <c r="L447" s="59"/>
      <c r="M447" s="109">
        <f>F447*G447*I447*K447*L447</f>
        <v>0</v>
      </c>
      <c r="N447" s="54"/>
      <c r="O447" s="54"/>
      <c r="P447" s="54"/>
      <c r="Q447" s="54"/>
    </row>
    <row r="448" spans="3:17" hidden="1" x14ac:dyDescent="0.15">
      <c r="C448" s="54"/>
      <c r="D448" s="54"/>
      <c r="E448" s="54"/>
      <c r="F448" s="192" t="s">
        <v>304</v>
      </c>
      <c r="G448" s="193"/>
      <c r="H448" s="193"/>
      <c r="I448" s="193"/>
      <c r="J448" s="193"/>
      <c r="K448" s="193"/>
      <c r="L448" s="193"/>
      <c r="M448" s="194"/>
      <c r="N448" s="54"/>
      <c r="O448" s="54"/>
      <c r="P448" s="54"/>
      <c r="Q448" s="54"/>
    </row>
    <row r="449" spans="2:17" hidden="1" x14ac:dyDescent="0.15">
      <c r="C449" s="54"/>
      <c r="D449" s="54"/>
      <c r="E449" s="54"/>
      <c r="F449" s="195"/>
      <c r="G449" s="196"/>
      <c r="H449" s="196"/>
      <c r="I449" s="196"/>
      <c r="J449" s="196"/>
      <c r="K449" s="196"/>
      <c r="L449" s="196"/>
      <c r="M449" s="197"/>
      <c r="N449" s="54"/>
      <c r="O449" s="54"/>
      <c r="P449" s="54"/>
      <c r="Q449" s="54"/>
    </row>
    <row r="450" spans="2:17" hidden="1" x14ac:dyDescent="0.15">
      <c r="C450" s="54"/>
      <c r="D450" s="54"/>
      <c r="E450" s="54"/>
      <c r="F450" s="54"/>
      <c r="G450" s="54"/>
      <c r="H450" s="54"/>
      <c r="I450" s="54"/>
      <c r="J450" s="54"/>
      <c r="K450" s="54"/>
      <c r="L450" s="54"/>
      <c r="M450" s="54"/>
      <c r="N450" s="54"/>
      <c r="O450" s="54"/>
      <c r="P450" s="54"/>
      <c r="Q450" s="54"/>
    </row>
    <row r="451" spans="2:17" hidden="1" x14ac:dyDescent="0.15">
      <c r="C451" s="54" t="s">
        <v>305</v>
      </c>
      <c r="D451" s="54"/>
      <c r="E451" s="54"/>
      <c r="F451" s="54"/>
      <c r="G451" s="54"/>
      <c r="H451" s="54"/>
      <c r="I451" s="54"/>
      <c r="J451" s="54"/>
      <c r="K451" s="54"/>
      <c r="L451" s="54"/>
      <c r="M451" s="54"/>
      <c r="N451" s="54"/>
      <c r="O451" s="54"/>
      <c r="P451" s="54"/>
      <c r="Q451" s="54"/>
    </row>
    <row r="452" spans="2:17" ht="14.25" hidden="1" thickBot="1" x14ac:dyDescent="0.2">
      <c r="C452" s="54"/>
      <c r="D452" s="54"/>
      <c r="E452" s="54"/>
      <c r="F452" s="134" t="s">
        <v>306</v>
      </c>
      <c r="G452" s="135"/>
      <c r="H452" s="134" t="s">
        <v>307</v>
      </c>
      <c r="I452" s="135"/>
      <c r="J452" s="134" t="s">
        <v>308</v>
      </c>
      <c r="K452" s="134" t="s">
        <v>309</v>
      </c>
      <c r="L452" s="135"/>
      <c r="M452" s="211" t="s">
        <v>310</v>
      </c>
      <c r="N452" s="134" t="s">
        <v>311</v>
      </c>
      <c r="O452" s="190" t="s">
        <v>14</v>
      </c>
      <c r="P452" s="54"/>
      <c r="Q452" s="54" t="s">
        <v>53</v>
      </c>
    </row>
    <row r="453" spans="2:17" ht="14.25" hidden="1" thickBot="1" x14ac:dyDescent="0.2">
      <c r="C453" s="54"/>
      <c r="D453" s="54"/>
      <c r="E453" s="54"/>
      <c r="F453" s="135"/>
      <c r="G453" s="135"/>
      <c r="H453" s="135"/>
      <c r="I453" s="135"/>
      <c r="J453" s="135"/>
      <c r="K453" s="135"/>
      <c r="L453" s="135"/>
      <c r="M453" s="212"/>
      <c r="N453" s="135"/>
      <c r="O453" s="191"/>
      <c r="P453" s="55" t="s">
        <v>55</v>
      </c>
      <c r="Q453" s="105">
        <f>$G$684</f>
        <v>0</v>
      </c>
    </row>
    <row r="454" spans="2:17" hidden="1" x14ac:dyDescent="0.15">
      <c r="C454" s="54"/>
      <c r="D454" s="54"/>
      <c r="E454" s="54"/>
      <c r="F454" s="136"/>
      <c r="G454" s="136"/>
      <c r="H454" s="136"/>
      <c r="I454" s="136"/>
      <c r="J454" s="136"/>
      <c r="K454" s="136"/>
      <c r="L454" s="136"/>
      <c r="M454" s="212"/>
      <c r="N454" s="136"/>
      <c r="O454" s="191"/>
      <c r="P454" s="54"/>
      <c r="Q454" s="54"/>
    </row>
    <row r="455" spans="2:17" hidden="1" x14ac:dyDescent="0.15">
      <c r="B455" s="3"/>
      <c r="C455" s="55"/>
      <c r="D455" s="55"/>
      <c r="E455" s="55"/>
      <c r="F455" s="57"/>
      <c r="G455" s="58" t="s">
        <v>312</v>
      </c>
      <c r="H455" s="57"/>
      <c r="I455" s="58" t="s">
        <v>301</v>
      </c>
      <c r="J455" s="56" t="s">
        <v>302</v>
      </c>
      <c r="K455" s="57"/>
      <c r="L455" s="58" t="s">
        <v>303</v>
      </c>
      <c r="M455" s="56" t="s">
        <v>313</v>
      </c>
      <c r="N455" s="56" t="s">
        <v>313</v>
      </c>
      <c r="O455" s="56" t="s">
        <v>89</v>
      </c>
      <c r="P455" s="54"/>
      <c r="Q455" s="54"/>
    </row>
    <row r="456" spans="2:17" hidden="1" x14ac:dyDescent="0.15">
      <c r="C456" s="54"/>
      <c r="D456" s="54"/>
      <c r="E456" s="54"/>
      <c r="F456" s="204">
        <v>0.78</v>
      </c>
      <c r="G456" s="205"/>
      <c r="H456" s="204">
        <v>0.18</v>
      </c>
      <c r="I456" s="205"/>
      <c r="J456" s="59"/>
      <c r="K456" s="206"/>
      <c r="L456" s="207"/>
      <c r="M456" s="59"/>
      <c r="N456" s="110">
        <f>IF(M456=0,0,ROUNDDOWN((0.04*POWER(1+0.04,M456))/(POWER(1+0.04,M456)-1),5))</f>
        <v>0</v>
      </c>
      <c r="O456" s="109">
        <f>F456*H456*J456*K456*N456</f>
        <v>0</v>
      </c>
      <c r="P456" s="54"/>
      <c r="Q456" s="54"/>
    </row>
    <row r="457" spans="2:17" hidden="1" x14ac:dyDescent="0.15">
      <c r="C457" s="54"/>
      <c r="D457" s="54"/>
      <c r="E457" s="54"/>
      <c r="F457" s="192" t="s">
        <v>304</v>
      </c>
      <c r="G457" s="193"/>
      <c r="H457" s="193"/>
      <c r="I457" s="193"/>
      <c r="J457" s="193"/>
      <c r="K457" s="193"/>
      <c r="L457" s="193"/>
      <c r="M457" s="193"/>
      <c r="N457" s="193"/>
      <c r="O457" s="194"/>
      <c r="P457" s="54"/>
      <c r="Q457" s="54"/>
    </row>
    <row r="458" spans="2:17" hidden="1" x14ac:dyDescent="0.15">
      <c r="C458" s="54"/>
      <c r="D458" s="54"/>
      <c r="E458" s="54"/>
      <c r="F458" s="195"/>
      <c r="G458" s="196"/>
      <c r="H458" s="196"/>
      <c r="I458" s="196"/>
      <c r="J458" s="196"/>
      <c r="K458" s="196"/>
      <c r="L458" s="196"/>
      <c r="M458" s="196"/>
      <c r="N458" s="196"/>
      <c r="O458" s="197"/>
      <c r="P458" s="54"/>
      <c r="Q458" s="54"/>
    </row>
    <row r="459" spans="2:17" hidden="1" x14ac:dyDescent="0.15"/>
    <row r="460" spans="2:17" hidden="1" x14ac:dyDescent="0.15">
      <c r="B460" s="1" t="s">
        <v>314</v>
      </c>
    </row>
    <row r="461" spans="2:17" hidden="1" x14ac:dyDescent="0.15">
      <c r="C461" s="1" t="s">
        <v>315</v>
      </c>
    </row>
    <row r="462" spans="2:17" hidden="1" x14ac:dyDescent="0.15">
      <c r="E462" s="1" t="s">
        <v>316</v>
      </c>
    </row>
    <row r="463" spans="2:17" ht="14.25" hidden="1" thickBot="1" x14ac:dyDescent="0.2">
      <c r="F463" s="121" t="s">
        <v>46</v>
      </c>
      <c r="G463" s="2" t="s">
        <v>317</v>
      </c>
      <c r="H463" s="2" t="s">
        <v>318</v>
      </c>
      <c r="I463" s="2" t="s">
        <v>319</v>
      </c>
      <c r="J463" s="2" t="s">
        <v>320</v>
      </c>
      <c r="K463" s="2" t="s">
        <v>321</v>
      </c>
      <c r="L463" s="2" t="s">
        <v>14</v>
      </c>
      <c r="N463" s="1" t="s">
        <v>53</v>
      </c>
    </row>
    <row r="464" spans="2:17" ht="14.25" hidden="1" thickBot="1" x14ac:dyDescent="0.2">
      <c r="F464" s="122"/>
      <c r="G464" s="67" t="s">
        <v>15</v>
      </c>
      <c r="H464" s="67" t="s">
        <v>18</v>
      </c>
      <c r="I464" s="67" t="s">
        <v>322</v>
      </c>
      <c r="J464" s="67" t="s">
        <v>322</v>
      </c>
      <c r="K464" s="67" t="s">
        <v>17</v>
      </c>
      <c r="L464" s="67" t="s">
        <v>19</v>
      </c>
      <c r="M464" s="3" t="s">
        <v>55</v>
      </c>
      <c r="N464" s="106">
        <f>$G$684</f>
        <v>0</v>
      </c>
    </row>
    <row r="465" spans="5:13" hidden="1" x14ac:dyDescent="0.15">
      <c r="F465" s="60"/>
      <c r="G465" s="60" t="s">
        <v>20</v>
      </c>
      <c r="H465" s="60" t="s">
        <v>21</v>
      </c>
      <c r="I465" s="60" t="s">
        <v>98</v>
      </c>
      <c r="J465" s="60" t="s">
        <v>23</v>
      </c>
      <c r="K465" s="60" t="s">
        <v>24</v>
      </c>
      <c r="L465" s="116" t="s">
        <v>323</v>
      </c>
      <c r="M465" s="3"/>
    </row>
    <row r="466" spans="5:13" hidden="1" x14ac:dyDescent="0.15">
      <c r="F466" s="61"/>
      <c r="G466" s="4"/>
      <c r="H466" s="4"/>
      <c r="I466" s="4"/>
      <c r="J466" s="4"/>
      <c r="K466" s="4"/>
      <c r="L466" s="120"/>
      <c r="M466" s="3"/>
    </row>
    <row r="467" spans="5:13" hidden="1" x14ac:dyDescent="0.15">
      <c r="F467" s="5"/>
      <c r="G467" s="5"/>
      <c r="H467" s="25"/>
      <c r="I467" s="5"/>
      <c r="J467" s="5"/>
      <c r="K467" s="5"/>
      <c r="L467" s="104">
        <f>G467*H467*(J467-I467)*K467</f>
        <v>0</v>
      </c>
    </row>
    <row r="468" spans="5:13" hidden="1" x14ac:dyDescent="0.15">
      <c r="F468" s="5"/>
      <c r="G468" s="5"/>
      <c r="H468" s="25"/>
      <c r="I468" s="5"/>
      <c r="J468" s="5"/>
      <c r="K468" s="5"/>
      <c r="L468" s="104">
        <f>G468*H468*(J468-I468)*K468</f>
        <v>0</v>
      </c>
    </row>
    <row r="469" spans="5:13" hidden="1" x14ac:dyDescent="0.15">
      <c r="F469" s="5"/>
      <c r="G469" s="5"/>
      <c r="H469" s="25"/>
      <c r="I469" s="5"/>
      <c r="J469" s="5"/>
      <c r="K469" s="5"/>
      <c r="L469" s="104">
        <f>G469*H469*(J469-I469)*K469</f>
        <v>0</v>
      </c>
    </row>
    <row r="470" spans="5:13" hidden="1" x14ac:dyDescent="0.15">
      <c r="F470" s="5"/>
      <c r="G470" s="5"/>
      <c r="H470" s="25"/>
      <c r="I470" s="5"/>
      <c r="J470" s="5"/>
      <c r="K470" s="5"/>
      <c r="L470" s="104">
        <f>G470*H470*(J470-I470)*K470</f>
        <v>0</v>
      </c>
    </row>
    <row r="471" spans="5:13" hidden="1" x14ac:dyDescent="0.15">
      <c r="F471" s="23" t="s">
        <v>28</v>
      </c>
      <c r="G471" s="5"/>
      <c r="H471" s="5"/>
      <c r="I471" s="5"/>
      <c r="J471" s="5"/>
      <c r="K471" s="5"/>
      <c r="L471" s="104">
        <f>SUM(L467:L470)</f>
        <v>0</v>
      </c>
    </row>
    <row r="472" spans="5:13" hidden="1" x14ac:dyDescent="0.15"/>
    <row r="473" spans="5:13" hidden="1" x14ac:dyDescent="0.15">
      <c r="E473" s="1" t="s">
        <v>324</v>
      </c>
    </row>
    <row r="474" spans="5:13" ht="14.25" hidden="1" thickBot="1" x14ac:dyDescent="0.2">
      <c r="F474" s="121" t="s">
        <v>46</v>
      </c>
      <c r="G474" s="2" t="s">
        <v>325</v>
      </c>
      <c r="H474" s="2" t="s">
        <v>326</v>
      </c>
      <c r="I474" s="2" t="s">
        <v>327</v>
      </c>
      <c r="J474" s="2" t="s">
        <v>328</v>
      </c>
      <c r="K474" s="2" t="s">
        <v>14</v>
      </c>
      <c r="M474" s="1" t="s">
        <v>53</v>
      </c>
    </row>
    <row r="475" spans="5:13" ht="14.25" hidden="1" thickBot="1" x14ac:dyDescent="0.2">
      <c r="F475" s="122"/>
      <c r="G475" s="67" t="s">
        <v>113</v>
      </c>
      <c r="H475" s="67" t="s">
        <v>18</v>
      </c>
      <c r="I475" s="67" t="s">
        <v>329</v>
      </c>
      <c r="J475" s="67" t="s">
        <v>329</v>
      </c>
      <c r="K475" s="67" t="s">
        <v>19</v>
      </c>
      <c r="L475" s="3" t="s">
        <v>55</v>
      </c>
      <c r="M475" s="106">
        <f>$G$684</f>
        <v>0</v>
      </c>
    </row>
    <row r="476" spans="5:13" hidden="1" x14ac:dyDescent="0.15">
      <c r="F476" s="60"/>
      <c r="G476" s="60" t="s">
        <v>20</v>
      </c>
      <c r="H476" s="60" t="s">
        <v>21</v>
      </c>
      <c r="I476" s="60" t="s">
        <v>98</v>
      </c>
      <c r="J476" s="60" t="s">
        <v>23</v>
      </c>
      <c r="K476" s="116" t="s">
        <v>330</v>
      </c>
      <c r="L476" s="3"/>
    </row>
    <row r="477" spans="5:13" hidden="1" x14ac:dyDescent="0.15">
      <c r="F477" s="61"/>
      <c r="G477" s="4"/>
      <c r="H477" s="4"/>
      <c r="I477" s="4"/>
      <c r="J477" s="4"/>
      <c r="K477" s="120"/>
      <c r="L477" s="3"/>
    </row>
    <row r="478" spans="5:13" hidden="1" x14ac:dyDescent="0.15">
      <c r="F478" s="5"/>
      <c r="G478" s="5"/>
      <c r="H478" s="25"/>
      <c r="I478" s="5"/>
      <c r="J478" s="5"/>
      <c r="K478" s="104">
        <f>G478*H478*(J478-I478)</f>
        <v>0</v>
      </c>
    </row>
    <row r="479" spans="5:13" hidden="1" x14ac:dyDescent="0.15">
      <c r="F479" s="5"/>
      <c r="G479" s="5"/>
      <c r="H479" s="25"/>
      <c r="I479" s="5"/>
      <c r="J479" s="5"/>
      <c r="K479" s="104">
        <f>G479*H479*(J479-I479)</f>
        <v>0</v>
      </c>
    </row>
    <row r="480" spans="5:13" hidden="1" x14ac:dyDescent="0.15">
      <c r="F480" s="5"/>
      <c r="G480" s="5"/>
      <c r="H480" s="25"/>
      <c r="I480" s="5"/>
      <c r="J480" s="5"/>
      <c r="K480" s="104">
        <f>G480*H480*(J480-I480)</f>
        <v>0</v>
      </c>
    </row>
    <row r="481" spans="5:14" hidden="1" x14ac:dyDescent="0.15">
      <c r="F481" s="5"/>
      <c r="G481" s="5"/>
      <c r="H481" s="25"/>
      <c r="I481" s="5"/>
      <c r="J481" s="5"/>
      <c r="K481" s="104">
        <f>G481*H481*(J481-I481)</f>
        <v>0</v>
      </c>
    </row>
    <row r="482" spans="5:14" hidden="1" x14ac:dyDescent="0.15">
      <c r="F482" s="23" t="s">
        <v>28</v>
      </c>
      <c r="G482" s="5"/>
      <c r="H482" s="5"/>
      <c r="I482" s="5"/>
      <c r="J482" s="5"/>
      <c r="K482" s="104">
        <f>SUM(K478:K481)</f>
        <v>0</v>
      </c>
    </row>
    <row r="483" spans="5:14" hidden="1" x14ac:dyDescent="0.15"/>
    <row r="484" spans="5:14" hidden="1" x14ac:dyDescent="0.15">
      <c r="E484" s="1" t="s">
        <v>331</v>
      </c>
    </row>
    <row r="485" spans="5:14" ht="14.25" hidden="1" thickBot="1" x14ac:dyDescent="0.2">
      <c r="F485" s="121" t="s">
        <v>46</v>
      </c>
      <c r="G485" s="2" t="s">
        <v>317</v>
      </c>
      <c r="H485" s="2" t="s">
        <v>318</v>
      </c>
      <c r="I485" s="2" t="s">
        <v>320</v>
      </c>
      <c r="J485" s="2" t="s">
        <v>332</v>
      </c>
      <c r="K485" s="2" t="s">
        <v>321</v>
      </c>
      <c r="L485" s="2" t="s">
        <v>14</v>
      </c>
      <c r="N485" s="1" t="s">
        <v>53</v>
      </c>
    </row>
    <row r="486" spans="5:14" ht="14.25" hidden="1" thickBot="1" x14ac:dyDescent="0.2">
      <c r="F486" s="122"/>
      <c r="G486" s="67" t="s">
        <v>15</v>
      </c>
      <c r="H486" s="67" t="s">
        <v>18</v>
      </c>
      <c r="I486" s="67" t="s">
        <v>333</v>
      </c>
      <c r="J486" s="67" t="s">
        <v>18</v>
      </c>
      <c r="K486" s="67" t="s">
        <v>17</v>
      </c>
      <c r="L486" s="67" t="s">
        <v>19</v>
      </c>
      <c r="M486" s="3" t="s">
        <v>55</v>
      </c>
      <c r="N486" s="106">
        <f>$G$684</f>
        <v>0</v>
      </c>
    </row>
    <row r="487" spans="5:14" hidden="1" x14ac:dyDescent="0.15">
      <c r="F487" s="60"/>
      <c r="G487" s="60" t="s">
        <v>20</v>
      </c>
      <c r="H487" s="60" t="s">
        <v>21</v>
      </c>
      <c r="I487" s="60" t="s">
        <v>98</v>
      </c>
      <c r="J487" s="60" t="s">
        <v>23</v>
      </c>
      <c r="K487" s="60" t="s">
        <v>24</v>
      </c>
      <c r="L487" s="116" t="s">
        <v>334</v>
      </c>
      <c r="M487" s="3"/>
    </row>
    <row r="488" spans="5:14" hidden="1" x14ac:dyDescent="0.15">
      <c r="F488" s="61"/>
      <c r="G488" s="4"/>
      <c r="H488" s="4"/>
      <c r="I488" s="4"/>
      <c r="J488" s="4"/>
      <c r="K488" s="4"/>
      <c r="L488" s="120"/>
      <c r="M488" s="3"/>
    </row>
    <row r="489" spans="5:14" hidden="1" x14ac:dyDescent="0.15">
      <c r="F489" s="5"/>
      <c r="G489" s="5"/>
      <c r="H489" s="25"/>
      <c r="I489" s="5"/>
      <c r="J489" s="25"/>
      <c r="K489" s="5"/>
      <c r="L489" s="104">
        <f>G489*H489*I489*J489*K489</f>
        <v>0</v>
      </c>
    </row>
    <row r="490" spans="5:14" hidden="1" x14ac:dyDescent="0.15">
      <c r="F490" s="5"/>
      <c r="G490" s="5"/>
      <c r="H490" s="25"/>
      <c r="I490" s="5"/>
      <c r="J490" s="25"/>
      <c r="K490" s="5"/>
      <c r="L490" s="104">
        <f>G490*H490*I490*J490*K490</f>
        <v>0</v>
      </c>
    </row>
    <row r="491" spans="5:14" hidden="1" x14ac:dyDescent="0.15">
      <c r="F491" s="5"/>
      <c r="G491" s="5"/>
      <c r="H491" s="25"/>
      <c r="I491" s="5"/>
      <c r="J491" s="25"/>
      <c r="K491" s="5"/>
      <c r="L491" s="104">
        <f>G491*H491*I491*J491*K491</f>
        <v>0</v>
      </c>
    </row>
    <row r="492" spans="5:14" hidden="1" x14ac:dyDescent="0.15">
      <c r="F492" s="5"/>
      <c r="G492" s="5"/>
      <c r="H492" s="25"/>
      <c r="I492" s="5"/>
      <c r="J492" s="25"/>
      <c r="K492" s="5"/>
      <c r="L492" s="104">
        <f>G492*H492*I492*J492*K492</f>
        <v>0</v>
      </c>
    </row>
    <row r="493" spans="5:14" hidden="1" x14ac:dyDescent="0.15">
      <c r="F493" s="23" t="s">
        <v>28</v>
      </c>
      <c r="G493" s="5"/>
      <c r="H493" s="5"/>
      <c r="I493" s="5"/>
      <c r="J493" s="5"/>
      <c r="K493" s="5"/>
      <c r="L493" s="104">
        <f>SUM(L489:L492)</f>
        <v>0</v>
      </c>
    </row>
    <row r="494" spans="5:14" hidden="1" x14ac:dyDescent="0.15"/>
    <row r="495" spans="5:14" hidden="1" x14ac:dyDescent="0.15">
      <c r="E495" s="1" t="s">
        <v>335</v>
      </c>
    </row>
    <row r="496" spans="5:14" ht="14.25" hidden="1" thickBot="1" x14ac:dyDescent="0.2">
      <c r="F496" s="122" t="s">
        <v>336</v>
      </c>
      <c r="G496" s="2" t="s">
        <v>337</v>
      </c>
      <c r="H496" s="2" t="s">
        <v>338</v>
      </c>
      <c r="I496" s="2" t="s">
        <v>339</v>
      </c>
      <c r="J496" s="2" t="s">
        <v>340</v>
      </c>
      <c r="K496" s="2" t="s">
        <v>310</v>
      </c>
      <c r="L496" s="2" t="s">
        <v>14</v>
      </c>
      <c r="N496" s="1" t="s">
        <v>53</v>
      </c>
    </row>
    <row r="497" spans="3:14" ht="14.25" hidden="1" thickBot="1" x14ac:dyDescent="0.2">
      <c r="F497" s="137"/>
      <c r="G497" s="67" t="s">
        <v>15</v>
      </c>
      <c r="H497" s="67" t="s">
        <v>18</v>
      </c>
      <c r="I497" s="67" t="s">
        <v>341</v>
      </c>
      <c r="J497" s="67" t="s">
        <v>341</v>
      </c>
      <c r="K497" s="67" t="s">
        <v>165</v>
      </c>
      <c r="L497" s="67" t="s">
        <v>19</v>
      </c>
      <c r="M497" s="3" t="s">
        <v>55</v>
      </c>
      <c r="N497" s="106">
        <f>$G$684</f>
        <v>0</v>
      </c>
    </row>
    <row r="498" spans="3:14" hidden="1" x14ac:dyDescent="0.15">
      <c r="F498" s="60"/>
      <c r="G498" s="60" t="s">
        <v>20</v>
      </c>
      <c r="H498" s="60" t="s">
        <v>21</v>
      </c>
      <c r="I498" s="60" t="s">
        <v>98</v>
      </c>
      <c r="J498" s="60" t="s">
        <v>23</v>
      </c>
      <c r="K498" s="60" t="s">
        <v>24</v>
      </c>
      <c r="L498" s="116" t="s">
        <v>342</v>
      </c>
      <c r="M498" s="3"/>
    </row>
    <row r="499" spans="3:14" hidden="1" x14ac:dyDescent="0.15">
      <c r="F499" s="61"/>
      <c r="G499" s="4"/>
      <c r="H499" s="4"/>
      <c r="I499" s="4"/>
      <c r="J499" s="4"/>
      <c r="K499" s="4"/>
      <c r="L499" s="120"/>
      <c r="M499" s="3"/>
    </row>
    <row r="500" spans="3:14" hidden="1" x14ac:dyDescent="0.15">
      <c r="F500" s="5"/>
      <c r="G500" s="5"/>
      <c r="H500" s="25"/>
      <c r="I500" s="5"/>
      <c r="J500" s="5"/>
      <c r="K500" s="5"/>
      <c r="L500" s="104">
        <f>IF(K500=0,0,G500*H500*I500+G500*H500*J500/K500)</f>
        <v>0</v>
      </c>
    </row>
    <row r="501" spans="3:14" hidden="1" x14ac:dyDescent="0.15">
      <c r="F501" s="5"/>
      <c r="G501" s="5"/>
      <c r="H501" s="25"/>
      <c r="I501" s="5"/>
      <c r="J501" s="5"/>
      <c r="K501" s="5"/>
      <c r="L501" s="104">
        <f>IF(K501=0,0,G501*H501*I501+G501*H501*J501/K501)</f>
        <v>0</v>
      </c>
    </row>
    <row r="502" spans="3:14" hidden="1" x14ac:dyDescent="0.15">
      <c r="F502" s="5"/>
      <c r="G502" s="5"/>
      <c r="H502" s="25"/>
      <c r="I502" s="5"/>
      <c r="J502" s="5"/>
      <c r="K502" s="5"/>
      <c r="L502" s="104">
        <f>IF(K502=0,0,G502*H502*I502+G502*H502*J502/K502)</f>
        <v>0</v>
      </c>
    </row>
    <row r="503" spans="3:14" hidden="1" x14ac:dyDescent="0.15">
      <c r="F503" s="5"/>
      <c r="G503" s="5"/>
      <c r="H503" s="25"/>
      <c r="I503" s="5"/>
      <c r="J503" s="5"/>
      <c r="K503" s="5"/>
      <c r="L503" s="104">
        <f>IF(K503=0,0,G503*H503*I503+G503*H503*J503/K503)</f>
        <v>0</v>
      </c>
    </row>
    <row r="504" spans="3:14" hidden="1" x14ac:dyDescent="0.15">
      <c r="F504" s="23" t="s">
        <v>28</v>
      </c>
      <c r="G504" s="5"/>
      <c r="H504" s="5"/>
      <c r="I504" s="5"/>
      <c r="J504" s="5"/>
      <c r="K504" s="5"/>
      <c r="L504" s="104">
        <f>SUM(L500:L503)</f>
        <v>0</v>
      </c>
    </row>
    <row r="505" spans="3:14" hidden="1" x14ac:dyDescent="0.15"/>
    <row r="506" spans="3:14" hidden="1" x14ac:dyDescent="0.15">
      <c r="C506" s="1" t="s">
        <v>343</v>
      </c>
    </row>
    <row r="507" spans="3:14" hidden="1" x14ac:dyDescent="0.15">
      <c r="E507" s="1" t="s">
        <v>344</v>
      </c>
    </row>
    <row r="508" spans="3:14" ht="14.25" hidden="1" thickBot="1" x14ac:dyDescent="0.2">
      <c r="F508" s="121" t="s">
        <v>46</v>
      </c>
      <c r="G508" s="2" t="s">
        <v>345</v>
      </c>
      <c r="H508" s="2" t="s">
        <v>320</v>
      </c>
      <c r="I508" s="2" t="s">
        <v>321</v>
      </c>
      <c r="J508" s="2" t="s">
        <v>12</v>
      </c>
      <c r="K508" s="2" t="s">
        <v>14</v>
      </c>
      <c r="M508" s="1" t="s">
        <v>53</v>
      </c>
    </row>
    <row r="509" spans="3:14" ht="14.25" hidden="1" thickBot="1" x14ac:dyDescent="0.2">
      <c r="F509" s="122"/>
      <c r="G509" s="67" t="s">
        <v>15</v>
      </c>
      <c r="H509" s="67" t="s">
        <v>322</v>
      </c>
      <c r="I509" s="67" t="s">
        <v>329</v>
      </c>
      <c r="J509" s="67" t="s">
        <v>18</v>
      </c>
      <c r="K509" s="67" t="s">
        <v>19</v>
      </c>
      <c r="L509" s="3" t="s">
        <v>55</v>
      </c>
      <c r="M509" s="106">
        <f>$G$684</f>
        <v>0</v>
      </c>
    </row>
    <row r="510" spans="3:14" hidden="1" x14ac:dyDescent="0.15">
      <c r="F510" s="60"/>
      <c r="G510" s="60" t="s">
        <v>20</v>
      </c>
      <c r="H510" s="60" t="s">
        <v>21</v>
      </c>
      <c r="I510" s="60" t="s">
        <v>98</v>
      </c>
      <c r="J510" s="60" t="s">
        <v>23</v>
      </c>
      <c r="K510" s="116" t="s">
        <v>227</v>
      </c>
      <c r="L510" s="3"/>
    </row>
    <row r="511" spans="3:14" hidden="1" x14ac:dyDescent="0.15">
      <c r="F511" s="61"/>
      <c r="G511" s="4"/>
      <c r="H511" s="4"/>
      <c r="I511" s="4"/>
      <c r="J511" s="4"/>
      <c r="K511" s="120"/>
      <c r="L511" s="3"/>
    </row>
    <row r="512" spans="3:14" hidden="1" x14ac:dyDescent="0.15">
      <c r="F512" s="5"/>
      <c r="G512" s="5"/>
      <c r="H512" s="5"/>
      <c r="I512" s="5"/>
      <c r="J512" s="25"/>
      <c r="K512" s="104">
        <f>G512*H512*I512*J512</f>
        <v>0</v>
      </c>
    </row>
    <row r="513" spans="5:13" hidden="1" x14ac:dyDescent="0.15">
      <c r="F513" s="5"/>
      <c r="G513" s="5"/>
      <c r="H513" s="5"/>
      <c r="I513" s="5"/>
      <c r="J513" s="25"/>
      <c r="K513" s="104">
        <f>G513*H513*I513*J513</f>
        <v>0</v>
      </c>
    </row>
    <row r="514" spans="5:13" hidden="1" x14ac:dyDescent="0.15">
      <c r="F514" s="5"/>
      <c r="G514" s="5"/>
      <c r="H514" s="5"/>
      <c r="I514" s="5"/>
      <c r="J514" s="25"/>
      <c r="K514" s="104">
        <f>G514*H514*I514*J514</f>
        <v>0</v>
      </c>
    </row>
    <row r="515" spans="5:13" hidden="1" x14ac:dyDescent="0.15">
      <c r="F515" s="5"/>
      <c r="G515" s="5"/>
      <c r="H515" s="5"/>
      <c r="I515" s="5"/>
      <c r="J515" s="25"/>
      <c r="K515" s="104">
        <f>G515*H515*I515*J515</f>
        <v>0</v>
      </c>
    </row>
    <row r="516" spans="5:13" hidden="1" x14ac:dyDescent="0.15">
      <c r="F516" s="23" t="s">
        <v>28</v>
      </c>
      <c r="G516" s="5"/>
      <c r="H516" s="5"/>
      <c r="I516" s="5"/>
      <c r="J516" s="5"/>
      <c r="K516" s="104">
        <f>SUM(K512:K515)</f>
        <v>0</v>
      </c>
    </row>
    <row r="517" spans="5:13" hidden="1" x14ac:dyDescent="0.15"/>
    <row r="518" spans="5:13" hidden="1" x14ac:dyDescent="0.15">
      <c r="E518" s="1" t="s">
        <v>346</v>
      </c>
    </row>
    <row r="519" spans="5:13" ht="14.25" hidden="1" thickBot="1" x14ac:dyDescent="0.2">
      <c r="F519" s="121" t="s">
        <v>336</v>
      </c>
      <c r="G519" s="122" t="s">
        <v>347</v>
      </c>
      <c r="H519" s="122"/>
      <c r="I519" s="2" t="s">
        <v>340</v>
      </c>
      <c r="J519" s="2" t="s">
        <v>310</v>
      </c>
      <c r="K519" s="2" t="s">
        <v>14</v>
      </c>
      <c r="M519" s="1" t="s">
        <v>53</v>
      </c>
    </row>
    <row r="520" spans="5:13" ht="14.25" hidden="1" thickBot="1" x14ac:dyDescent="0.2">
      <c r="F520" s="122"/>
      <c r="G520" s="68"/>
      <c r="H520" s="69" t="s">
        <v>15</v>
      </c>
      <c r="I520" s="67" t="s">
        <v>164</v>
      </c>
      <c r="J520" s="67" t="s">
        <v>165</v>
      </c>
      <c r="K520" s="67" t="s">
        <v>19</v>
      </c>
      <c r="L520" s="3" t="s">
        <v>55</v>
      </c>
      <c r="M520" s="106">
        <f>$G$684</f>
        <v>0</v>
      </c>
    </row>
    <row r="521" spans="5:13" hidden="1" x14ac:dyDescent="0.15">
      <c r="F521" s="60"/>
      <c r="G521" s="129" t="s">
        <v>20</v>
      </c>
      <c r="H521" s="130"/>
      <c r="I521" s="60" t="s">
        <v>21</v>
      </c>
      <c r="J521" s="60" t="s">
        <v>98</v>
      </c>
      <c r="K521" s="116" t="s">
        <v>348</v>
      </c>
      <c r="L521" s="3"/>
    </row>
    <row r="522" spans="5:13" hidden="1" x14ac:dyDescent="0.15">
      <c r="F522" s="61"/>
      <c r="G522" s="16"/>
      <c r="H522" s="17"/>
      <c r="I522" s="4"/>
      <c r="J522" s="4"/>
      <c r="K522" s="120"/>
      <c r="L522" s="3"/>
    </row>
    <row r="523" spans="5:13" hidden="1" x14ac:dyDescent="0.15">
      <c r="F523" s="5"/>
      <c r="G523" s="125"/>
      <c r="H523" s="126"/>
      <c r="I523" s="5"/>
      <c r="J523" s="5"/>
      <c r="K523" s="104">
        <f>IF(J523=0,0,G523*I523/J523)</f>
        <v>0</v>
      </c>
    </row>
    <row r="524" spans="5:13" hidden="1" x14ac:dyDescent="0.15">
      <c r="F524" s="5"/>
      <c r="G524" s="125"/>
      <c r="H524" s="126"/>
      <c r="I524" s="5"/>
      <c r="J524" s="5"/>
      <c r="K524" s="104">
        <f>IF(J524=0,0,G524*I524/J524)</f>
        <v>0</v>
      </c>
    </row>
    <row r="525" spans="5:13" hidden="1" x14ac:dyDescent="0.15">
      <c r="F525" s="5"/>
      <c r="G525" s="125"/>
      <c r="H525" s="126"/>
      <c r="I525" s="5"/>
      <c r="J525" s="5"/>
      <c r="K525" s="104">
        <f>IF(J525=0,0,G525*I525/J525)</f>
        <v>0</v>
      </c>
    </row>
    <row r="526" spans="5:13" hidden="1" x14ac:dyDescent="0.15">
      <c r="F526" s="5"/>
      <c r="G526" s="125"/>
      <c r="H526" s="126"/>
      <c r="I526" s="5"/>
      <c r="J526" s="5"/>
      <c r="K526" s="104">
        <f>IF(J526=0,0,G526*I526/J526)</f>
        <v>0</v>
      </c>
    </row>
    <row r="527" spans="5:13" hidden="1" x14ac:dyDescent="0.15">
      <c r="F527" s="23" t="s">
        <v>28</v>
      </c>
      <c r="G527" s="125"/>
      <c r="H527" s="126"/>
      <c r="I527" s="5"/>
      <c r="J527" s="5"/>
      <c r="K527" s="104">
        <f>SUM(K523:K526)</f>
        <v>0</v>
      </c>
    </row>
    <row r="528" spans="5:13" hidden="1" x14ac:dyDescent="0.15"/>
    <row r="529" spans="3:14" hidden="1" x14ac:dyDescent="0.15">
      <c r="C529" s="1" t="s">
        <v>349</v>
      </c>
    </row>
    <row r="530" spans="3:14" hidden="1" x14ac:dyDescent="0.15">
      <c r="E530" s="1" t="s">
        <v>350</v>
      </c>
    </row>
    <row r="531" spans="3:14" ht="14.25" hidden="1" thickBot="1" x14ac:dyDescent="0.2">
      <c r="F531" s="121" t="s">
        <v>46</v>
      </c>
      <c r="G531" s="2" t="s">
        <v>317</v>
      </c>
      <c r="H531" s="2" t="s">
        <v>318</v>
      </c>
      <c r="I531" s="2" t="s">
        <v>351</v>
      </c>
      <c r="J531" s="2" t="s">
        <v>352</v>
      </c>
      <c r="K531" s="2" t="s">
        <v>14</v>
      </c>
      <c r="M531" s="1" t="s">
        <v>53</v>
      </c>
    </row>
    <row r="532" spans="3:14" ht="14.25" hidden="1" thickBot="1" x14ac:dyDescent="0.2">
      <c r="F532" s="122"/>
      <c r="G532" s="67" t="s">
        <v>15</v>
      </c>
      <c r="H532" s="67" t="s">
        <v>18</v>
      </c>
      <c r="I532" s="67" t="s">
        <v>341</v>
      </c>
      <c r="J532" s="67" t="s">
        <v>341</v>
      </c>
      <c r="K532" s="67" t="s">
        <v>132</v>
      </c>
      <c r="L532" s="3" t="s">
        <v>55</v>
      </c>
      <c r="M532" s="106">
        <f>$G$684</f>
        <v>0</v>
      </c>
    </row>
    <row r="533" spans="3:14" hidden="1" x14ac:dyDescent="0.15">
      <c r="F533" s="60"/>
      <c r="G533" s="60" t="s">
        <v>20</v>
      </c>
      <c r="H533" s="60" t="s">
        <v>21</v>
      </c>
      <c r="I533" s="60" t="s">
        <v>98</v>
      </c>
      <c r="J533" s="60" t="s">
        <v>23</v>
      </c>
      <c r="K533" s="116" t="s">
        <v>353</v>
      </c>
      <c r="L533" s="3"/>
    </row>
    <row r="534" spans="3:14" hidden="1" x14ac:dyDescent="0.15">
      <c r="F534" s="61"/>
      <c r="G534" s="4"/>
      <c r="H534" s="4"/>
      <c r="I534" s="4"/>
      <c r="J534" s="4"/>
      <c r="K534" s="120"/>
      <c r="L534" s="3"/>
    </row>
    <row r="535" spans="3:14" hidden="1" x14ac:dyDescent="0.15">
      <c r="F535" s="5"/>
      <c r="G535" s="5"/>
      <c r="H535" s="25"/>
      <c r="I535" s="5"/>
      <c r="J535" s="5"/>
      <c r="K535" s="104">
        <f>G535*H535*(I535-J535)</f>
        <v>0</v>
      </c>
    </row>
    <row r="536" spans="3:14" hidden="1" x14ac:dyDescent="0.15">
      <c r="F536" s="5"/>
      <c r="G536" s="5"/>
      <c r="H536" s="25"/>
      <c r="I536" s="5"/>
      <c r="J536" s="5"/>
      <c r="K536" s="104">
        <f>G536*H536*(I536-J536)</f>
        <v>0</v>
      </c>
    </row>
    <row r="537" spans="3:14" hidden="1" x14ac:dyDescent="0.15">
      <c r="F537" s="5"/>
      <c r="G537" s="5"/>
      <c r="H537" s="25"/>
      <c r="I537" s="5"/>
      <c r="J537" s="5"/>
      <c r="K537" s="104">
        <f>G537*H537*(I537-J537)</f>
        <v>0</v>
      </c>
    </row>
    <row r="538" spans="3:14" hidden="1" x14ac:dyDescent="0.15">
      <c r="F538" s="5"/>
      <c r="G538" s="5"/>
      <c r="H538" s="25"/>
      <c r="I538" s="5"/>
      <c r="J538" s="5"/>
      <c r="K538" s="104">
        <f>G538*H538*(I538-J538)</f>
        <v>0</v>
      </c>
    </row>
    <row r="539" spans="3:14" hidden="1" x14ac:dyDescent="0.15">
      <c r="F539" s="23" t="s">
        <v>28</v>
      </c>
      <c r="G539" s="5"/>
      <c r="H539" s="5"/>
      <c r="I539" s="5"/>
      <c r="J539" s="5"/>
      <c r="K539" s="104">
        <f>SUM(K535:K538)</f>
        <v>0</v>
      </c>
    </row>
    <row r="540" spans="3:14" hidden="1" x14ac:dyDescent="0.15"/>
    <row r="541" spans="3:14" hidden="1" x14ac:dyDescent="0.15">
      <c r="E541" s="1" t="s">
        <v>354</v>
      </c>
    </row>
    <row r="542" spans="3:14" ht="14.25" hidden="1" thickBot="1" x14ac:dyDescent="0.2">
      <c r="F542" s="121" t="s">
        <v>46</v>
      </c>
      <c r="G542" s="2" t="s">
        <v>317</v>
      </c>
      <c r="H542" s="2" t="s">
        <v>318</v>
      </c>
      <c r="I542" s="2" t="s">
        <v>355</v>
      </c>
      <c r="J542" s="2" t="s">
        <v>356</v>
      </c>
      <c r="K542" s="2" t="s">
        <v>128</v>
      </c>
      <c r="L542" s="2" t="s">
        <v>14</v>
      </c>
      <c r="N542" s="1" t="s">
        <v>53</v>
      </c>
    </row>
    <row r="543" spans="3:14" ht="14.25" hidden="1" thickBot="1" x14ac:dyDescent="0.2">
      <c r="F543" s="122"/>
      <c r="G543" s="67" t="s">
        <v>15</v>
      </c>
      <c r="H543" s="67" t="s">
        <v>18</v>
      </c>
      <c r="I543" s="67" t="s">
        <v>357</v>
      </c>
      <c r="J543" s="67" t="s">
        <v>341</v>
      </c>
      <c r="K543" s="67" t="s">
        <v>341</v>
      </c>
      <c r="L543" s="67" t="s">
        <v>132</v>
      </c>
      <c r="M543" s="3" t="s">
        <v>55</v>
      </c>
      <c r="N543" s="106">
        <f>$G$684</f>
        <v>0</v>
      </c>
    </row>
    <row r="544" spans="3:14" hidden="1" x14ac:dyDescent="0.15">
      <c r="F544" s="60"/>
      <c r="G544" s="60" t="s">
        <v>20</v>
      </c>
      <c r="H544" s="60" t="s">
        <v>21</v>
      </c>
      <c r="I544" s="60" t="s">
        <v>98</v>
      </c>
      <c r="J544" s="60" t="s">
        <v>23</v>
      </c>
      <c r="K544" s="60" t="s">
        <v>24</v>
      </c>
      <c r="L544" s="116" t="s">
        <v>358</v>
      </c>
      <c r="M544" s="3"/>
    </row>
    <row r="545" spans="5:14" hidden="1" x14ac:dyDescent="0.15">
      <c r="F545" s="61"/>
      <c r="G545" s="4"/>
      <c r="H545" s="4"/>
      <c r="I545" s="4"/>
      <c r="J545" s="4"/>
      <c r="K545" s="4"/>
      <c r="L545" s="120"/>
      <c r="M545" s="3"/>
    </row>
    <row r="546" spans="5:14" hidden="1" x14ac:dyDescent="0.15">
      <c r="F546" s="5"/>
      <c r="G546" s="5"/>
      <c r="H546" s="25"/>
      <c r="I546" s="5"/>
      <c r="J546" s="5"/>
      <c r="K546" s="5"/>
      <c r="L546" s="104">
        <f>G546*H546*(I546-J546)*K546</f>
        <v>0</v>
      </c>
    </row>
    <row r="547" spans="5:14" hidden="1" x14ac:dyDescent="0.15">
      <c r="F547" s="5"/>
      <c r="G547" s="5"/>
      <c r="H547" s="25"/>
      <c r="I547" s="5"/>
      <c r="J547" s="5"/>
      <c r="K547" s="5"/>
      <c r="L547" s="104">
        <f>G547*H547*(I547-J547)*K547</f>
        <v>0</v>
      </c>
    </row>
    <row r="548" spans="5:14" hidden="1" x14ac:dyDescent="0.15">
      <c r="F548" s="5"/>
      <c r="G548" s="5"/>
      <c r="H548" s="25"/>
      <c r="I548" s="5"/>
      <c r="J548" s="5"/>
      <c r="K548" s="5"/>
      <c r="L548" s="104">
        <f>G548*H548*(I548-J548)*K548</f>
        <v>0</v>
      </c>
    </row>
    <row r="549" spans="5:14" hidden="1" x14ac:dyDescent="0.15">
      <c r="F549" s="5"/>
      <c r="G549" s="5"/>
      <c r="H549" s="25"/>
      <c r="I549" s="5"/>
      <c r="J549" s="5"/>
      <c r="K549" s="5"/>
      <c r="L549" s="104">
        <f>G549*H549*(I549-J549)*K549</f>
        <v>0</v>
      </c>
    </row>
    <row r="550" spans="5:14" hidden="1" x14ac:dyDescent="0.15">
      <c r="F550" s="23" t="s">
        <v>28</v>
      </c>
      <c r="G550" s="5"/>
      <c r="H550" s="5"/>
      <c r="I550" s="5"/>
      <c r="J550" s="5"/>
      <c r="K550" s="5"/>
      <c r="L550" s="104">
        <f>SUM(L546:L549)</f>
        <v>0</v>
      </c>
    </row>
    <row r="551" spans="5:14" hidden="1" x14ac:dyDescent="0.15"/>
    <row r="552" spans="5:14" hidden="1" x14ac:dyDescent="0.15">
      <c r="E552" s="1" t="s">
        <v>359</v>
      </c>
    </row>
    <row r="553" spans="5:14" ht="14.25" hidden="1" thickBot="1" x14ac:dyDescent="0.2">
      <c r="F553" s="121" t="s">
        <v>360</v>
      </c>
      <c r="G553" s="121" t="s">
        <v>361</v>
      </c>
      <c r="H553" s="127" t="s">
        <v>362</v>
      </c>
      <c r="I553" s="122" t="s">
        <v>363</v>
      </c>
      <c r="J553" s="127" t="s">
        <v>364</v>
      </c>
      <c r="K553" s="121" t="s">
        <v>365</v>
      </c>
      <c r="L553" s="121" t="s">
        <v>14</v>
      </c>
      <c r="N553" s="1" t="s">
        <v>53</v>
      </c>
    </row>
    <row r="554" spans="5:14" ht="14.25" hidden="1" thickBot="1" x14ac:dyDescent="0.2">
      <c r="F554" s="121"/>
      <c r="G554" s="122"/>
      <c r="H554" s="128"/>
      <c r="I554" s="137"/>
      <c r="J554" s="128"/>
      <c r="K554" s="122"/>
      <c r="L554" s="122"/>
      <c r="M554" s="3" t="s">
        <v>55</v>
      </c>
      <c r="N554" s="106">
        <f>$G$684</f>
        <v>0</v>
      </c>
    </row>
    <row r="555" spans="5:14" hidden="1" x14ac:dyDescent="0.15">
      <c r="F555" s="122"/>
      <c r="G555" s="67" t="s">
        <v>19</v>
      </c>
      <c r="H555" s="67" t="s">
        <v>19</v>
      </c>
      <c r="I555" s="67" t="s">
        <v>19</v>
      </c>
      <c r="J555" s="67" t="s">
        <v>19</v>
      </c>
      <c r="K555" s="67" t="s">
        <v>19</v>
      </c>
      <c r="L555" s="67" t="s">
        <v>19</v>
      </c>
    </row>
    <row r="556" spans="5:14" hidden="1" x14ac:dyDescent="0.15">
      <c r="F556" s="60"/>
      <c r="G556" s="60" t="s">
        <v>20</v>
      </c>
      <c r="H556" s="60" t="s">
        <v>21</v>
      </c>
      <c r="I556" s="60" t="s">
        <v>98</v>
      </c>
      <c r="J556" s="60" t="s">
        <v>23</v>
      </c>
      <c r="K556" s="60" t="s">
        <v>24</v>
      </c>
      <c r="L556" s="116" t="s">
        <v>366</v>
      </c>
    </row>
    <row r="557" spans="5:14" hidden="1" x14ac:dyDescent="0.15">
      <c r="F557" s="61"/>
      <c r="G557" s="4"/>
      <c r="H557" s="4"/>
      <c r="I557" s="4"/>
      <c r="J557" s="4"/>
      <c r="K557" s="4"/>
      <c r="L557" s="120"/>
    </row>
    <row r="558" spans="5:14" hidden="1" x14ac:dyDescent="0.15">
      <c r="F558" s="5"/>
      <c r="G558" s="5"/>
      <c r="H558" s="5"/>
      <c r="I558" s="5"/>
      <c r="J558" s="5"/>
      <c r="K558" s="5"/>
      <c r="L558" s="104">
        <f>(H558-G558)+(J558-I558)+K558</f>
        <v>0</v>
      </c>
    </row>
    <row r="559" spans="5:14" hidden="1" x14ac:dyDescent="0.15">
      <c r="F559" s="5"/>
      <c r="G559" s="5"/>
      <c r="H559" s="5"/>
      <c r="I559" s="5"/>
      <c r="J559" s="5"/>
      <c r="K559" s="5"/>
      <c r="L559" s="104">
        <f>(H559-G559)+(J559-I559)+K559</f>
        <v>0</v>
      </c>
    </row>
    <row r="560" spans="5:14" hidden="1" x14ac:dyDescent="0.15">
      <c r="F560" s="5"/>
      <c r="G560" s="5"/>
      <c r="H560" s="5"/>
      <c r="I560" s="5"/>
      <c r="J560" s="5"/>
      <c r="K560" s="5"/>
      <c r="L560" s="104">
        <f>(H560-G560)+(J560-I560)+K560</f>
        <v>0</v>
      </c>
    </row>
    <row r="561" spans="2:15" hidden="1" x14ac:dyDescent="0.15">
      <c r="F561" s="5"/>
      <c r="G561" s="5"/>
      <c r="H561" s="5"/>
      <c r="I561" s="5"/>
      <c r="J561" s="5"/>
      <c r="K561" s="5"/>
      <c r="L561" s="104">
        <f>(H561-G561)+(J561-I561)+K561</f>
        <v>0</v>
      </c>
    </row>
    <row r="562" spans="2:15" hidden="1" x14ac:dyDescent="0.15">
      <c r="F562" s="23" t="s">
        <v>28</v>
      </c>
      <c r="G562" s="5"/>
      <c r="H562" s="5"/>
      <c r="I562" s="5"/>
      <c r="J562" s="5"/>
      <c r="K562" s="5"/>
      <c r="L562" s="104">
        <f>SUM(L558:L561)</f>
        <v>0</v>
      </c>
    </row>
    <row r="563" spans="2:15" hidden="1" x14ac:dyDescent="0.15"/>
    <row r="564" spans="2:15" hidden="1" x14ac:dyDescent="0.15">
      <c r="B564" s="80"/>
      <c r="C564" s="80" t="s">
        <v>367</v>
      </c>
      <c r="D564" s="80"/>
      <c r="E564" s="80"/>
      <c r="F564" s="80"/>
      <c r="G564" s="80"/>
      <c r="H564" s="80"/>
      <c r="I564" s="80"/>
      <c r="J564" s="80"/>
      <c r="K564" s="80"/>
      <c r="L564" s="80"/>
      <c r="M564" s="80"/>
      <c r="N564" s="80"/>
      <c r="O564" s="80"/>
    </row>
    <row r="565" spans="2:15" ht="14.25" hidden="1" thickBot="1" x14ac:dyDescent="0.2">
      <c r="B565" s="80"/>
      <c r="C565" s="80"/>
      <c r="D565" s="80"/>
      <c r="E565" s="80"/>
      <c r="F565" s="198" t="s">
        <v>368</v>
      </c>
      <c r="G565" s="198"/>
      <c r="H565" s="198" t="s">
        <v>369</v>
      </c>
      <c r="I565" s="198"/>
      <c r="J565" s="198"/>
      <c r="K565" s="198"/>
      <c r="L565" s="93" t="s">
        <v>14</v>
      </c>
      <c r="M565" s="80"/>
      <c r="N565" s="80" t="s">
        <v>53</v>
      </c>
      <c r="O565" s="80"/>
    </row>
    <row r="566" spans="2:15" ht="14.25" hidden="1" thickBot="1" x14ac:dyDescent="0.2">
      <c r="B566" s="80"/>
      <c r="C566" s="80"/>
      <c r="D566" s="80"/>
      <c r="E566" s="80"/>
      <c r="F566" s="199"/>
      <c r="G566" s="199"/>
      <c r="H566" s="81"/>
      <c r="I566" s="81"/>
      <c r="J566" s="81"/>
      <c r="K566" s="81"/>
      <c r="L566" s="94" t="s">
        <v>19</v>
      </c>
      <c r="M566" s="82" t="s">
        <v>55</v>
      </c>
      <c r="N566" s="105">
        <f>$G$684</f>
        <v>0</v>
      </c>
      <c r="O566" s="80"/>
    </row>
    <row r="567" spans="2:15" hidden="1" x14ac:dyDescent="0.15">
      <c r="B567" s="80"/>
      <c r="C567" s="80"/>
      <c r="D567" s="80"/>
      <c r="E567" s="80"/>
      <c r="F567" s="95"/>
      <c r="G567" s="96"/>
      <c r="H567" s="83"/>
      <c r="I567" s="83"/>
      <c r="J567" s="83"/>
      <c r="K567" s="83"/>
      <c r="L567" s="94"/>
      <c r="M567" s="82"/>
      <c r="N567" s="80"/>
      <c r="O567" s="80"/>
    </row>
    <row r="568" spans="2:15" hidden="1" x14ac:dyDescent="0.15">
      <c r="B568" s="80"/>
      <c r="C568" s="80"/>
      <c r="D568" s="80"/>
      <c r="E568" s="80"/>
      <c r="F568" s="97"/>
      <c r="G568" s="98"/>
      <c r="H568" s="90"/>
      <c r="I568" s="90"/>
      <c r="J568" s="90"/>
      <c r="K568" s="90"/>
      <c r="L568" s="99"/>
      <c r="M568" s="82"/>
      <c r="N568" s="80"/>
      <c r="O568" s="80"/>
    </row>
    <row r="569" spans="2:15" hidden="1" x14ac:dyDescent="0.15">
      <c r="B569" s="80"/>
      <c r="C569" s="80"/>
      <c r="D569" s="80"/>
      <c r="E569" s="80"/>
      <c r="F569" s="200"/>
      <c r="G569" s="201"/>
      <c r="H569" s="84"/>
      <c r="I569" s="84"/>
      <c r="J569" s="84"/>
      <c r="K569" s="84"/>
      <c r="L569" s="84"/>
      <c r="M569" s="80"/>
      <c r="N569" s="80"/>
      <c r="O569" s="80"/>
    </row>
    <row r="570" spans="2:15" hidden="1" x14ac:dyDescent="0.15"/>
    <row r="571" spans="2:15" hidden="1" x14ac:dyDescent="0.15">
      <c r="B571" s="1" t="s">
        <v>370</v>
      </c>
    </row>
    <row r="572" spans="2:15" hidden="1" x14ac:dyDescent="0.15">
      <c r="C572" s="1" t="s">
        <v>371</v>
      </c>
    </row>
    <row r="573" spans="2:15" hidden="1" x14ac:dyDescent="0.15">
      <c r="E573" s="1" t="s">
        <v>372</v>
      </c>
    </row>
    <row r="574" spans="2:15" ht="14.25" hidden="1" thickBot="1" x14ac:dyDescent="0.2">
      <c r="F574" s="9"/>
      <c r="G574" s="29" t="s">
        <v>373</v>
      </c>
      <c r="H574" s="122"/>
      <c r="I574" s="122"/>
      <c r="J574" s="122"/>
      <c r="K574" s="122"/>
      <c r="L574" s="122" t="s">
        <v>28</v>
      </c>
      <c r="N574" s="1" t="s">
        <v>53</v>
      </c>
    </row>
    <row r="575" spans="2:15" ht="14.25" hidden="1" thickBot="1" x14ac:dyDescent="0.2">
      <c r="F575" s="10" t="s">
        <v>374</v>
      </c>
      <c r="G575" s="11"/>
      <c r="H575" s="131"/>
      <c r="I575" s="131"/>
      <c r="J575" s="131"/>
      <c r="K575" s="131"/>
      <c r="L575" s="131"/>
      <c r="M575" s="3" t="s">
        <v>55</v>
      </c>
      <c r="N575" s="106">
        <f>$G$684</f>
        <v>0</v>
      </c>
    </row>
    <row r="576" spans="2:15" hidden="1" x14ac:dyDescent="0.15">
      <c r="F576" s="121" t="s">
        <v>375</v>
      </c>
      <c r="G576" s="121"/>
      <c r="H576" s="5"/>
      <c r="I576" s="5"/>
      <c r="J576" s="5"/>
      <c r="K576" s="5"/>
      <c r="L576" s="5"/>
    </row>
    <row r="577" spans="3:14" hidden="1" x14ac:dyDescent="0.15">
      <c r="F577" s="121" t="s">
        <v>376</v>
      </c>
      <c r="G577" s="121"/>
      <c r="H577" s="5"/>
      <c r="I577" s="5"/>
      <c r="J577" s="5"/>
      <c r="K577" s="5"/>
      <c r="L577" s="5"/>
    </row>
    <row r="578" spans="3:14" hidden="1" x14ac:dyDescent="0.15">
      <c r="F578" s="121" t="s">
        <v>377</v>
      </c>
      <c r="G578" s="121"/>
      <c r="H578" s="104">
        <f>H576-H577</f>
        <v>0</v>
      </c>
      <c r="I578" s="104">
        <f>I576-I577</f>
        <v>0</v>
      </c>
      <c r="J578" s="104">
        <f>J576-J577</f>
        <v>0</v>
      </c>
      <c r="K578" s="104">
        <f>K576-K577</f>
        <v>0</v>
      </c>
      <c r="L578" s="104">
        <f>SUM(H578:K578)</f>
        <v>0</v>
      </c>
    </row>
    <row r="579" spans="3:14" hidden="1" x14ac:dyDescent="0.15"/>
    <row r="580" spans="3:14" hidden="1" x14ac:dyDescent="0.15">
      <c r="E580" s="1" t="s">
        <v>378</v>
      </c>
    </row>
    <row r="581" spans="3:14" ht="14.25" hidden="1" thickBot="1" x14ac:dyDescent="0.2">
      <c r="F581" s="132" t="s">
        <v>379</v>
      </c>
      <c r="G581" s="133"/>
      <c r="H581" s="2" t="s">
        <v>380</v>
      </c>
      <c r="I581" s="2" t="s">
        <v>14</v>
      </c>
      <c r="K581" s="1" t="s">
        <v>53</v>
      </c>
    </row>
    <row r="582" spans="3:14" ht="14.25" hidden="1" thickBot="1" x14ac:dyDescent="0.2">
      <c r="F582" s="100"/>
      <c r="G582" s="69" t="s">
        <v>88</v>
      </c>
      <c r="H582" s="67" t="s">
        <v>381</v>
      </c>
      <c r="I582" s="67" t="s">
        <v>89</v>
      </c>
      <c r="J582" s="3" t="s">
        <v>55</v>
      </c>
      <c r="K582" s="106">
        <f>$G$684</f>
        <v>0</v>
      </c>
    </row>
    <row r="583" spans="3:14" hidden="1" x14ac:dyDescent="0.15">
      <c r="F583" s="129" t="s">
        <v>20</v>
      </c>
      <c r="G583" s="130"/>
      <c r="H583" s="60" t="s">
        <v>21</v>
      </c>
      <c r="I583" s="60" t="s">
        <v>42</v>
      </c>
      <c r="J583" s="3"/>
    </row>
    <row r="584" spans="3:14" hidden="1" x14ac:dyDescent="0.15">
      <c r="F584" s="32"/>
      <c r="G584" s="17"/>
      <c r="H584" s="4"/>
      <c r="I584" s="4"/>
      <c r="J584" s="3"/>
    </row>
    <row r="585" spans="3:14" hidden="1" x14ac:dyDescent="0.15">
      <c r="F585" s="125"/>
      <c r="G585" s="126"/>
      <c r="H585" s="31">
        <v>56.59</v>
      </c>
      <c r="I585" s="104">
        <f>F585*H585</f>
        <v>0</v>
      </c>
    </row>
    <row r="586" spans="3:14" hidden="1" x14ac:dyDescent="0.15"/>
    <row r="587" spans="3:14" hidden="1" x14ac:dyDescent="0.15">
      <c r="C587" s="1" t="s">
        <v>382</v>
      </c>
    </row>
    <row r="588" spans="3:14" ht="14.25" hidden="1" thickBot="1" x14ac:dyDescent="0.2">
      <c r="F588" s="122" t="s">
        <v>383</v>
      </c>
      <c r="G588" s="122"/>
      <c r="H588" s="2" t="s">
        <v>384</v>
      </c>
      <c r="I588" s="2" t="s">
        <v>385</v>
      </c>
      <c r="J588" s="2" t="s">
        <v>310</v>
      </c>
      <c r="K588" s="121" t="s">
        <v>386</v>
      </c>
      <c r="L588" s="2" t="s">
        <v>14</v>
      </c>
      <c r="N588" s="1" t="s">
        <v>53</v>
      </c>
    </row>
    <row r="589" spans="3:14" ht="14.25" hidden="1" thickBot="1" x14ac:dyDescent="0.2">
      <c r="F589" s="14"/>
      <c r="G589" s="69" t="s">
        <v>113</v>
      </c>
      <c r="H589" s="67" t="s">
        <v>114</v>
      </c>
      <c r="I589" s="67" t="s">
        <v>89</v>
      </c>
      <c r="J589" s="67" t="s">
        <v>313</v>
      </c>
      <c r="K589" s="122"/>
      <c r="L589" s="67" t="s">
        <v>89</v>
      </c>
      <c r="M589" s="3" t="s">
        <v>55</v>
      </c>
      <c r="N589" s="106">
        <f>$G$684</f>
        <v>0</v>
      </c>
    </row>
    <row r="590" spans="3:14" hidden="1" x14ac:dyDescent="0.15">
      <c r="F590" s="129" t="s">
        <v>20</v>
      </c>
      <c r="G590" s="130"/>
      <c r="H590" s="60" t="s">
        <v>21</v>
      </c>
      <c r="I590" s="60" t="s">
        <v>42</v>
      </c>
      <c r="J590" s="60" t="s">
        <v>23</v>
      </c>
      <c r="K590" s="60" t="s">
        <v>24</v>
      </c>
      <c r="L590" s="60" t="s">
        <v>387</v>
      </c>
      <c r="M590" s="3"/>
    </row>
    <row r="591" spans="3:14" hidden="1" x14ac:dyDescent="0.15">
      <c r="F591" s="10"/>
      <c r="G591" s="17"/>
      <c r="H591" s="4"/>
      <c r="I591" s="4"/>
      <c r="J591" s="4"/>
      <c r="K591" s="61"/>
      <c r="L591" s="4"/>
      <c r="M591" s="3"/>
    </row>
    <row r="592" spans="3:14" hidden="1" x14ac:dyDescent="0.15">
      <c r="F592" s="125"/>
      <c r="G592" s="126"/>
      <c r="H592" s="5"/>
      <c r="I592" s="104">
        <f>F592*H592</f>
        <v>0</v>
      </c>
      <c r="J592" s="5"/>
      <c r="K592" s="111">
        <f>IF(J592=0,0,ROUNDDOWN((0.04*POWER(1+0.04,J592))/(POWER(1+0.04,J592)-1),5))</f>
        <v>0</v>
      </c>
      <c r="L592" s="104">
        <f>I592*K592</f>
        <v>0</v>
      </c>
    </row>
    <row r="593" spans="2:14" hidden="1" x14ac:dyDescent="0.15"/>
    <row r="594" spans="2:14" hidden="1" x14ac:dyDescent="0.15">
      <c r="C594" s="1" t="s">
        <v>388</v>
      </c>
    </row>
    <row r="595" spans="2:14" s="20" customFormat="1" ht="40.5" hidden="1" customHeight="1" thickBot="1" x14ac:dyDescent="0.2">
      <c r="F595" s="21" t="s">
        <v>389</v>
      </c>
      <c r="G595" s="21" t="s">
        <v>390</v>
      </c>
      <c r="H595" s="123" t="s">
        <v>391</v>
      </c>
      <c r="I595" s="21" t="s">
        <v>392</v>
      </c>
      <c r="J595" s="22" t="s">
        <v>311</v>
      </c>
      <c r="K595" s="19" t="s">
        <v>14</v>
      </c>
      <c r="L595" s="1"/>
      <c r="M595" s="1" t="s">
        <v>53</v>
      </c>
    </row>
    <row r="596" spans="2:14" ht="14.25" hidden="1" thickBot="1" x14ac:dyDescent="0.2">
      <c r="F596" s="67" t="s">
        <v>393</v>
      </c>
      <c r="G596" s="67" t="s">
        <v>394</v>
      </c>
      <c r="H596" s="124"/>
      <c r="I596" s="67" t="s">
        <v>395</v>
      </c>
      <c r="J596" s="101"/>
      <c r="K596" s="67" t="s">
        <v>89</v>
      </c>
      <c r="L596" s="3" t="s">
        <v>55</v>
      </c>
      <c r="M596" s="106">
        <f>$G$684</f>
        <v>0</v>
      </c>
    </row>
    <row r="597" spans="2:14" hidden="1" x14ac:dyDescent="0.15">
      <c r="F597" s="60" t="s">
        <v>20</v>
      </c>
      <c r="G597" s="60" t="s">
        <v>21</v>
      </c>
      <c r="H597" s="65" t="s">
        <v>98</v>
      </c>
      <c r="I597" s="60" t="s">
        <v>23</v>
      </c>
      <c r="J597" s="65" t="s">
        <v>24</v>
      </c>
      <c r="K597" s="116" t="s">
        <v>334</v>
      </c>
      <c r="L597" s="3"/>
    </row>
    <row r="598" spans="2:14" hidden="1" x14ac:dyDescent="0.15">
      <c r="F598" s="4"/>
      <c r="G598" s="4"/>
      <c r="H598" s="66"/>
      <c r="I598" s="4"/>
      <c r="J598" s="66"/>
      <c r="K598" s="120"/>
      <c r="L598" s="3"/>
    </row>
    <row r="599" spans="2:14" hidden="1" x14ac:dyDescent="0.15">
      <c r="F599" s="5"/>
      <c r="G599" s="31">
        <v>0.22</v>
      </c>
      <c r="H599" s="33" t="s">
        <v>396</v>
      </c>
      <c r="I599" s="30"/>
      <c r="J599" s="34"/>
      <c r="K599" s="104">
        <f>F599*G599*44/12*I599*J599</f>
        <v>0</v>
      </c>
    </row>
    <row r="600" spans="2:14" hidden="1" x14ac:dyDescent="0.15"/>
    <row r="601" spans="2:14" hidden="1" x14ac:dyDescent="0.15">
      <c r="C601" s="1" t="s">
        <v>397</v>
      </c>
    </row>
    <row r="602" spans="2:14" s="20" customFormat="1" ht="40.5" hidden="1" customHeight="1" thickBot="1" x14ac:dyDescent="0.2">
      <c r="F602" s="123" t="s">
        <v>398</v>
      </c>
      <c r="G602" s="123"/>
      <c r="H602" s="21" t="s">
        <v>399</v>
      </c>
      <c r="I602" s="149" t="s">
        <v>391</v>
      </c>
      <c r="J602" s="21" t="s">
        <v>392</v>
      </c>
      <c r="K602" s="19" t="s">
        <v>386</v>
      </c>
      <c r="L602" s="19" t="s">
        <v>14</v>
      </c>
      <c r="M602" s="1"/>
      <c r="N602" s="1" t="s">
        <v>53</v>
      </c>
    </row>
    <row r="603" spans="2:14" s="20" customFormat="1" ht="14.25" hidden="1" thickBot="1" x14ac:dyDescent="0.2">
      <c r="F603" s="102"/>
      <c r="G603" s="103" t="s">
        <v>400</v>
      </c>
      <c r="H603" s="79" t="s">
        <v>401</v>
      </c>
      <c r="I603" s="123"/>
      <c r="J603" s="79" t="s">
        <v>402</v>
      </c>
      <c r="K603" s="65"/>
      <c r="L603" s="79" t="s">
        <v>19</v>
      </c>
      <c r="M603" s="3" t="s">
        <v>55</v>
      </c>
      <c r="N603" s="106">
        <f>$G$684</f>
        <v>0</v>
      </c>
    </row>
    <row r="604" spans="2:14" s="20" customFormat="1" hidden="1" x14ac:dyDescent="0.15">
      <c r="F604" s="118" t="s">
        <v>20</v>
      </c>
      <c r="G604" s="119"/>
      <c r="H604" s="65" t="s">
        <v>21</v>
      </c>
      <c r="I604" s="65" t="s">
        <v>98</v>
      </c>
      <c r="J604" s="65" t="s">
        <v>23</v>
      </c>
      <c r="K604" s="65" t="s">
        <v>24</v>
      </c>
      <c r="L604" s="116" t="s">
        <v>334</v>
      </c>
      <c r="M604" s="3"/>
    </row>
    <row r="605" spans="2:14" s="20" customFormat="1" hidden="1" x14ac:dyDescent="0.15">
      <c r="F605" s="36"/>
      <c r="G605" s="37"/>
      <c r="H605" s="27"/>
      <c r="I605" s="66"/>
      <c r="J605" s="27"/>
      <c r="K605" s="75"/>
      <c r="L605" s="117"/>
      <c r="M605" s="3"/>
    </row>
    <row r="606" spans="2:14" s="20" customFormat="1" hidden="1" x14ac:dyDescent="0.15">
      <c r="F606" s="224"/>
      <c r="G606" s="225"/>
      <c r="H606" s="35"/>
      <c r="I606" s="33" t="s">
        <v>396</v>
      </c>
      <c r="J606" s="38"/>
      <c r="K606" s="34"/>
      <c r="L606" s="112">
        <f>F606*H606*44/12*J606*K606</f>
        <v>0</v>
      </c>
    </row>
    <row r="608" spans="2:14" x14ac:dyDescent="0.15">
      <c r="B608" s="1" t="s">
        <v>403</v>
      </c>
    </row>
    <row r="609" spans="1:14" x14ac:dyDescent="0.15">
      <c r="F609" s="121" t="s">
        <v>360</v>
      </c>
      <c r="G609" s="121"/>
      <c r="H609" s="122" t="s">
        <v>193</v>
      </c>
      <c r="I609" s="122"/>
      <c r="J609" s="122" t="s">
        <v>194</v>
      </c>
      <c r="K609" s="122"/>
      <c r="L609" s="2" t="s">
        <v>14</v>
      </c>
    </row>
    <row r="610" spans="1:14" x14ac:dyDescent="0.15">
      <c r="F610" s="122"/>
      <c r="G610" s="122"/>
      <c r="H610" s="14"/>
      <c r="I610" s="69" t="s">
        <v>19</v>
      </c>
      <c r="J610" s="68"/>
      <c r="K610" s="69" t="s">
        <v>19</v>
      </c>
      <c r="L610" s="67" t="s">
        <v>19</v>
      </c>
    </row>
    <row r="611" spans="1:14" x14ac:dyDescent="0.15">
      <c r="F611" s="118"/>
      <c r="G611" s="119"/>
      <c r="H611" s="118" t="s">
        <v>20</v>
      </c>
      <c r="I611" s="119"/>
      <c r="J611" s="118" t="s">
        <v>21</v>
      </c>
      <c r="K611" s="119"/>
      <c r="L611" s="60" t="s">
        <v>196</v>
      </c>
    </row>
    <row r="612" spans="1:14" x14ac:dyDescent="0.15">
      <c r="F612" s="62"/>
      <c r="G612" s="64"/>
      <c r="H612" s="10"/>
      <c r="I612" s="17"/>
      <c r="J612" s="16"/>
      <c r="K612" s="17"/>
      <c r="L612" s="4"/>
      <c r="M612" s="3"/>
      <c r="N612" s="52"/>
    </row>
    <row r="613" spans="1:14" s="52" customFormat="1" x14ac:dyDescent="0.15">
      <c r="F613" s="187"/>
      <c r="G613" s="189"/>
      <c r="H613" s="202"/>
      <c r="I613" s="203"/>
      <c r="J613" s="202"/>
      <c r="K613" s="203"/>
      <c r="L613" s="104">
        <f>H613-J613</f>
        <v>0</v>
      </c>
    </row>
    <row r="614" spans="1:14" s="52" customFormat="1" x14ac:dyDescent="0.15">
      <c r="F614" s="187"/>
      <c r="G614" s="189"/>
      <c r="H614" s="202"/>
      <c r="I614" s="203"/>
      <c r="J614" s="202"/>
      <c r="K614" s="203"/>
      <c r="L614" s="104">
        <f>H614-J614</f>
        <v>0</v>
      </c>
    </row>
    <row r="615" spans="1:14" x14ac:dyDescent="0.15">
      <c r="F615" s="138"/>
      <c r="G615" s="139"/>
      <c r="H615" s="125"/>
      <c r="I615" s="126"/>
      <c r="J615" s="125"/>
      <c r="K615" s="126"/>
      <c r="L615" s="104">
        <f>H615-J615</f>
        <v>0</v>
      </c>
    </row>
    <row r="616" spans="1:14" x14ac:dyDescent="0.15">
      <c r="F616" s="138"/>
      <c r="G616" s="139"/>
      <c r="H616" s="125"/>
      <c r="I616" s="126"/>
      <c r="J616" s="125"/>
      <c r="K616" s="126"/>
      <c r="L616" s="104">
        <f>H616-J616</f>
        <v>0</v>
      </c>
    </row>
    <row r="617" spans="1:14" x14ac:dyDescent="0.15">
      <c r="F617" s="140" t="s">
        <v>28</v>
      </c>
      <c r="G617" s="141"/>
      <c r="H617" s="125"/>
      <c r="I617" s="126"/>
      <c r="J617" s="125"/>
      <c r="K617" s="126"/>
      <c r="L617" s="104">
        <f>SUM(L613:L616)</f>
        <v>0</v>
      </c>
    </row>
    <row r="619" spans="1:14" x14ac:dyDescent="0.15">
      <c r="A619" s="1" t="s">
        <v>404</v>
      </c>
    </row>
    <row r="620" spans="1:14" x14ac:dyDescent="0.15">
      <c r="B620" s="1" t="s">
        <v>405</v>
      </c>
    </row>
    <row r="621" spans="1:14" ht="27.75" thickBot="1" x14ac:dyDescent="0.2">
      <c r="B621" s="46" t="s">
        <v>2</v>
      </c>
      <c r="C621" s="5"/>
      <c r="D621" s="5"/>
      <c r="E621" s="5"/>
      <c r="F621" s="7"/>
      <c r="G621" s="41"/>
      <c r="H621" s="8"/>
      <c r="I621" s="115" t="s">
        <v>406</v>
      </c>
      <c r="J621" s="23" t="s">
        <v>407</v>
      </c>
      <c r="L621" s="1" t="s">
        <v>53</v>
      </c>
    </row>
    <row r="622" spans="1:14" ht="14.25" thickBot="1" x14ac:dyDescent="0.2">
      <c r="B622" s="47"/>
      <c r="C622" s="42" t="s">
        <v>408</v>
      </c>
      <c r="D622" s="5"/>
      <c r="E622" s="5"/>
      <c r="F622" s="7"/>
      <c r="G622" s="41"/>
      <c r="H622" s="8"/>
      <c r="I622" s="104">
        <f>I623</f>
        <v>0</v>
      </c>
      <c r="J622" s="5"/>
      <c r="K622" s="3" t="s">
        <v>55</v>
      </c>
      <c r="L622" s="106">
        <f>$G$684</f>
        <v>0</v>
      </c>
    </row>
    <row r="623" spans="1:14" x14ac:dyDescent="0.15">
      <c r="B623" s="47"/>
      <c r="C623" s="43"/>
      <c r="D623" s="42" t="s">
        <v>4</v>
      </c>
      <c r="E623" s="8"/>
      <c r="F623" s="7"/>
      <c r="G623" s="41"/>
      <c r="H623" s="8"/>
      <c r="I623" s="104">
        <f>SUM(I624:I627)</f>
        <v>0</v>
      </c>
      <c r="J623" s="5"/>
    </row>
    <row r="624" spans="1:14" x14ac:dyDescent="0.15">
      <c r="B624" s="47"/>
      <c r="C624" s="43"/>
      <c r="D624" s="43"/>
      <c r="E624" s="8" t="s">
        <v>5</v>
      </c>
      <c r="F624" s="7"/>
      <c r="G624" s="41"/>
      <c r="H624" s="8"/>
      <c r="I624" s="104">
        <f>N16</f>
        <v>0</v>
      </c>
      <c r="J624" s="5"/>
    </row>
    <row r="625" spans="2:10" x14ac:dyDescent="0.15">
      <c r="B625" s="47"/>
      <c r="C625" s="43"/>
      <c r="D625" s="43"/>
      <c r="E625" s="8" t="s">
        <v>29</v>
      </c>
      <c r="F625" s="7"/>
      <c r="G625" s="41"/>
      <c r="H625" s="8"/>
      <c r="I625" s="104">
        <f>N27</f>
        <v>0</v>
      </c>
      <c r="J625" s="5"/>
    </row>
    <row r="626" spans="2:10" x14ac:dyDescent="0.15">
      <c r="B626" s="47"/>
      <c r="C626" s="43"/>
      <c r="D626" s="43"/>
      <c r="E626" s="8" t="s">
        <v>35</v>
      </c>
      <c r="F626" s="7"/>
      <c r="G626" s="41"/>
      <c r="H626" s="8"/>
      <c r="I626" s="104">
        <f>N39</f>
        <v>0</v>
      </c>
      <c r="J626" s="5"/>
    </row>
    <row r="627" spans="2:10" x14ac:dyDescent="0.15">
      <c r="B627" s="47"/>
      <c r="C627" s="43"/>
      <c r="D627" s="40"/>
      <c r="E627" s="8" t="s">
        <v>409</v>
      </c>
      <c r="F627" s="7"/>
      <c r="G627" s="41"/>
      <c r="H627" s="8"/>
      <c r="I627" s="104">
        <f>O50</f>
        <v>0</v>
      </c>
      <c r="J627" s="5"/>
    </row>
    <row r="628" spans="2:10" x14ac:dyDescent="0.15">
      <c r="B628" s="46" t="s">
        <v>210</v>
      </c>
      <c r="C628" s="5"/>
      <c r="D628" s="5"/>
      <c r="E628" s="5"/>
      <c r="F628" s="7"/>
      <c r="G628" s="41"/>
      <c r="H628" s="8"/>
      <c r="I628" s="104">
        <f>I629+I630</f>
        <v>0</v>
      </c>
      <c r="J628" s="5"/>
    </row>
    <row r="629" spans="2:10" x14ac:dyDescent="0.15">
      <c r="B629" s="47"/>
      <c r="C629" s="5" t="s">
        <v>211</v>
      </c>
      <c r="D629" s="5"/>
      <c r="E629" s="5"/>
      <c r="F629" s="7"/>
      <c r="G629" s="41"/>
      <c r="H629" s="8"/>
      <c r="I629" s="104">
        <f>K315</f>
        <v>0</v>
      </c>
      <c r="J629" s="5"/>
    </row>
    <row r="630" spans="2:10" x14ac:dyDescent="0.15">
      <c r="B630" s="47"/>
      <c r="C630" s="43" t="s">
        <v>218</v>
      </c>
      <c r="D630" s="42"/>
      <c r="E630" s="5"/>
      <c r="F630" s="7"/>
      <c r="G630" s="41"/>
      <c r="H630" s="8"/>
      <c r="I630" s="104">
        <f>SUM(I631:I632)</f>
        <v>0</v>
      </c>
      <c r="J630" s="5"/>
    </row>
    <row r="631" spans="2:10" x14ac:dyDescent="0.15">
      <c r="B631" s="47"/>
      <c r="C631" s="44"/>
      <c r="D631" s="45"/>
      <c r="E631" s="5" t="s">
        <v>410</v>
      </c>
      <c r="F631" s="7"/>
      <c r="G631" s="41"/>
      <c r="H631" s="8"/>
      <c r="I631" s="104">
        <f>K324</f>
        <v>0</v>
      </c>
      <c r="J631" s="5"/>
    </row>
    <row r="632" spans="2:10" x14ac:dyDescent="0.15">
      <c r="B632" s="48"/>
      <c r="C632" s="12"/>
      <c r="D632" s="13"/>
      <c r="E632" s="5" t="s">
        <v>411</v>
      </c>
      <c r="F632" s="7"/>
      <c r="G632" s="41"/>
      <c r="H632" s="8"/>
      <c r="I632" s="104">
        <f>K332</f>
        <v>0</v>
      </c>
      <c r="J632" s="5"/>
    </row>
    <row r="633" spans="2:10" x14ac:dyDescent="0.15">
      <c r="B633" s="46" t="s">
        <v>412</v>
      </c>
      <c r="C633" s="5"/>
      <c r="D633" s="40"/>
      <c r="E633" s="5"/>
      <c r="F633" s="7"/>
      <c r="G633" s="41"/>
      <c r="H633" s="8"/>
      <c r="I633" s="104">
        <f>I634+I635+I636</f>
        <v>0</v>
      </c>
      <c r="J633" s="5"/>
    </row>
    <row r="634" spans="2:10" x14ac:dyDescent="0.15">
      <c r="B634" s="47"/>
      <c r="C634" s="5" t="s">
        <v>230</v>
      </c>
      <c r="D634" s="5"/>
      <c r="E634" s="5"/>
      <c r="F634" s="7"/>
      <c r="G634" s="41"/>
      <c r="H634" s="8"/>
      <c r="I634" s="104">
        <f>K344</f>
        <v>0</v>
      </c>
      <c r="J634" s="5"/>
    </row>
    <row r="635" spans="2:10" x14ac:dyDescent="0.15">
      <c r="B635" s="47"/>
      <c r="C635" s="5" t="s">
        <v>237</v>
      </c>
      <c r="D635" s="5"/>
      <c r="E635" s="5"/>
      <c r="F635" s="7"/>
      <c r="G635" s="41"/>
      <c r="H635" s="8"/>
      <c r="I635" s="104">
        <f>K355</f>
        <v>0</v>
      </c>
      <c r="J635" s="5"/>
    </row>
    <row r="636" spans="2:10" x14ac:dyDescent="0.15">
      <c r="B636" s="47"/>
      <c r="C636" s="42" t="s">
        <v>240</v>
      </c>
      <c r="D636" s="42"/>
      <c r="E636" s="5"/>
      <c r="F636" s="7"/>
      <c r="G636" s="41"/>
      <c r="H636" s="8"/>
      <c r="I636" s="104">
        <f>SUM(I637:I639)</f>
        <v>0</v>
      </c>
      <c r="J636" s="5"/>
    </row>
    <row r="637" spans="2:10" x14ac:dyDescent="0.15">
      <c r="B637" s="47"/>
      <c r="C637" s="44"/>
      <c r="D637" s="45"/>
      <c r="E637" s="5" t="s">
        <v>413</v>
      </c>
      <c r="F637" s="7"/>
      <c r="G637" s="41"/>
      <c r="H637" s="8"/>
      <c r="I637" s="104">
        <f>O367</f>
        <v>0</v>
      </c>
      <c r="J637" s="5"/>
    </row>
    <row r="638" spans="2:10" x14ac:dyDescent="0.15">
      <c r="B638" s="47"/>
      <c r="C638" s="44"/>
      <c r="D638" s="45"/>
      <c r="E638" s="5" t="s">
        <v>414</v>
      </c>
      <c r="F638" s="7"/>
      <c r="G638" s="41"/>
      <c r="H638" s="8"/>
      <c r="I638" s="104">
        <f>O378</f>
        <v>0</v>
      </c>
      <c r="J638" s="5"/>
    </row>
    <row r="639" spans="2:10" x14ac:dyDescent="0.15">
      <c r="B639" s="48"/>
      <c r="C639" s="12"/>
      <c r="D639" s="13"/>
      <c r="E639" s="5" t="s">
        <v>415</v>
      </c>
      <c r="F639" s="7"/>
      <c r="G639" s="41"/>
      <c r="H639" s="8"/>
      <c r="I639" s="104">
        <f>L389</f>
        <v>0</v>
      </c>
      <c r="J639" s="5"/>
    </row>
    <row r="640" spans="2:10" x14ac:dyDescent="0.15">
      <c r="B640" s="46" t="s">
        <v>416</v>
      </c>
      <c r="C640" s="5"/>
      <c r="D640" s="40"/>
      <c r="E640" s="5"/>
      <c r="F640" s="7"/>
      <c r="G640" s="41"/>
      <c r="H640" s="8"/>
      <c r="I640" s="104">
        <f>SUM(I641:I645)</f>
        <v>0</v>
      </c>
      <c r="J640" s="5"/>
    </row>
    <row r="641" spans="2:11" x14ac:dyDescent="0.15">
      <c r="B641" s="47"/>
      <c r="C641" s="5" t="s">
        <v>268</v>
      </c>
      <c r="D641" s="5"/>
      <c r="E641" s="5"/>
      <c r="F641" s="7"/>
      <c r="G641" s="41"/>
      <c r="H641" s="8"/>
      <c r="I641" s="104">
        <f>K401</f>
        <v>0</v>
      </c>
      <c r="J641" s="5"/>
    </row>
    <row r="642" spans="2:11" x14ac:dyDescent="0.15">
      <c r="B642" s="47"/>
      <c r="C642" s="5" t="s">
        <v>272</v>
      </c>
      <c r="D642" s="5"/>
      <c r="E642" s="5"/>
      <c r="F642" s="7"/>
      <c r="G642" s="41"/>
      <c r="H642" s="8"/>
      <c r="I642" s="104">
        <f>J410</f>
        <v>0</v>
      </c>
      <c r="J642" s="5"/>
    </row>
    <row r="643" spans="2:11" x14ac:dyDescent="0.15">
      <c r="B643" s="47"/>
      <c r="C643" s="5" t="s">
        <v>276</v>
      </c>
      <c r="D643" s="5"/>
      <c r="E643" s="5"/>
      <c r="F643" s="7"/>
      <c r="G643" s="41"/>
      <c r="H643" s="8"/>
      <c r="I643" s="104">
        <f>K421</f>
        <v>0</v>
      </c>
      <c r="J643" s="5"/>
    </row>
    <row r="644" spans="2:11" x14ac:dyDescent="0.15">
      <c r="B644" s="47"/>
      <c r="C644" s="5" t="s">
        <v>280</v>
      </c>
      <c r="D644" s="5"/>
      <c r="E644" s="5"/>
      <c r="F644" s="7"/>
      <c r="G644" s="41"/>
      <c r="H644" s="8"/>
      <c r="I644" s="104">
        <f>K432</f>
        <v>0</v>
      </c>
      <c r="J644" s="5"/>
    </row>
    <row r="645" spans="2:11" x14ac:dyDescent="0.15">
      <c r="B645" s="47"/>
      <c r="C645" s="5" t="s">
        <v>285</v>
      </c>
      <c r="D645" s="5"/>
      <c r="E645" s="5"/>
      <c r="F645" s="7"/>
      <c r="G645" s="41"/>
      <c r="H645" s="8"/>
      <c r="I645" s="104">
        <f>K440</f>
        <v>0</v>
      </c>
      <c r="J645" s="5"/>
    </row>
    <row r="646" spans="2:11" x14ac:dyDescent="0.15">
      <c r="B646" s="5" t="s">
        <v>417</v>
      </c>
      <c r="C646" s="5"/>
      <c r="D646" s="5"/>
      <c r="E646" s="5"/>
      <c r="F646" s="7"/>
      <c r="G646" s="41"/>
      <c r="H646" s="8"/>
      <c r="I646" s="104">
        <f>L616</f>
        <v>0</v>
      </c>
      <c r="J646" s="5"/>
    </row>
    <row r="647" spans="2:11" x14ac:dyDescent="0.15">
      <c r="B647" s="5" t="s">
        <v>418</v>
      </c>
      <c r="C647" s="5"/>
      <c r="D647" s="5"/>
      <c r="E647" s="5"/>
      <c r="F647" s="7"/>
      <c r="G647" s="41"/>
      <c r="H647" s="8"/>
      <c r="I647" s="104">
        <f>L617</f>
        <v>0</v>
      </c>
      <c r="J647" s="5"/>
    </row>
    <row r="648" spans="2:11" x14ac:dyDescent="0.15">
      <c r="B648" s="140" t="s">
        <v>28</v>
      </c>
      <c r="C648" s="168"/>
      <c r="D648" s="168"/>
      <c r="E648" s="168"/>
      <c r="F648" s="168"/>
      <c r="G648" s="168"/>
      <c r="H648" s="141"/>
      <c r="I648" s="104">
        <f>I622+I628+I633+I640+I647+I646</f>
        <v>0</v>
      </c>
      <c r="J648" s="5"/>
    </row>
    <row r="649" spans="2:11" x14ac:dyDescent="0.15">
      <c r="C649" s="1" t="s">
        <v>419</v>
      </c>
    </row>
    <row r="651" spans="2:11" x14ac:dyDescent="0.15">
      <c r="B651" s="1" t="s">
        <v>420</v>
      </c>
    </row>
    <row r="652" spans="2:11" x14ac:dyDescent="0.15">
      <c r="C652" s="121" t="s">
        <v>360</v>
      </c>
      <c r="D652" s="121"/>
      <c r="E652" s="121"/>
      <c r="F652" s="121"/>
      <c r="G652" s="121"/>
      <c r="H652" s="2" t="s">
        <v>310</v>
      </c>
      <c r="I652" s="2" t="s">
        <v>421</v>
      </c>
      <c r="J652" s="2" t="s">
        <v>422</v>
      </c>
    </row>
    <row r="653" spans="2:11" x14ac:dyDescent="0.15">
      <c r="C653" s="122"/>
      <c r="D653" s="122"/>
      <c r="E653" s="122"/>
      <c r="F653" s="122"/>
      <c r="G653" s="122"/>
      <c r="H653" s="67" t="s">
        <v>165</v>
      </c>
      <c r="I653" s="67" t="s">
        <v>19</v>
      </c>
      <c r="J653" s="67" t="s">
        <v>19</v>
      </c>
    </row>
    <row r="654" spans="2:11" x14ac:dyDescent="0.15">
      <c r="C654" s="70"/>
      <c r="D654" s="77"/>
      <c r="E654" s="77"/>
      <c r="F654" s="77"/>
      <c r="G654" s="76"/>
      <c r="H654" s="60" t="s">
        <v>20</v>
      </c>
      <c r="I654" s="60" t="s">
        <v>21</v>
      </c>
      <c r="J654" s="60" t="s">
        <v>423</v>
      </c>
    </row>
    <row r="655" spans="2:11" x14ac:dyDescent="0.15">
      <c r="C655" s="62"/>
      <c r="D655" s="63"/>
      <c r="E655" s="63"/>
      <c r="F655" s="63"/>
      <c r="G655" s="64"/>
      <c r="H655" s="4"/>
      <c r="I655" s="4"/>
      <c r="J655" s="4"/>
      <c r="K655" s="3"/>
    </row>
    <row r="656" spans="2:11" x14ac:dyDescent="0.15">
      <c r="C656" s="138"/>
      <c r="D656" s="167"/>
      <c r="E656" s="167"/>
      <c r="F656" s="167"/>
      <c r="G656" s="139"/>
      <c r="H656" s="5"/>
      <c r="I656" s="5"/>
      <c r="J656" s="104">
        <f>IF(H656=0,0,I656/H656)</f>
        <v>0</v>
      </c>
    </row>
    <row r="657" spans="2:10" x14ac:dyDescent="0.15">
      <c r="C657" s="138"/>
      <c r="D657" s="167"/>
      <c r="E657" s="167"/>
      <c r="F657" s="167"/>
      <c r="G657" s="139"/>
      <c r="H657" s="5"/>
      <c r="I657" s="5"/>
      <c r="J657" s="104">
        <f t="shared" ref="J657:J662" si="0">IF(H657=0,0,I657/H657)</f>
        <v>0</v>
      </c>
    </row>
    <row r="658" spans="2:10" s="52" customFormat="1" x14ac:dyDescent="0.15">
      <c r="C658" s="187"/>
      <c r="D658" s="188"/>
      <c r="E658" s="188"/>
      <c r="F658" s="188"/>
      <c r="G658" s="189"/>
      <c r="H658" s="53"/>
      <c r="I658" s="53"/>
      <c r="J658" s="104">
        <f t="shared" si="0"/>
        <v>0</v>
      </c>
    </row>
    <row r="659" spans="2:10" x14ac:dyDescent="0.15">
      <c r="C659" s="138"/>
      <c r="D659" s="167"/>
      <c r="E659" s="167"/>
      <c r="F659" s="167"/>
      <c r="G659" s="139"/>
      <c r="H659" s="5"/>
      <c r="I659" s="5"/>
      <c r="J659" s="104">
        <f t="shared" si="0"/>
        <v>0</v>
      </c>
    </row>
    <row r="660" spans="2:10" x14ac:dyDescent="0.15">
      <c r="C660" s="138"/>
      <c r="D660" s="167"/>
      <c r="E660" s="167"/>
      <c r="F660" s="167"/>
      <c r="G660" s="139"/>
      <c r="H660" s="5"/>
      <c r="I660" s="5"/>
      <c r="J660" s="104">
        <f t="shared" si="0"/>
        <v>0</v>
      </c>
    </row>
    <row r="661" spans="2:10" x14ac:dyDescent="0.15">
      <c r="C661" s="138"/>
      <c r="D661" s="167"/>
      <c r="E661" s="167"/>
      <c r="F661" s="167"/>
      <c r="G661" s="139"/>
      <c r="H661" s="5"/>
      <c r="I661" s="5"/>
      <c r="J661" s="104">
        <f t="shared" si="0"/>
        <v>0</v>
      </c>
    </row>
    <row r="662" spans="2:10" ht="14.25" thickBot="1" x14ac:dyDescent="0.2">
      <c r="C662" s="184"/>
      <c r="D662" s="185"/>
      <c r="E662" s="185"/>
      <c r="F662" s="185"/>
      <c r="G662" s="186"/>
      <c r="H662" s="49"/>
      <c r="I662" s="49"/>
      <c r="J662" s="113">
        <f t="shared" si="0"/>
        <v>0</v>
      </c>
    </row>
    <row r="663" spans="2:10" ht="14.25" thickTop="1" x14ac:dyDescent="0.15">
      <c r="C663" s="181" t="s">
        <v>28</v>
      </c>
      <c r="D663" s="182"/>
      <c r="E663" s="182"/>
      <c r="F663" s="182"/>
      <c r="G663" s="183"/>
      <c r="H663" s="50"/>
      <c r="I663" s="114">
        <f>SUM(I656:I662)</f>
        <v>0</v>
      </c>
      <c r="J663" s="114">
        <f>SUM(J656:J662)</f>
        <v>0</v>
      </c>
    </row>
    <row r="664" spans="2:10" x14ac:dyDescent="0.15">
      <c r="C664" s="140" t="s">
        <v>424</v>
      </c>
      <c r="D664" s="168"/>
      <c r="E664" s="168"/>
      <c r="F664" s="168"/>
      <c r="G664" s="168"/>
      <c r="H664" s="178">
        <f>IF(J663=0,0,I663/J663)</f>
        <v>0</v>
      </c>
      <c r="I664" s="180"/>
      <c r="J664" s="179"/>
    </row>
    <row r="665" spans="2:10" x14ac:dyDescent="0.15">
      <c r="D665" s="1" t="s">
        <v>425</v>
      </c>
    </row>
    <row r="667" spans="2:10" x14ac:dyDescent="0.15">
      <c r="B667" s="1" t="s">
        <v>426</v>
      </c>
    </row>
    <row r="668" spans="2:10" x14ac:dyDescent="0.15">
      <c r="C668" s="121" t="s">
        <v>360</v>
      </c>
      <c r="D668" s="121"/>
      <c r="E668" s="121"/>
      <c r="F668" s="121"/>
      <c r="G668" s="121"/>
      <c r="H668" s="122" t="s">
        <v>427</v>
      </c>
      <c r="I668" s="122"/>
    </row>
    <row r="669" spans="2:10" x14ac:dyDescent="0.15">
      <c r="C669" s="121"/>
      <c r="D669" s="121"/>
      <c r="E669" s="121"/>
      <c r="F669" s="121"/>
      <c r="G669" s="121"/>
      <c r="H669" s="169" t="s">
        <v>19</v>
      </c>
      <c r="I669" s="169"/>
    </row>
    <row r="670" spans="2:10" x14ac:dyDescent="0.15">
      <c r="C670" s="138"/>
      <c r="D670" s="167"/>
      <c r="E670" s="167"/>
      <c r="F670" s="167"/>
      <c r="G670" s="139"/>
      <c r="H670" s="125"/>
      <c r="I670" s="126"/>
    </row>
    <row r="671" spans="2:10" x14ac:dyDescent="0.15">
      <c r="C671" s="138"/>
      <c r="D671" s="167"/>
      <c r="E671" s="167"/>
      <c r="F671" s="167"/>
      <c r="G671" s="139"/>
      <c r="H671" s="125"/>
      <c r="I671" s="126"/>
    </row>
    <row r="672" spans="2:10" x14ac:dyDescent="0.15">
      <c r="C672" s="138"/>
      <c r="D672" s="167"/>
      <c r="E672" s="167"/>
      <c r="F672" s="167"/>
      <c r="G672" s="139"/>
      <c r="H672" s="125"/>
      <c r="I672" s="126"/>
    </row>
    <row r="673" spans="2:12" x14ac:dyDescent="0.15">
      <c r="C673" s="140" t="s">
        <v>28</v>
      </c>
      <c r="D673" s="168"/>
      <c r="E673" s="168"/>
      <c r="F673" s="168"/>
      <c r="G673" s="141"/>
      <c r="H673" s="178">
        <f>SUM(H670:I672)</f>
        <v>0</v>
      </c>
      <c r="I673" s="179"/>
    </row>
    <row r="674" spans="2:12" x14ac:dyDescent="0.15">
      <c r="L674" s="51"/>
    </row>
    <row r="675" spans="2:12" x14ac:dyDescent="0.15">
      <c r="B675" s="1" t="s">
        <v>428</v>
      </c>
    </row>
    <row r="676" spans="2:12" x14ac:dyDescent="0.15">
      <c r="C676" s="1" t="s">
        <v>429</v>
      </c>
    </row>
    <row r="677" spans="2:12" x14ac:dyDescent="0.15">
      <c r="C677" s="121" t="s">
        <v>430</v>
      </c>
      <c r="D677" s="121"/>
      <c r="E677" s="121"/>
      <c r="F677" s="121"/>
      <c r="G677" s="121" t="s">
        <v>431</v>
      </c>
      <c r="H677" s="121"/>
    </row>
    <row r="678" spans="2:12" x14ac:dyDescent="0.15">
      <c r="C678" s="121" t="s">
        <v>432</v>
      </c>
      <c r="D678" s="121"/>
      <c r="E678" s="121"/>
      <c r="F678" s="121"/>
      <c r="G678" s="173">
        <f>I663</f>
        <v>0</v>
      </c>
      <c r="H678" s="173"/>
      <c r="I678" s="1" t="s">
        <v>433</v>
      </c>
    </row>
    <row r="679" spans="2:12" x14ac:dyDescent="0.15">
      <c r="C679" s="121" t="s">
        <v>434</v>
      </c>
      <c r="D679" s="121"/>
      <c r="E679" s="121"/>
      <c r="F679" s="121"/>
      <c r="G679" s="173">
        <f>I648</f>
        <v>0</v>
      </c>
      <c r="H679" s="173"/>
      <c r="I679" s="1" t="s">
        <v>435</v>
      </c>
    </row>
    <row r="680" spans="2:12" x14ac:dyDescent="0.15">
      <c r="C680" s="121" t="s">
        <v>436</v>
      </c>
      <c r="D680" s="121"/>
      <c r="E680" s="121"/>
      <c r="F680" s="121"/>
      <c r="G680" s="173">
        <f>H664</f>
        <v>0</v>
      </c>
      <c r="H680" s="173"/>
      <c r="I680" s="1" t="s">
        <v>437</v>
      </c>
    </row>
    <row r="681" spans="2:12" x14ac:dyDescent="0.15">
      <c r="C681" s="121" t="s">
        <v>438</v>
      </c>
      <c r="D681" s="121"/>
      <c r="E681" s="121"/>
      <c r="F681" s="121"/>
      <c r="G681" s="174">
        <f>IF(G680=0,0,ROUNDDOWN((0.04*POWER(1+0.04,G680))/(POWER(1+0.04,G680)-1),5))</f>
        <v>0</v>
      </c>
      <c r="H681" s="174">
        <f>IF(G681=0,0,ROUNDDOWN((0.04*POWER(1+0.04,G681))/(POWER(1+0.04,G681)-1),5))</f>
        <v>0</v>
      </c>
      <c r="J681" s="39"/>
    </row>
    <row r="682" spans="2:12" x14ac:dyDescent="0.15">
      <c r="C682" s="175" t="s">
        <v>439</v>
      </c>
      <c r="D682" s="175"/>
      <c r="E682" s="175"/>
      <c r="F682" s="175"/>
      <c r="G682" s="173">
        <f>IF(G681=0,0,G679/G681)</f>
        <v>0</v>
      </c>
      <c r="H682" s="173"/>
      <c r="I682" s="1" t="s">
        <v>433</v>
      </c>
    </row>
    <row r="683" spans="2:12" ht="14.25" thickBot="1" x14ac:dyDescent="0.2">
      <c r="C683" s="122" t="s">
        <v>440</v>
      </c>
      <c r="D683" s="122"/>
      <c r="E683" s="122"/>
      <c r="F683" s="122"/>
      <c r="G683" s="172">
        <f>H673</f>
        <v>0</v>
      </c>
      <c r="H683" s="172"/>
      <c r="I683" s="1" t="s">
        <v>433</v>
      </c>
    </row>
    <row r="684" spans="2:12" ht="14.25" thickBot="1" x14ac:dyDescent="0.2">
      <c r="C684" s="176" t="s">
        <v>441</v>
      </c>
      <c r="D684" s="177"/>
      <c r="E684" s="177"/>
      <c r="F684" s="177"/>
      <c r="G684" s="170">
        <f>ROUNDDOWN(IF(G678=0,0,(G682-G683)/G678),3)</f>
        <v>0</v>
      </c>
      <c r="H684" s="171"/>
    </row>
    <row r="686" spans="2:12" x14ac:dyDescent="0.15">
      <c r="C686" s="1" t="s">
        <v>442</v>
      </c>
    </row>
    <row r="687" spans="2:12" x14ac:dyDescent="0.15">
      <c r="C687" s="121" t="s">
        <v>360</v>
      </c>
      <c r="D687" s="121"/>
      <c r="E687" s="121"/>
      <c r="F687" s="121"/>
      <c r="G687" s="121"/>
      <c r="H687" s="122" t="s">
        <v>421</v>
      </c>
      <c r="I687" s="122"/>
    </row>
    <row r="688" spans="2:12" x14ac:dyDescent="0.15">
      <c r="C688" s="121"/>
      <c r="D688" s="121"/>
      <c r="E688" s="121"/>
      <c r="F688" s="121"/>
      <c r="G688" s="121"/>
      <c r="H688" s="169" t="s">
        <v>19</v>
      </c>
      <c r="I688" s="169"/>
    </row>
    <row r="689" spans="3:9" x14ac:dyDescent="0.15">
      <c r="C689" s="138"/>
      <c r="D689" s="167"/>
      <c r="E689" s="167"/>
      <c r="F689" s="167"/>
      <c r="G689" s="139"/>
      <c r="H689" s="125"/>
      <c r="I689" s="126"/>
    </row>
    <row r="690" spans="3:9" x14ac:dyDescent="0.15">
      <c r="C690" s="138"/>
      <c r="D690" s="167"/>
      <c r="E690" s="167"/>
      <c r="F690" s="167"/>
      <c r="G690" s="139"/>
      <c r="H690" s="125"/>
      <c r="I690" s="126"/>
    </row>
    <row r="691" spans="3:9" x14ac:dyDescent="0.15">
      <c r="C691" s="138"/>
      <c r="D691" s="167"/>
      <c r="E691" s="167"/>
      <c r="F691" s="167"/>
      <c r="G691" s="139"/>
      <c r="H691" s="125"/>
      <c r="I691" s="126"/>
    </row>
    <row r="692" spans="3:9" x14ac:dyDescent="0.15">
      <c r="C692" s="140"/>
      <c r="D692" s="168"/>
      <c r="E692" s="168"/>
      <c r="F692" s="168"/>
      <c r="G692" s="141"/>
      <c r="H692" s="125"/>
      <c r="I692" s="126"/>
    </row>
  </sheetData>
  <mergeCells count="527">
    <mergeCell ref="F606:G606"/>
    <mergeCell ref="F313:G313"/>
    <mergeCell ref="H313:I313"/>
    <mergeCell ref="H232:I232"/>
    <mergeCell ref="F232:G232"/>
    <mergeCell ref="I353:J353"/>
    <mergeCell ref="G353:H353"/>
    <mergeCell ref="I352:J352"/>
    <mergeCell ref="F266:F267"/>
    <mergeCell ref="I255:J255"/>
    <mergeCell ref="G255:H255"/>
    <mergeCell ref="F255:F256"/>
    <mergeCell ref="I263:J263"/>
    <mergeCell ref="G263:H263"/>
    <mergeCell ref="I262:J262"/>
    <mergeCell ref="G262:H262"/>
    <mergeCell ref="I261:J261"/>
    <mergeCell ref="G261:H261"/>
    <mergeCell ref="I252:J252"/>
    <mergeCell ref="I251:J251"/>
    <mergeCell ref="I250:J250"/>
    <mergeCell ref="I249:J249"/>
    <mergeCell ref="F277:F278"/>
    <mergeCell ref="I248:J248"/>
    <mergeCell ref="L279:L280"/>
    <mergeCell ref="I347:J347"/>
    <mergeCell ref="G347:H347"/>
    <mergeCell ref="H206:I206"/>
    <mergeCell ref="J202:K202"/>
    <mergeCell ref="H202:I202"/>
    <mergeCell ref="H198:I198"/>
    <mergeCell ref="H212:I212"/>
    <mergeCell ref="J212:K212"/>
    <mergeCell ref="G246:H246"/>
    <mergeCell ref="G290:H290"/>
    <mergeCell ref="I290:J290"/>
    <mergeCell ref="J198:K198"/>
    <mergeCell ref="J204:K204"/>
    <mergeCell ref="H204:I204"/>
    <mergeCell ref="J206:K206"/>
    <mergeCell ref="K290:K291"/>
    <mergeCell ref="G301:H301"/>
    <mergeCell ref="I301:J301"/>
    <mergeCell ref="L301:L302"/>
    <mergeCell ref="J215:K215"/>
    <mergeCell ref="G266:H266"/>
    <mergeCell ref="I266:J266"/>
    <mergeCell ref="G248:H248"/>
    <mergeCell ref="J60:K60"/>
    <mergeCell ref="I112:J112"/>
    <mergeCell ref="K112:L112"/>
    <mergeCell ref="G113:H113"/>
    <mergeCell ref="I113:J113"/>
    <mergeCell ref="K113:L113"/>
    <mergeCell ref="G120:H120"/>
    <mergeCell ref="J120:K120"/>
    <mergeCell ref="L118:L119"/>
    <mergeCell ref="G112:H112"/>
    <mergeCell ref="G114:H114"/>
    <mergeCell ref="I114:J114"/>
    <mergeCell ref="K114:L114"/>
    <mergeCell ref="G115:H115"/>
    <mergeCell ref="I115:J115"/>
    <mergeCell ref="K115:L115"/>
    <mergeCell ref="I102:J102"/>
    <mergeCell ref="K102:L102"/>
    <mergeCell ref="I101:J101"/>
    <mergeCell ref="G96:H96"/>
    <mergeCell ref="I96:J96"/>
    <mergeCell ref="K96:L96"/>
    <mergeCell ref="K97:L97"/>
    <mergeCell ref="F8:F9"/>
    <mergeCell ref="K42:M42"/>
    <mergeCell ref="F85:F86"/>
    <mergeCell ref="G85:G86"/>
    <mergeCell ref="N30:N31"/>
    <mergeCell ref="J53:K53"/>
    <mergeCell ref="F53:I53"/>
    <mergeCell ref="H30:H31"/>
    <mergeCell ref="I30:I31"/>
    <mergeCell ref="G54:I54"/>
    <mergeCell ref="F42:F43"/>
    <mergeCell ref="F19:F20"/>
    <mergeCell ref="M30:M31"/>
    <mergeCell ref="J30:L30"/>
    <mergeCell ref="G30:G31"/>
    <mergeCell ref="F30:F32"/>
    <mergeCell ref="G81:I81"/>
    <mergeCell ref="G75:I75"/>
    <mergeCell ref="F82:I82"/>
    <mergeCell ref="J63:K63"/>
    <mergeCell ref="J62:K62"/>
    <mergeCell ref="N10:N11"/>
    <mergeCell ref="N21:N22"/>
    <mergeCell ref="J61:K61"/>
    <mergeCell ref="G252:H252"/>
    <mergeCell ref="G251:H251"/>
    <mergeCell ref="G250:H250"/>
    <mergeCell ref="G249:H249"/>
    <mergeCell ref="K103:L103"/>
    <mergeCell ref="K98:L99"/>
    <mergeCell ref="K101:L101"/>
    <mergeCell ref="G102:H102"/>
    <mergeCell ref="G100:H100"/>
    <mergeCell ref="I100:J100"/>
    <mergeCell ref="K100:L100"/>
    <mergeCell ref="G101:H101"/>
    <mergeCell ref="G109:H110"/>
    <mergeCell ref="I109:J110"/>
    <mergeCell ref="K109:L110"/>
    <mergeCell ref="K129:K130"/>
    <mergeCell ref="J123:K123"/>
    <mergeCell ref="H210:I210"/>
    <mergeCell ref="J210:K210"/>
    <mergeCell ref="H215:I215"/>
    <mergeCell ref="H228:I228"/>
    <mergeCell ref="G123:H123"/>
    <mergeCell ref="K230:K231"/>
    <mergeCell ref="G270:H270"/>
    <mergeCell ref="I270:J270"/>
    <mergeCell ref="G271:H271"/>
    <mergeCell ref="I271:J271"/>
    <mergeCell ref="G272:H272"/>
    <mergeCell ref="I272:J272"/>
    <mergeCell ref="I281:J281"/>
    <mergeCell ref="G281:H281"/>
    <mergeCell ref="F96:F97"/>
    <mergeCell ref="G97:H97"/>
    <mergeCell ref="I97:J97"/>
    <mergeCell ref="F228:G228"/>
    <mergeCell ref="F244:F245"/>
    <mergeCell ref="J203:K203"/>
    <mergeCell ref="H203:I203"/>
    <mergeCell ref="J214:K214"/>
    <mergeCell ref="H214:I214"/>
    <mergeCell ref="J205:K205"/>
    <mergeCell ref="H205:I205"/>
    <mergeCell ref="I244:J244"/>
    <mergeCell ref="G244:H244"/>
    <mergeCell ref="H217:I217"/>
    <mergeCell ref="J218:K218"/>
    <mergeCell ref="H230:I230"/>
    <mergeCell ref="I282:J282"/>
    <mergeCell ref="G282:H282"/>
    <mergeCell ref="G273:H273"/>
    <mergeCell ref="I273:J273"/>
    <mergeCell ref="G274:H274"/>
    <mergeCell ref="I274:J274"/>
    <mergeCell ref="G279:H279"/>
    <mergeCell ref="I279:J279"/>
    <mergeCell ref="F288:F289"/>
    <mergeCell ref="G288:H288"/>
    <mergeCell ref="I288:J288"/>
    <mergeCell ref="I283:J283"/>
    <mergeCell ref="G283:H283"/>
    <mergeCell ref="I285:J285"/>
    <mergeCell ref="G285:H285"/>
    <mergeCell ref="I284:J284"/>
    <mergeCell ref="G284:H284"/>
    <mergeCell ref="G277:H277"/>
    <mergeCell ref="I277:J277"/>
    <mergeCell ref="F299:F300"/>
    <mergeCell ref="G299:H299"/>
    <mergeCell ref="I299:J299"/>
    <mergeCell ref="G292:H292"/>
    <mergeCell ref="I292:J292"/>
    <mergeCell ref="G293:H293"/>
    <mergeCell ref="I293:J293"/>
    <mergeCell ref="G294:H294"/>
    <mergeCell ref="I294:J294"/>
    <mergeCell ref="G303:H303"/>
    <mergeCell ref="I303:J303"/>
    <mergeCell ref="G304:H304"/>
    <mergeCell ref="I304:J304"/>
    <mergeCell ref="G305:H305"/>
    <mergeCell ref="I305:J305"/>
    <mergeCell ref="G295:H295"/>
    <mergeCell ref="I295:J295"/>
    <mergeCell ref="G296:H296"/>
    <mergeCell ref="I296:J296"/>
    <mergeCell ref="F332:G332"/>
    <mergeCell ref="F327:G328"/>
    <mergeCell ref="H327:H328"/>
    <mergeCell ref="I327:I328"/>
    <mergeCell ref="J327:J328"/>
    <mergeCell ref="K322:K323"/>
    <mergeCell ref="F330:G330"/>
    <mergeCell ref="G306:H306"/>
    <mergeCell ref="I306:J306"/>
    <mergeCell ref="G307:H307"/>
    <mergeCell ref="I307:J307"/>
    <mergeCell ref="F311:G311"/>
    <mergeCell ref="H311:I311"/>
    <mergeCell ref="I354:J354"/>
    <mergeCell ref="G354:H354"/>
    <mergeCell ref="F363:G363"/>
    <mergeCell ref="G352:H352"/>
    <mergeCell ref="F374:G374"/>
    <mergeCell ref="F381:G382"/>
    <mergeCell ref="I381:J381"/>
    <mergeCell ref="F378:G378"/>
    <mergeCell ref="F377:G377"/>
    <mergeCell ref="F359:G360"/>
    <mergeCell ref="F376:G376"/>
    <mergeCell ref="F375:G375"/>
    <mergeCell ref="F370:G371"/>
    <mergeCell ref="H370:H371"/>
    <mergeCell ref="I389:J389"/>
    <mergeCell ref="F389:G389"/>
    <mergeCell ref="I388:J388"/>
    <mergeCell ref="F388:G388"/>
    <mergeCell ref="I387:J387"/>
    <mergeCell ref="F387:G387"/>
    <mergeCell ref="I386:J386"/>
    <mergeCell ref="F386:G386"/>
    <mergeCell ref="I385:J385"/>
    <mergeCell ref="F385:G385"/>
    <mergeCell ref="I383:J383"/>
    <mergeCell ref="F430:G430"/>
    <mergeCell ref="F429:G429"/>
    <mergeCell ref="F413:G414"/>
    <mergeCell ref="F421:G421"/>
    <mergeCell ref="F420:G420"/>
    <mergeCell ref="F419:G419"/>
    <mergeCell ref="F401:G401"/>
    <mergeCell ref="F400:G400"/>
    <mergeCell ref="F399:G399"/>
    <mergeCell ref="F405:F406"/>
    <mergeCell ref="F404:G404"/>
    <mergeCell ref="G405:G406"/>
    <mergeCell ref="F418:G418"/>
    <mergeCell ref="F417:G417"/>
    <mergeCell ref="F428:G428"/>
    <mergeCell ref="F424:G425"/>
    <mergeCell ref="I405:I406"/>
    <mergeCell ref="J404:J406"/>
    <mergeCell ref="H405:H406"/>
    <mergeCell ref="H404:I404"/>
    <mergeCell ref="F393:G394"/>
    <mergeCell ref="F398:G398"/>
    <mergeCell ref="F397:G397"/>
    <mergeCell ref="F431:G431"/>
    <mergeCell ref="G443:H445"/>
    <mergeCell ref="F443:F445"/>
    <mergeCell ref="I443:J445"/>
    <mergeCell ref="K443:K445"/>
    <mergeCell ref="I435:I436"/>
    <mergeCell ref="M443:M445"/>
    <mergeCell ref="I447:J447"/>
    <mergeCell ref="J435:J436"/>
    <mergeCell ref="F435:F436"/>
    <mergeCell ref="G435:G436"/>
    <mergeCell ref="H435:H436"/>
    <mergeCell ref="K435:K436"/>
    <mergeCell ref="F432:G432"/>
    <mergeCell ref="G524:H524"/>
    <mergeCell ref="I553:I554"/>
    <mergeCell ref="F531:F532"/>
    <mergeCell ref="G527:H527"/>
    <mergeCell ref="F542:F543"/>
    <mergeCell ref="H553:H554"/>
    <mergeCell ref="G447:H447"/>
    <mergeCell ref="F508:F509"/>
    <mergeCell ref="F448:M449"/>
    <mergeCell ref="K476:K477"/>
    <mergeCell ref="L487:L488"/>
    <mergeCell ref="L498:L499"/>
    <mergeCell ref="M452:M454"/>
    <mergeCell ref="N452:N454"/>
    <mergeCell ref="F456:G456"/>
    <mergeCell ref="H456:I456"/>
    <mergeCell ref="K456:L456"/>
    <mergeCell ref="F452:G454"/>
    <mergeCell ref="H452:I454"/>
    <mergeCell ref="J452:J454"/>
    <mergeCell ref="K452:L454"/>
    <mergeCell ref="J64:K64"/>
    <mergeCell ref="J74:K74"/>
    <mergeCell ref="J73:K73"/>
    <mergeCell ref="J72:K72"/>
    <mergeCell ref="J71:K71"/>
    <mergeCell ref="J70:K70"/>
    <mergeCell ref="J69:K69"/>
    <mergeCell ref="H162:K162"/>
    <mergeCell ref="F174:F176"/>
    <mergeCell ref="G174:G176"/>
    <mergeCell ref="H174:K174"/>
    <mergeCell ref="F121:F122"/>
    <mergeCell ref="I121:I122"/>
    <mergeCell ref="J121:K122"/>
    <mergeCell ref="G103:H103"/>
    <mergeCell ref="I103:J103"/>
    <mergeCell ref="O452:O454"/>
    <mergeCell ref="F457:O458"/>
    <mergeCell ref="H565:K565"/>
    <mergeCell ref="F565:G566"/>
    <mergeCell ref="F569:G569"/>
    <mergeCell ref="J613:K613"/>
    <mergeCell ref="J617:K617"/>
    <mergeCell ref="J616:K616"/>
    <mergeCell ref="H617:I617"/>
    <mergeCell ref="H616:I616"/>
    <mergeCell ref="H615:I615"/>
    <mergeCell ref="H614:I614"/>
    <mergeCell ref="H613:I613"/>
    <mergeCell ref="F617:G617"/>
    <mergeCell ref="F616:G616"/>
    <mergeCell ref="J609:K609"/>
    <mergeCell ref="F602:G602"/>
    <mergeCell ref="I602:I603"/>
    <mergeCell ref="J615:K615"/>
    <mergeCell ref="J614:K614"/>
    <mergeCell ref="F613:G613"/>
    <mergeCell ref="F604:G604"/>
    <mergeCell ref="F615:G615"/>
    <mergeCell ref="F614:G614"/>
    <mergeCell ref="C663:G663"/>
    <mergeCell ref="C662:G662"/>
    <mergeCell ref="C661:G661"/>
    <mergeCell ref="C660:G660"/>
    <mergeCell ref="C656:G656"/>
    <mergeCell ref="C659:G659"/>
    <mergeCell ref="C658:G658"/>
    <mergeCell ref="C657:G657"/>
    <mergeCell ref="B648:H648"/>
    <mergeCell ref="C652:G653"/>
    <mergeCell ref="H673:I673"/>
    <mergeCell ref="H672:I672"/>
    <mergeCell ref="H671:I671"/>
    <mergeCell ref="H670:I670"/>
    <mergeCell ref="C673:G673"/>
    <mergeCell ref="C672:G672"/>
    <mergeCell ref="C671:G671"/>
    <mergeCell ref="C664:G664"/>
    <mergeCell ref="H664:J664"/>
    <mergeCell ref="C668:G669"/>
    <mergeCell ref="H668:I668"/>
    <mergeCell ref="H669:I669"/>
    <mergeCell ref="C670:G670"/>
    <mergeCell ref="G677:H677"/>
    <mergeCell ref="G684:H684"/>
    <mergeCell ref="G683:H683"/>
    <mergeCell ref="G682:H682"/>
    <mergeCell ref="G681:H681"/>
    <mergeCell ref="G680:H680"/>
    <mergeCell ref="G679:H679"/>
    <mergeCell ref="G678:H678"/>
    <mergeCell ref="C683:F683"/>
    <mergeCell ref="C682:F682"/>
    <mergeCell ref="C684:F684"/>
    <mergeCell ref="C681:F681"/>
    <mergeCell ref="C678:F678"/>
    <mergeCell ref="C677:F677"/>
    <mergeCell ref="C680:F680"/>
    <mergeCell ref="C679:F679"/>
    <mergeCell ref="C691:G691"/>
    <mergeCell ref="H691:I691"/>
    <mergeCell ref="C692:G692"/>
    <mergeCell ref="H692:I692"/>
    <mergeCell ref="C690:G690"/>
    <mergeCell ref="C687:G688"/>
    <mergeCell ref="H687:I687"/>
    <mergeCell ref="H688:I688"/>
    <mergeCell ref="C689:G689"/>
    <mergeCell ref="H689:I689"/>
    <mergeCell ref="H690:I690"/>
    <mergeCell ref="N33:N34"/>
    <mergeCell ref="N44:N45"/>
    <mergeCell ref="O44:O45"/>
    <mergeCell ref="G98:H99"/>
    <mergeCell ref="I98:J99"/>
    <mergeCell ref="J68:K68"/>
    <mergeCell ref="J81:K81"/>
    <mergeCell ref="J80:K80"/>
    <mergeCell ref="J79:K79"/>
    <mergeCell ref="J78:K78"/>
    <mergeCell ref="J77:K77"/>
    <mergeCell ref="J59:K59"/>
    <mergeCell ref="J58:K58"/>
    <mergeCell ref="J57:K57"/>
    <mergeCell ref="J67:K67"/>
    <mergeCell ref="J66:K66"/>
    <mergeCell ref="J76:K76"/>
    <mergeCell ref="J75:K75"/>
    <mergeCell ref="J56:K56"/>
    <mergeCell ref="J55:K55"/>
    <mergeCell ref="J54:K54"/>
    <mergeCell ref="J65:K65"/>
    <mergeCell ref="M98:M99"/>
    <mergeCell ref="J82:K82"/>
    <mergeCell ref="M109:M110"/>
    <mergeCell ref="G121:H122"/>
    <mergeCell ref="G104:H104"/>
    <mergeCell ref="M118:M119"/>
    <mergeCell ref="F118:H118"/>
    <mergeCell ref="I118:K118"/>
    <mergeCell ref="F107:F108"/>
    <mergeCell ref="G107:H107"/>
    <mergeCell ref="I107:J107"/>
    <mergeCell ref="K107:L107"/>
    <mergeCell ref="G108:H108"/>
    <mergeCell ref="I108:J108"/>
    <mergeCell ref="K108:L108"/>
    <mergeCell ref="I104:J104"/>
    <mergeCell ref="K104:L104"/>
    <mergeCell ref="G111:H111"/>
    <mergeCell ref="I111:J111"/>
    <mergeCell ref="K111:L111"/>
    <mergeCell ref="G119:H119"/>
    <mergeCell ref="J119:K119"/>
    <mergeCell ref="L121:L122"/>
    <mergeCell ref="M121:M122"/>
    <mergeCell ref="F127:F128"/>
    <mergeCell ref="F138:F139"/>
    <mergeCell ref="F149:F150"/>
    <mergeCell ref="L212:L213"/>
    <mergeCell ref="F186:F188"/>
    <mergeCell ref="G186:G188"/>
    <mergeCell ref="H186:J186"/>
    <mergeCell ref="K186:M186"/>
    <mergeCell ref="F162:F164"/>
    <mergeCell ref="G162:G164"/>
    <mergeCell ref="J140:J141"/>
    <mergeCell ref="J151:J152"/>
    <mergeCell ref="H200:I200"/>
    <mergeCell ref="J200:K200"/>
    <mergeCell ref="L200:L201"/>
    <mergeCell ref="F198:F199"/>
    <mergeCell ref="L162:O162"/>
    <mergeCell ref="L174:O174"/>
    <mergeCell ref="F210:F211"/>
    <mergeCell ref="N237:N239"/>
    <mergeCell ref="J216:K216"/>
    <mergeCell ref="H216:I216"/>
    <mergeCell ref="H218:I218"/>
    <mergeCell ref="J217:K217"/>
    <mergeCell ref="K330:K331"/>
    <mergeCell ref="K338:K339"/>
    <mergeCell ref="G349:H349"/>
    <mergeCell ref="I349:J349"/>
    <mergeCell ref="K223:K224"/>
    <mergeCell ref="F230:G230"/>
    <mergeCell ref="H315:I315"/>
    <mergeCell ref="F315:G315"/>
    <mergeCell ref="F336:F337"/>
    <mergeCell ref="J319:J320"/>
    <mergeCell ref="K319:K320"/>
    <mergeCell ref="F324:G324"/>
    <mergeCell ref="F319:G320"/>
    <mergeCell ref="I319:I320"/>
    <mergeCell ref="F322:G322"/>
    <mergeCell ref="F321:G321"/>
    <mergeCell ref="H319:H320"/>
    <mergeCell ref="K327:K328"/>
    <mergeCell ref="F329:G329"/>
    <mergeCell ref="F347:F348"/>
    <mergeCell ref="O372:O373"/>
    <mergeCell ref="I246:J246"/>
    <mergeCell ref="G257:H257"/>
    <mergeCell ref="I257:J257"/>
    <mergeCell ref="L257:L258"/>
    <mergeCell ref="G268:H268"/>
    <mergeCell ref="I268:J268"/>
    <mergeCell ref="I260:J260"/>
    <mergeCell ref="G260:H260"/>
    <mergeCell ref="I259:J259"/>
    <mergeCell ref="G259:H259"/>
    <mergeCell ref="F365:G365"/>
    <mergeCell ref="F364:G364"/>
    <mergeCell ref="K370:K371"/>
    <mergeCell ref="M370:M371"/>
    <mergeCell ref="F367:G367"/>
    <mergeCell ref="F366:G366"/>
    <mergeCell ref="L359:N360"/>
    <mergeCell ref="H359:H360"/>
    <mergeCell ref="I351:J351"/>
    <mergeCell ref="G351:H351"/>
    <mergeCell ref="I355:J355"/>
    <mergeCell ref="G355:H355"/>
    <mergeCell ref="L383:L384"/>
    <mergeCell ref="J408:J409"/>
    <mergeCell ref="K438:K439"/>
    <mergeCell ref="L465:L466"/>
    <mergeCell ref="L443:L445"/>
    <mergeCell ref="F590:G590"/>
    <mergeCell ref="K597:K598"/>
    <mergeCell ref="K510:K511"/>
    <mergeCell ref="K521:K522"/>
    <mergeCell ref="G521:H521"/>
    <mergeCell ref="G526:H526"/>
    <mergeCell ref="G553:G554"/>
    <mergeCell ref="F463:F464"/>
    <mergeCell ref="G523:H523"/>
    <mergeCell ref="F496:F497"/>
    <mergeCell ref="F474:F475"/>
    <mergeCell ref="F485:F486"/>
    <mergeCell ref="F519:F520"/>
    <mergeCell ref="G519:H519"/>
    <mergeCell ref="F578:G578"/>
    <mergeCell ref="F577:G577"/>
    <mergeCell ref="L574:L575"/>
    <mergeCell ref="F576:G576"/>
    <mergeCell ref="G525:H525"/>
    <mergeCell ref="L604:L605"/>
    <mergeCell ref="F611:G611"/>
    <mergeCell ref="H611:I611"/>
    <mergeCell ref="J611:K611"/>
    <mergeCell ref="K533:K534"/>
    <mergeCell ref="L544:L545"/>
    <mergeCell ref="L556:L557"/>
    <mergeCell ref="F609:G610"/>
    <mergeCell ref="H609:I609"/>
    <mergeCell ref="H595:H596"/>
    <mergeCell ref="F592:G592"/>
    <mergeCell ref="J553:J554"/>
    <mergeCell ref="L553:L554"/>
    <mergeCell ref="K553:K554"/>
    <mergeCell ref="F553:F555"/>
    <mergeCell ref="K588:K589"/>
    <mergeCell ref="F588:G588"/>
    <mergeCell ref="F583:G583"/>
    <mergeCell ref="K574:K575"/>
    <mergeCell ref="J574:J575"/>
    <mergeCell ref="I574:I575"/>
    <mergeCell ref="H574:H575"/>
    <mergeCell ref="F585:G585"/>
    <mergeCell ref="F581:G581"/>
  </mergeCells>
  <phoneticPr fontId="2"/>
  <pageMargins left="0.75" right="0.75" top="1" bottom="1" header="0.51200000000000001" footer="0.51200000000000001"/>
  <pageSetup paperSize="8" scale="34"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5" right="0.75" top="1" bottom="1"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2026-06-10T04:30:27Z</dcterms:created>
  <dcterms:modified xsi:type="dcterms:W3CDTF">2026-06-10T04:30:31Z</dcterms:modified>
  <cp:category/>
  <cp:contentStatus/>
</cp:coreProperties>
</file>