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13_ncr:1_{EDD45B83-4AD6-43E7-8CF5-9CF82B0C20F4}" xr6:coauthVersionLast="47" xr6:coauthVersionMax="47" xr10:uidLastSave="{00000000-0000-0000-0000-000000000000}"/>
  <bookViews>
    <workbookView xWindow="28680" yWindow="-120" windowWidth="29040" windowHeight="15720" xr2:uid="{D0B017CE-BAE5-47A0-B501-9915086B7786}"/>
  </bookViews>
  <sheets>
    <sheet name="Sheet1" sheetId="23" r:id="rId1"/>
  </sheets>
  <externalReferences>
    <externalReference r:id="rId2"/>
  </externalReferences>
  <definedNames>
    <definedName name="_xlnm._FilterDatabase" localSheetId="0" hidden="1">Sheet1!$A$6:$AM$312</definedName>
    <definedName name="_xlnm.Print_Area" localSheetId="0">Sheet1!$D$1:$T$312</definedName>
    <definedName name="_xlnm.Print_Titles" localSheetId="0">Sheet1!$1:$6</definedName>
    <definedName name="グリーンな栽培体系への転換サポート">#REF!</definedName>
    <definedName name="沖縄">[1]!テーブル24[沖縄]</definedName>
    <definedName name="管轄局">[1]プルダウン等!$J$3:$R$3</definedName>
    <definedName name="管轄局_グリサポ">#REF!</definedName>
    <definedName name="関東">[1]!テーブル11[関東]</definedName>
    <definedName name="近畿">[1]!テーブル21[近畿]</definedName>
    <definedName name="九州">[1]!テーブル23[九州]</definedName>
    <definedName name="政策目的">#REF!</definedName>
    <definedName name="中四国">[1]!テーブル22[中四国]</definedName>
    <definedName name="東海">[1]!テーブル13[東海]</definedName>
    <definedName name="東北">[1]!テーブル10[東北]</definedName>
    <definedName name="北海道">[1]!テーブル9[北海道]</definedName>
    <definedName name="北陸">[1]!テーブル12[北陸]</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49" i="23" l="1"/>
  <c r="S149" i="23"/>
  <c r="T149" i="23"/>
  <c r="T312" i="23" l="1"/>
  <c r="T250" i="23"/>
  <c r="T249" i="23"/>
  <c r="T248" i="23"/>
  <c r="S250" i="23"/>
  <c r="S249" i="23"/>
  <c r="S248" i="23"/>
  <c r="T295" i="23"/>
  <c r="T238" i="23"/>
  <c r="T191" i="23"/>
  <c r="T190" i="23"/>
  <c r="T176" i="23"/>
  <c r="T175" i="23"/>
  <c r="T174" i="23"/>
  <c r="T142" i="23"/>
  <c r="T141" i="23"/>
  <c r="T140" i="23"/>
  <c r="S295" i="23"/>
  <c r="S238" i="23"/>
  <c r="S191" i="23"/>
  <c r="S190" i="23"/>
  <c r="S176" i="23"/>
  <c r="S175" i="23"/>
  <c r="S174" i="23"/>
  <c r="S142" i="23"/>
  <c r="S141" i="23"/>
  <c r="S140" i="23"/>
  <c r="T139" i="23"/>
  <c r="S139" i="23"/>
  <c r="S10" i="23"/>
  <c r="S11" i="23"/>
  <c r="S12" i="23"/>
  <c r="S13" i="23"/>
  <c r="S14" i="23"/>
  <c r="S15" i="23"/>
  <c r="S16" i="23"/>
  <c r="S17" i="23"/>
  <c r="S18" i="23"/>
  <c r="S19" i="23"/>
  <c r="S20" i="23"/>
  <c r="S21" i="23"/>
  <c r="S22" i="23"/>
  <c r="S23" i="23"/>
  <c r="S24" i="23"/>
  <c r="S25" i="23"/>
  <c r="S26" i="23"/>
  <c r="S27" i="23"/>
  <c r="S28" i="23"/>
  <c r="S29" i="23"/>
  <c r="S30" i="23"/>
  <c r="S31" i="23"/>
  <c r="S32" i="23"/>
  <c r="S33" i="23"/>
  <c r="S34" i="23"/>
  <c r="S35" i="23"/>
  <c r="S36" i="23"/>
  <c r="S37" i="23"/>
  <c r="S38" i="23"/>
  <c r="S39" i="23"/>
  <c r="S40" i="23"/>
  <c r="S41" i="23"/>
  <c r="S42" i="23"/>
  <c r="S43" i="23"/>
  <c r="S44" i="23"/>
  <c r="S45" i="23"/>
  <c r="S46" i="23"/>
  <c r="S47" i="23"/>
  <c r="S48" i="23"/>
  <c r="S49" i="23"/>
  <c r="S50" i="23"/>
  <c r="S51" i="23"/>
  <c r="S52" i="23"/>
  <c r="S9" i="23"/>
  <c r="S8" i="23"/>
  <c r="S7" i="23"/>
  <c r="R310" i="23"/>
  <c r="R311" i="23"/>
  <c r="R312" i="23"/>
  <c r="R309" i="23"/>
  <c r="R307" i="23"/>
  <c r="R273" i="23"/>
  <c r="R274" i="23"/>
  <c r="R275" i="23"/>
  <c r="R276" i="23"/>
  <c r="R277" i="23"/>
  <c r="R278" i="23"/>
  <c r="R279" i="23"/>
  <c r="R280" i="23"/>
  <c r="R281" i="23"/>
  <c r="R282" i="23"/>
  <c r="R283" i="23"/>
  <c r="R284" i="23"/>
  <c r="R285" i="23"/>
  <c r="R286" i="23"/>
  <c r="R287" i="23"/>
  <c r="R288" i="23"/>
  <c r="R289" i="23"/>
  <c r="R290" i="23"/>
  <c r="R291" i="23"/>
  <c r="R292" i="23"/>
  <c r="R293" i="23"/>
  <c r="R294" i="23"/>
  <c r="R295" i="23"/>
  <c r="R296" i="23"/>
  <c r="R297" i="23"/>
  <c r="R298" i="23"/>
  <c r="R299" i="23"/>
  <c r="R300" i="23"/>
  <c r="R304" i="23"/>
  <c r="R305" i="23"/>
  <c r="R306" i="23"/>
  <c r="R272" i="23"/>
  <c r="R270" i="23"/>
  <c r="R269" i="23"/>
  <c r="R268" i="23"/>
  <c r="R266" i="23"/>
  <c r="R230" i="23"/>
  <c r="R231" i="23"/>
  <c r="R232" i="23"/>
  <c r="R233" i="23"/>
  <c r="R234" i="23"/>
  <c r="R235" i="23"/>
  <c r="R236" i="23"/>
  <c r="R237" i="23"/>
  <c r="R238" i="23"/>
  <c r="R239" i="23"/>
  <c r="R240" i="23"/>
  <c r="R241" i="23"/>
  <c r="R242" i="23"/>
  <c r="R243" i="23"/>
  <c r="R244" i="23"/>
  <c r="R245" i="23"/>
  <c r="R246" i="23"/>
  <c r="R247" i="23"/>
  <c r="R248" i="23"/>
  <c r="R251" i="23"/>
  <c r="R252" i="23"/>
  <c r="R253" i="23"/>
  <c r="R254" i="23"/>
  <c r="R255" i="23"/>
  <c r="R256" i="23"/>
  <c r="R257" i="23"/>
  <c r="R258" i="23"/>
  <c r="R259" i="23"/>
  <c r="R260" i="23"/>
  <c r="R261" i="23"/>
  <c r="R262" i="23"/>
  <c r="R263" i="23"/>
  <c r="R264" i="23"/>
  <c r="R265" i="23"/>
  <c r="R229" i="23"/>
  <c r="R228" i="23"/>
  <c r="R221" i="23"/>
  <c r="R215" i="23"/>
  <c r="R216" i="23"/>
  <c r="R217" i="23"/>
  <c r="R218" i="23"/>
  <c r="R219" i="23"/>
  <c r="R220" i="23"/>
  <c r="R214" i="23"/>
  <c r="R212" i="23"/>
  <c r="R206" i="23"/>
  <c r="R207" i="23"/>
  <c r="R208" i="23"/>
  <c r="R209" i="23"/>
  <c r="R210" i="23"/>
  <c r="R211" i="23"/>
  <c r="R205" i="23"/>
  <c r="R203" i="23"/>
  <c r="R202" i="23"/>
  <c r="R199" i="23"/>
  <c r="R197" i="23"/>
  <c r="R168" i="23"/>
  <c r="R169" i="23"/>
  <c r="R170" i="23"/>
  <c r="R171" i="23"/>
  <c r="R172" i="23"/>
  <c r="R173" i="23"/>
  <c r="R174" i="23"/>
  <c r="R175" i="23"/>
  <c r="R176" i="23"/>
  <c r="R177" i="23"/>
  <c r="R178" i="23"/>
  <c r="R179" i="23"/>
  <c r="R180" i="23"/>
  <c r="R181" i="23"/>
  <c r="R182" i="23"/>
  <c r="R183" i="23"/>
  <c r="R184" i="23"/>
  <c r="R185" i="23"/>
  <c r="R186" i="23"/>
  <c r="R187" i="23"/>
  <c r="R188" i="23"/>
  <c r="R189" i="23"/>
  <c r="R190" i="23"/>
  <c r="R191" i="23"/>
  <c r="R192" i="23"/>
  <c r="R193" i="23"/>
  <c r="R194" i="23"/>
  <c r="R195" i="23"/>
  <c r="R196" i="23"/>
  <c r="R167" i="23"/>
  <c r="R164" i="23"/>
  <c r="R162" i="23"/>
  <c r="R155" i="23"/>
  <c r="R156" i="23"/>
  <c r="R157" i="23"/>
  <c r="R158" i="23"/>
  <c r="R159" i="23"/>
  <c r="R160" i="23"/>
  <c r="R161" i="23"/>
  <c r="R154" i="23"/>
  <c r="R152" i="23"/>
  <c r="R140" i="23"/>
  <c r="R141" i="23"/>
  <c r="R142" i="23"/>
  <c r="R143" i="23"/>
  <c r="R144" i="23"/>
  <c r="R145" i="23"/>
  <c r="R146" i="23"/>
  <c r="R147" i="23"/>
  <c r="R148" i="23"/>
  <c r="R150" i="23"/>
  <c r="R151" i="23"/>
  <c r="R139" i="23"/>
  <c r="R136" i="23"/>
  <c r="R132" i="23"/>
  <c r="R133" i="23"/>
  <c r="R134" i="23"/>
  <c r="R135" i="23"/>
  <c r="R131" i="23"/>
  <c r="R128" i="23"/>
  <c r="R127" i="23"/>
  <c r="R126" i="23"/>
  <c r="R123" i="23"/>
  <c r="R104" i="23"/>
  <c r="R105" i="23"/>
  <c r="R106" i="23"/>
  <c r="R107" i="23"/>
  <c r="R108" i="23"/>
  <c r="R109" i="23"/>
  <c r="R110" i="23"/>
  <c r="R111" i="23"/>
  <c r="R112" i="23"/>
  <c r="R113" i="23"/>
  <c r="R114" i="23"/>
  <c r="R115" i="23"/>
  <c r="R116" i="23"/>
  <c r="R117" i="23"/>
  <c r="R118" i="23"/>
  <c r="R119" i="23"/>
  <c r="R120" i="23"/>
  <c r="R121" i="23"/>
  <c r="R122" i="23"/>
  <c r="R103" i="23"/>
  <c r="R101" i="23"/>
  <c r="R99" i="23"/>
  <c r="R92" i="23"/>
  <c r="R93" i="23"/>
  <c r="R94" i="23"/>
  <c r="R95" i="23"/>
  <c r="R96" i="23"/>
  <c r="R97" i="23"/>
  <c r="R98" i="23"/>
  <c r="R91" i="23"/>
  <c r="R86" i="23"/>
  <c r="R56" i="23"/>
  <c r="R57" i="23"/>
  <c r="R58" i="23"/>
  <c r="R59" i="23"/>
  <c r="R60" i="23"/>
  <c r="R61" i="23"/>
  <c r="R62" i="23"/>
  <c r="R63" i="23"/>
  <c r="R64" i="23"/>
  <c r="R65" i="23"/>
  <c r="R66" i="23"/>
  <c r="R67" i="23"/>
  <c r="R68" i="23"/>
  <c r="R69" i="23"/>
  <c r="R70" i="23"/>
  <c r="R71" i="23"/>
  <c r="R72" i="23"/>
  <c r="R73" i="23"/>
  <c r="R74" i="23"/>
  <c r="R75" i="23"/>
  <c r="R76" i="23"/>
  <c r="R77" i="23"/>
  <c r="R78" i="23"/>
  <c r="R79" i="23"/>
  <c r="R80" i="23"/>
  <c r="R81" i="23"/>
  <c r="R82" i="23"/>
  <c r="R83" i="23"/>
  <c r="R84" i="23"/>
  <c r="R85" i="23"/>
  <c r="R55" i="23"/>
  <c r="R53" i="23"/>
  <c r="R10" i="23"/>
  <c r="R11" i="23"/>
  <c r="R12" i="23"/>
  <c r="R13" i="23"/>
  <c r="R14" i="23"/>
  <c r="R15" i="23"/>
  <c r="R16" i="23"/>
  <c r="R17" i="23"/>
  <c r="R18" i="23"/>
  <c r="R19" i="23"/>
  <c r="R20" i="23"/>
  <c r="R21" i="23"/>
  <c r="R22" i="23"/>
  <c r="R23" i="23"/>
  <c r="R24" i="23"/>
  <c r="R25" i="23"/>
  <c r="R26" i="23"/>
  <c r="R27" i="23"/>
  <c r="R28" i="23"/>
  <c r="R29" i="23"/>
  <c r="R30" i="23"/>
  <c r="R31" i="23"/>
  <c r="R32" i="23"/>
  <c r="R33" i="23"/>
  <c r="R34" i="23"/>
  <c r="R35" i="23"/>
  <c r="R36" i="23"/>
  <c r="R37" i="23"/>
  <c r="R38" i="23"/>
  <c r="R39" i="23"/>
  <c r="R40" i="23"/>
  <c r="R41" i="23"/>
  <c r="R42" i="23"/>
  <c r="R43" i="23"/>
  <c r="R44" i="23"/>
  <c r="R45" i="23"/>
  <c r="R46" i="23"/>
  <c r="R47" i="23"/>
  <c r="R48" i="23"/>
  <c r="R49" i="23"/>
  <c r="R50" i="23"/>
  <c r="R51" i="23"/>
  <c r="R52" i="23"/>
  <c r="R9" i="23"/>
  <c r="R7" i="23"/>
  <c r="T7" i="23"/>
  <c r="T9" i="23"/>
  <c r="T10" i="23"/>
  <c r="T11" i="23"/>
  <c r="T12" i="23"/>
  <c r="T13" i="23"/>
  <c r="T14" i="23"/>
  <c r="T15" i="23"/>
  <c r="T16" i="23"/>
  <c r="T17" i="23"/>
  <c r="T18" i="23"/>
  <c r="T19" i="23"/>
  <c r="T20" i="23"/>
  <c r="T21" i="23"/>
  <c r="T22" i="23"/>
  <c r="T23" i="23"/>
  <c r="T24" i="23"/>
  <c r="T25" i="23"/>
  <c r="T26" i="23"/>
  <c r="T27" i="23"/>
  <c r="T28" i="23"/>
  <c r="T29" i="23"/>
  <c r="T30" i="23"/>
  <c r="T31" i="23"/>
  <c r="T32" i="23"/>
  <c r="T33" i="23"/>
  <c r="T34" i="23"/>
  <c r="T35" i="23"/>
  <c r="T36" i="23"/>
  <c r="T37" i="23"/>
  <c r="T38" i="23"/>
  <c r="T39" i="23"/>
  <c r="T40" i="23"/>
  <c r="T41" i="23"/>
  <c r="T42" i="23"/>
  <c r="T43" i="23"/>
  <c r="T44" i="23"/>
  <c r="T45" i="23"/>
  <c r="T46" i="23"/>
  <c r="T47" i="23"/>
  <c r="T48" i="23"/>
  <c r="T49" i="23"/>
  <c r="T50" i="23"/>
  <c r="T51" i="23"/>
  <c r="T52" i="23"/>
  <c r="S53" i="23"/>
  <c r="T53" i="23"/>
  <c r="S54" i="23"/>
  <c r="S55" i="23"/>
  <c r="T55" i="23"/>
  <c r="S56" i="23"/>
  <c r="T56" i="23"/>
  <c r="S57" i="23"/>
  <c r="T57" i="23"/>
  <c r="S58" i="23"/>
  <c r="T58" i="23"/>
  <c r="S59" i="23"/>
  <c r="T59" i="23"/>
  <c r="S60" i="23"/>
  <c r="T60" i="23"/>
  <c r="S61" i="23"/>
  <c r="T61" i="23"/>
  <c r="S62" i="23"/>
  <c r="T62" i="23"/>
  <c r="S63" i="23"/>
  <c r="T63" i="23"/>
  <c r="S64" i="23"/>
  <c r="T64" i="23"/>
  <c r="S65" i="23"/>
  <c r="T65" i="23"/>
  <c r="S66" i="23"/>
  <c r="T66" i="23"/>
  <c r="S67" i="23"/>
  <c r="T67" i="23"/>
  <c r="S68" i="23"/>
  <c r="T68" i="23"/>
  <c r="S69" i="23"/>
  <c r="T69" i="23"/>
  <c r="S70" i="23"/>
  <c r="T70" i="23"/>
  <c r="S71" i="23"/>
  <c r="T71" i="23"/>
  <c r="S72" i="23"/>
  <c r="T72" i="23"/>
  <c r="S73" i="23"/>
  <c r="T73" i="23"/>
  <c r="S74" i="23"/>
  <c r="T74" i="23"/>
  <c r="S75" i="23"/>
  <c r="T75" i="23"/>
  <c r="S76" i="23"/>
  <c r="T76" i="23"/>
  <c r="S77" i="23"/>
  <c r="T77" i="23"/>
  <c r="S78" i="23"/>
  <c r="T78" i="23"/>
  <c r="S79" i="23"/>
  <c r="T79" i="23"/>
  <c r="S80" i="23"/>
  <c r="T80" i="23"/>
  <c r="S81" i="23"/>
  <c r="T81" i="23"/>
  <c r="S82" i="23"/>
  <c r="T82" i="23"/>
  <c r="S83" i="23"/>
  <c r="T83" i="23"/>
  <c r="S84" i="23"/>
  <c r="T84" i="23"/>
  <c r="S85" i="23"/>
  <c r="T85" i="23"/>
  <c r="S86" i="23"/>
  <c r="T86" i="23"/>
  <c r="S87" i="23"/>
  <c r="S88" i="23"/>
  <c r="S89" i="23"/>
  <c r="S90" i="23"/>
  <c r="S91" i="23"/>
  <c r="T91" i="23"/>
  <c r="S92" i="23"/>
  <c r="T92" i="23"/>
  <c r="S93" i="23"/>
  <c r="T93" i="23"/>
  <c r="S94" i="23"/>
  <c r="T94" i="23"/>
  <c r="S95" i="23"/>
  <c r="T95" i="23"/>
  <c r="S96" i="23"/>
  <c r="T96" i="23"/>
  <c r="S97" i="23"/>
  <c r="T97" i="23"/>
  <c r="S98" i="23"/>
  <c r="T98" i="23"/>
  <c r="S99" i="23"/>
  <c r="T99" i="23"/>
  <c r="S100" i="23"/>
  <c r="S101" i="23"/>
  <c r="T101" i="23"/>
  <c r="S102" i="23"/>
  <c r="S103" i="23"/>
  <c r="T103" i="23"/>
  <c r="S104" i="23"/>
  <c r="T104" i="23"/>
  <c r="S105" i="23"/>
  <c r="T105" i="23"/>
  <c r="S106" i="23"/>
  <c r="T106" i="23"/>
  <c r="S107" i="23"/>
  <c r="T107" i="23"/>
  <c r="S108" i="23"/>
  <c r="T108" i="23"/>
  <c r="S109" i="23"/>
  <c r="T109" i="23"/>
  <c r="S110" i="23"/>
  <c r="T110" i="23"/>
  <c r="S111" i="23"/>
  <c r="T111" i="23"/>
  <c r="S112" i="23"/>
  <c r="T112" i="23"/>
  <c r="S113" i="23"/>
  <c r="T113" i="23"/>
  <c r="S114" i="23"/>
  <c r="T114" i="23"/>
  <c r="S115" i="23"/>
  <c r="T115" i="23"/>
  <c r="S116" i="23"/>
  <c r="T116" i="23"/>
  <c r="S117" i="23"/>
  <c r="T117" i="23"/>
  <c r="S118" i="23"/>
  <c r="T118" i="23"/>
  <c r="S119" i="23"/>
  <c r="T119" i="23"/>
  <c r="S120" i="23"/>
  <c r="T120" i="23"/>
  <c r="S121" i="23"/>
  <c r="T121" i="23"/>
  <c r="S122" i="23"/>
  <c r="T122" i="23"/>
  <c r="S123" i="23"/>
  <c r="T123" i="23"/>
  <c r="S124" i="23"/>
  <c r="S125" i="23"/>
  <c r="S126" i="23"/>
  <c r="T126" i="23"/>
  <c r="S127" i="23"/>
  <c r="T127" i="23"/>
  <c r="S128" i="23"/>
  <c r="T128" i="23"/>
  <c r="S129" i="23"/>
  <c r="T129" i="23"/>
  <c r="S130" i="23"/>
  <c r="T130" i="23"/>
  <c r="S131" i="23"/>
  <c r="T131" i="23"/>
  <c r="S132" i="23"/>
  <c r="T132" i="23"/>
  <c r="S133" i="23"/>
  <c r="T133" i="23"/>
  <c r="S134" i="23"/>
  <c r="T134" i="23"/>
  <c r="S135" i="23"/>
  <c r="T135" i="23"/>
  <c r="S136" i="23"/>
  <c r="T136" i="23"/>
  <c r="S137" i="23"/>
  <c r="S138" i="23"/>
  <c r="S143" i="23"/>
  <c r="T143" i="23"/>
  <c r="S144" i="23"/>
  <c r="T144" i="23"/>
  <c r="S145" i="23"/>
  <c r="T145" i="23"/>
  <c r="S146" i="23"/>
  <c r="T146" i="23"/>
  <c r="S147" i="23"/>
  <c r="T147" i="23"/>
  <c r="S148" i="23"/>
  <c r="T148" i="23"/>
  <c r="S150" i="23"/>
  <c r="T150" i="23"/>
  <c r="S151" i="23"/>
  <c r="T151" i="23"/>
  <c r="S152" i="23"/>
  <c r="T152" i="23"/>
  <c r="S153" i="23"/>
  <c r="S154" i="23"/>
  <c r="T154" i="23"/>
  <c r="S155" i="23"/>
  <c r="T155" i="23"/>
  <c r="S156" i="23"/>
  <c r="T156" i="23"/>
  <c r="S157" i="23"/>
  <c r="T157" i="23"/>
  <c r="S158" i="23"/>
  <c r="T158" i="23"/>
  <c r="S159" i="23"/>
  <c r="T159" i="23"/>
  <c r="S160" i="23"/>
  <c r="T160" i="23"/>
  <c r="S161" i="23"/>
  <c r="T161" i="23"/>
  <c r="S162" i="23"/>
  <c r="T162" i="23"/>
  <c r="S163" i="23"/>
  <c r="T163" i="23"/>
  <c r="S164" i="23"/>
  <c r="T164" i="23"/>
  <c r="S165" i="23"/>
  <c r="T165" i="23"/>
  <c r="S166" i="23"/>
  <c r="T166" i="23"/>
  <c r="S167" i="23"/>
  <c r="T167" i="23"/>
  <c r="S168" i="23"/>
  <c r="T168" i="23"/>
  <c r="S169" i="23"/>
  <c r="T169" i="23"/>
  <c r="S170" i="23"/>
  <c r="T170" i="23"/>
  <c r="S171" i="23"/>
  <c r="T171" i="23"/>
  <c r="S172" i="23"/>
  <c r="T172" i="23"/>
  <c r="S173" i="23"/>
  <c r="T173" i="23"/>
  <c r="S177" i="23"/>
  <c r="T177" i="23"/>
  <c r="S178" i="23"/>
  <c r="T178" i="23"/>
  <c r="S179" i="23"/>
  <c r="T179" i="23"/>
  <c r="S180" i="23"/>
  <c r="T180" i="23"/>
  <c r="S181" i="23"/>
  <c r="T181" i="23"/>
  <c r="S182" i="23"/>
  <c r="T182" i="23"/>
  <c r="S183" i="23"/>
  <c r="T183" i="23"/>
  <c r="S184" i="23"/>
  <c r="T184" i="23"/>
  <c r="S185" i="23"/>
  <c r="T185" i="23"/>
  <c r="S186" i="23"/>
  <c r="T186" i="23"/>
  <c r="S187" i="23"/>
  <c r="T187" i="23"/>
  <c r="S188" i="23"/>
  <c r="T188" i="23"/>
  <c r="S189" i="23"/>
  <c r="T189" i="23"/>
  <c r="S192" i="23"/>
  <c r="T192" i="23"/>
  <c r="S193" i="23"/>
  <c r="T193" i="23"/>
  <c r="S194" i="23"/>
  <c r="T194" i="23"/>
  <c r="S195" i="23"/>
  <c r="T195" i="23"/>
  <c r="S196" i="23"/>
  <c r="T196" i="23"/>
  <c r="S197" i="23"/>
  <c r="T197" i="23"/>
  <c r="S198" i="23"/>
  <c r="S199" i="23"/>
  <c r="T199" i="23"/>
  <c r="S200" i="23"/>
  <c r="T200" i="23"/>
  <c r="S201" i="23"/>
  <c r="T201" i="23"/>
  <c r="S202" i="23"/>
  <c r="T202" i="23"/>
  <c r="S203" i="23"/>
  <c r="T203" i="23"/>
  <c r="S204" i="23"/>
  <c r="S205" i="23"/>
  <c r="T205" i="23"/>
  <c r="S206" i="23"/>
  <c r="T206" i="23"/>
  <c r="S207" i="23"/>
  <c r="T207" i="23"/>
  <c r="S208" i="23"/>
  <c r="T208" i="23"/>
  <c r="S209" i="23"/>
  <c r="T209" i="23"/>
  <c r="S210" i="23"/>
  <c r="T210" i="23"/>
  <c r="S211" i="23"/>
  <c r="T211" i="23"/>
  <c r="S212" i="23"/>
  <c r="T212" i="23"/>
  <c r="S213" i="23"/>
  <c r="S214" i="23"/>
  <c r="T214" i="23"/>
  <c r="S215" i="23"/>
  <c r="T215" i="23"/>
  <c r="S216" i="23"/>
  <c r="T216" i="23"/>
  <c r="S217" i="23"/>
  <c r="T217" i="23"/>
  <c r="S218" i="23"/>
  <c r="T218" i="23"/>
  <c r="S219" i="23"/>
  <c r="T219" i="23"/>
  <c r="S220" i="23"/>
  <c r="T220" i="23"/>
  <c r="S221" i="23"/>
  <c r="T221" i="23"/>
  <c r="S222" i="23"/>
  <c r="T222" i="23"/>
  <c r="S223" i="23"/>
  <c r="T223" i="23"/>
  <c r="S224" i="23"/>
  <c r="T224" i="23"/>
  <c r="S225" i="23"/>
  <c r="T225" i="23"/>
  <c r="S226" i="23"/>
  <c r="T226" i="23"/>
  <c r="S227" i="23"/>
  <c r="T227" i="23"/>
  <c r="S228" i="23"/>
  <c r="T228" i="23"/>
  <c r="S229" i="23"/>
  <c r="T229" i="23"/>
  <c r="S230" i="23"/>
  <c r="T230" i="23"/>
  <c r="S231" i="23"/>
  <c r="T231" i="23"/>
  <c r="S232" i="23"/>
  <c r="T232" i="23"/>
  <c r="S233" i="23"/>
  <c r="T233" i="23"/>
  <c r="S234" i="23"/>
  <c r="T234" i="23"/>
  <c r="S235" i="23"/>
  <c r="T235" i="23"/>
  <c r="S236" i="23"/>
  <c r="T236" i="23"/>
  <c r="S237" i="23"/>
  <c r="T237" i="23"/>
  <c r="S239" i="23"/>
  <c r="T239" i="23"/>
  <c r="S240" i="23"/>
  <c r="T240" i="23"/>
  <c r="S241" i="23"/>
  <c r="T241" i="23"/>
  <c r="S242" i="23"/>
  <c r="T242" i="23"/>
  <c r="S243" i="23"/>
  <c r="T243" i="23"/>
  <c r="S244" i="23"/>
  <c r="T244" i="23"/>
  <c r="S245" i="23"/>
  <c r="T245" i="23"/>
  <c r="S246" i="23"/>
  <c r="T246" i="23"/>
  <c r="S247" i="23"/>
  <c r="T247" i="23"/>
  <c r="S251" i="23"/>
  <c r="T251" i="23"/>
  <c r="S252" i="23"/>
  <c r="T252" i="23"/>
  <c r="S253" i="23"/>
  <c r="T253" i="23"/>
  <c r="S254" i="23"/>
  <c r="T254" i="23"/>
  <c r="S255" i="23"/>
  <c r="T255" i="23"/>
  <c r="S256" i="23"/>
  <c r="T256" i="23"/>
  <c r="S257" i="23"/>
  <c r="T257" i="23"/>
  <c r="S258" i="23"/>
  <c r="T258" i="23"/>
  <c r="S259" i="23"/>
  <c r="T259" i="23"/>
  <c r="S260" i="23"/>
  <c r="T260" i="23"/>
  <c r="S261" i="23"/>
  <c r="T261" i="23"/>
  <c r="S262" i="23"/>
  <c r="T262" i="23"/>
  <c r="S263" i="23"/>
  <c r="T263" i="23"/>
  <c r="S264" i="23"/>
  <c r="T264" i="23"/>
  <c r="S265" i="23"/>
  <c r="T265" i="23"/>
  <c r="S266" i="23"/>
  <c r="T266" i="23"/>
  <c r="S267" i="23"/>
  <c r="S268" i="23"/>
  <c r="T268" i="23"/>
  <c r="S269" i="23"/>
  <c r="T269" i="23"/>
  <c r="S270" i="23"/>
  <c r="T270" i="23"/>
  <c r="S271" i="23"/>
  <c r="S272" i="23"/>
  <c r="T272" i="23"/>
  <c r="S273" i="23"/>
  <c r="T273" i="23"/>
  <c r="S274" i="23"/>
  <c r="T274" i="23"/>
  <c r="S275" i="23"/>
  <c r="T275" i="23"/>
  <c r="S276" i="23"/>
  <c r="T276" i="23"/>
  <c r="S277" i="23"/>
  <c r="T277" i="23"/>
  <c r="S278" i="23"/>
  <c r="T278" i="23"/>
  <c r="S279" i="23"/>
  <c r="T279" i="23"/>
  <c r="S280" i="23"/>
  <c r="T280" i="23"/>
  <c r="S281" i="23"/>
  <c r="T281" i="23"/>
  <c r="S282" i="23"/>
  <c r="T282" i="23"/>
  <c r="S283" i="23"/>
  <c r="T283" i="23"/>
  <c r="S284" i="23"/>
  <c r="T284" i="23"/>
  <c r="S285" i="23"/>
  <c r="T285" i="23"/>
  <c r="S286" i="23"/>
  <c r="T286" i="23"/>
  <c r="S287" i="23"/>
  <c r="T287" i="23"/>
  <c r="S288" i="23"/>
  <c r="T288" i="23"/>
  <c r="S289" i="23"/>
  <c r="T289" i="23"/>
  <c r="S290" i="23"/>
  <c r="T290" i="23"/>
  <c r="S291" i="23"/>
  <c r="T291" i="23"/>
  <c r="S292" i="23"/>
  <c r="T292" i="23"/>
  <c r="S293" i="23"/>
  <c r="T293" i="23"/>
  <c r="S294" i="23"/>
  <c r="T294" i="23"/>
  <c r="S296" i="23"/>
  <c r="T296" i="23"/>
  <c r="S297" i="23"/>
  <c r="T297" i="23"/>
  <c r="S298" i="23"/>
  <c r="T298" i="23"/>
  <c r="S299" i="23"/>
  <c r="T299" i="23"/>
  <c r="S300" i="23"/>
  <c r="T300" i="23"/>
  <c r="S301" i="23"/>
  <c r="S302" i="23"/>
  <c r="S303" i="23"/>
  <c r="S304" i="23"/>
  <c r="T304" i="23"/>
  <c r="S305" i="23"/>
  <c r="T305" i="23"/>
  <c r="S306" i="23"/>
  <c r="T306" i="23"/>
  <c r="S307" i="23"/>
  <c r="T307" i="23"/>
  <c r="S308" i="23"/>
  <c r="S309" i="23"/>
  <c r="T309" i="23"/>
  <c r="S310" i="23"/>
  <c r="T310" i="23"/>
  <c r="S311" i="23"/>
  <c r="T311" i="23"/>
  <c r="S312" i="23"/>
</calcChain>
</file>

<file path=xl/sharedStrings.xml><?xml version="1.0" encoding="utf-8"?>
<sst xmlns="http://schemas.openxmlformats.org/spreadsheetml/2006/main" count="3382" uniqueCount="1679">
  <si>
    <t>時点</t>
    <rPh sb="0" eb="2">
      <t>ジテン</t>
    </rPh>
    <phoneticPr fontId="6"/>
  </si>
  <si>
    <t>＊右側の「マニュアル」や「産地戦略」の列をクリックすると、栽培マニュアルや産地戦略のページに移動します。</t>
    <rPh sb="1" eb="3">
      <t>ミギガワ</t>
    </rPh>
    <rPh sb="13" eb="17">
      <t>サンチセンリャク</t>
    </rPh>
    <rPh sb="19" eb="20">
      <t>レツ</t>
    </rPh>
    <rPh sb="29" eb="31">
      <t>サイバイ</t>
    </rPh>
    <rPh sb="37" eb="39">
      <t>サンチ</t>
    </rPh>
    <rPh sb="39" eb="41">
      <t>センリャク</t>
    </rPh>
    <rPh sb="46" eb="48">
      <t>イドウ</t>
    </rPh>
    <phoneticPr fontId="6"/>
  </si>
  <si>
    <t>＊リンク切れの場合は、お手数ですが「〇〇県　グリーンな栽培体系」等で検索してください。</t>
    <rPh sb="4" eb="5">
      <t>ギ</t>
    </rPh>
    <rPh sb="7" eb="9">
      <t>バアイ</t>
    </rPh>
    <rPh sb="12" eb="14">
      <t>テスウ</t>
    </rPh>
    <rPh sb="18" eb="21">
      <t>マルマルケン</t>
    </rPh>
    <rPh sb="27" eb="31">
      <t>サイバイタイケイ</t>
    </rPh>
    <rPh sb="32" eb="33">
      <t>トウ</t>
    </rPh>
    <rPh sb="34" eb="36">
      <t>ケンサク</t>
    </rPh>
    <phoneticPr fontId="6"/>
  </si>
  <si>
    <t>都道府県</t>
    <rPh sb="0" eb="4">
      <t>トドウフケン</t>
    </rPh>
    <phoneticPr fontId="6"/>
  </si>
  <si>
    <t>実施主体</t>
    <rPh sb="0" eb="4">
      <t>ジッシシュタイ</t>
    </rPh>
    <phoneticPr fontId="6"/>
  </si>
  <si>
    <t>品目</t>
    <rPh sb="0" eb="2">
      <t>ヒンモク</t>
    </rPh>
    <phoneticPr fontId="6"/>
  </si>
  <si>
    <t>作物分類</t>
    <rPh sb="0" eb="4">
      <t>サクモツブンルイ</t>
    </rPh>
    <phoneticPr fontId="6"/>
  </si>
  <si>
    <t>栽培マニュアルURL</t>
  </si>
  <si>
    <t>産地戦略URL</t>
  </si>
  <si>
    <t>化学農薬
低減</t>
    <rPh sb="0" eb="2">
      <t>カガク</t>
    </rPh>
    <rPh sb="2" eb="4">
      <t>ノウヤク</t>
    </rPh>
    <rPh sb="5" eb="7">
      <t>テイゲン</t>
    </rPh>
    <phoneticPr fontId="6"/>
  </si>
  <si>
    <t>化学肥料
低減</t>
    <rPh sb="0" eb="4">
      <t>カガクヒリョウ</t>
    </rPh>
    <rPh sb="5" eb="7">
      <t>テイゲン</t>
    </rPh>
    <phoneticPr fontId="6"/>
  </si>
  <si>
    <t>有機農業</t>
    <rPh sb="0" eb="4">
      <t>ユウキノウギョウ</t>
    </rPh>
    <phoneticPr fontId="6"/>
  </si>
  <si>
    <t>メタン
削減</t>
    <rPh sb="4" eb="6">
      <t>サクゲン</t>
    </rPh>
    <phoneticPr fontId="6"/>
  </si>
  <si>
    <t>バイオ炭</t>
    <rPh sb="3" eb="4">
      <t>タン</t>
    </rPh>
    <phoneticPr fontId="6"/>
  </si>
  <si>
    <t>石油由来
から転換</t>
    <rPh sb="0" eb="2">
      <t>セキユ</t>
    </rPh>
    <rPh sb="2" eb="4">
      <t>ユライ</t>
    </rPh>
    <rPh sb="7" eb="9">
      <t>テンカン</t>
    </rPh>
    <phoneticPr fontId="6"/>
  </si>
  <si>
    <t>プラ肥料
対策</t>
    <rPh sb="2" eb="4">
      <t>ヒリョウ</t>
    </rPh>
    <rPh sb="5" eb="7">
      <t>タイサク</t>
    </rPh>
    <phoneticPr fontId="6"/>
  </si>
  <si>
    <t>マニュアル</t>
    <phoneticPr fontId="6"/>
  </si>
  <si>
    <t>産地戦略</t>
    <rPh sb="0" eb="4">
      <t>サンチセンリャク</t>
    </rPh>
    <phoneticPr fontId="6"/>
  </si>
  <si>
    <t>青森県</t>
    <rPh sb="0" eb="2">
      <t>アオモリ</t>
    </rPh>
    <rPh sb="2" eb="3">
      <t>ケン</t>
    </rPh>
    <phoneticPr fontId="7"/>
  </si>
  <si>
    <t>青森県（六戸地区）</t>
    <rPh sb="0" eb="3">
      <t>アオモリケン</t>
    </rPh>
    <rPh sb="4" eb="6">
      <t>ロクノヘ</t>
    </rPh>
    <rPh sb="6" eb="8">
      <t>チク</t>
    </rPh>
    <phoneticPr fontId="2"/>
  </si>
  <si>
    <t>ながいも</t>
    <phoneticPr fontId="6"/>
  </si>
  <si>
    <t>いも類</t>
    <phoneticPr fontId="6"/>
  </si>
  <si>
    <t>○</t>
    <phoneticPr fontId="6"/>
  </si>
  <si>
    <t>https://www.pref.aomori.lg.jp/soshiki/nourin/nosui/files/sannti-rokunohe.pdf</t>
  </si>
  <si>
    <t>青森県（十和田地区）</t>
    <rPh sb="0" eb="3">
      <t>アオモリケン</t>
    </rPh>
    <rPh sb="4" eb="7">
      <t>トワダ</t>
    </rPh>
    <rPh sb="7" eb="9">
      <t>チク</t>
    </rPh>
    <phoneticPr fontId="2"/>
  </si>
  <si>
    <t>ながいも</t>
    <phoneticPr fontId="7"/>
  </si>
  <si>
    <t>https://www.pref.aomori.lg.jp/soshiki/nourin/nosui/files/sannti-towada.pdf</t>
  </si>
  <si>
    <t>宮城県</t>
    <rPh sb="0" eb="3">
      <t>ミヤギケン</t>
    </rPh>
    <phoneticPr fontId="7"/>
  </si>
  <si>
    <t>JA新みやぎみどりの地区　ほうれん草協議会</t>
    <rPh sb="2" eb="3">
      <t>シン</t>
    </rPh>
    <rPh sb="10" eb="12">
      <t>チク</t>
    </rPh>
    <rPh sb="17" eb="18">
      <t>ソウ</t>
    </rPh>
    <rPh sb="18" eb="21">
      <t>キョウギカイ</t>
    </rPh>
    <phoneticPr fontId="2"/>
  </si>
  <si>
    <t>ほうれん草(施設)</t>
    <rPh sb="4" eb="5">
      <t>ソウ</t>
    </rPh>
    <rPh sb="6" eb="8">
      <t>シセツ</t>
    </rPh>
    <phoneticPr fontId="7"/>
  </si>
  <si>
    <t>施設野菜</t>
  </si>
  <si>
    <t>https://www.pref.miyagi.jp/documents/45159/horenso-manual.pdf</t>
    <phoneticPr fontId="6"/>
  </si>
  <si>
    <t>https://www.pref.miyagi.jp/documents/45159/santi-senryaku.pdf</t>
    <phoneticPr fontId="6"/>
  </si>
  <si>
    <t>宮城県</t>
    <rPh sb="0" eb="2">
      <t>ミヤギ</t>
    </rPh>
    <rPh sb="2" eb="3">
      <t>ケン</t>
    </rPh>
    <phoneticPr fontId="7"/>
  </si>
  <si>
    <t>宮城県（栗原農業改良普及センター）</t>
    <rPh sb="0" eb="3">
      <t>ミヤギケン</t>
    </rPh>
    <rPh sb="4" eb="10">
      <t>クリハラノウギョウカイリョウ</t>
    </rPh>
    <rPh sb="10" eb="12">
      <t>フキュウ</t>
    </rPh>
    <phoneticPr fontId="2"/>
  </si>
  <si>
    <t>ズッキーニ(露地)</t>
    <rPh sb="6" eb="8">
      <t>ロジ</t>
    </rPh>
    <phoneticPr fontId="6"/>
  </si>
  <si>
    <t>露地野菜</t>
    <phoneticPr fontId="6"/>
  </si>
  <si>
    <t>https://www.pref.miyagi.jp/documents/45099/tebiki.pdf</t>
    <phoneticPr fontId="6"/>
  </si>
  <si>
    <t>https://www.pref.miyagi.jp/documents/45099/senryaku.pdf</t>
    <phoneticPr fontId="6"/>
  </si>
  <si>
    <t>JAみやぎ登米稲作部会連絡協議会</t>
    <rPh sb="5" eb="7">
      <t>トメ</t>
    </rPh>
    <rPh sb="7" eb="9">
      <t>イナサク</t>
    </rPh>
    <rPh sb="9" eb="11">
      <t>ブカイ</t>
    </rPh>
    <rPh sb="11" eb="13">
      <t>レンラク</t>
    </rPh>
    <rPh sb="13" eb="16">
      <t>キョウギカイ</t>
    </rPh>
    <phoneticPr fontId="2"/>
  </si>
  <si>
    <t>水稲</t>
    <rPh sb="0" eb="2">
      <t>スイトウ</t>
    </rPh>
    <phoneticPr fontId="2"/>
  </si>
  <si>
    <t>水稲</t>
    <rPh sb="0" eb="2">
      <t>スイトウ</t>
    </rPh>
    <phoneticPr fontId="6"/>
  </si>
  <si>
    <t>https://www.miyagitome.or.jp/product/rice/pdf/250704_01.pdf</t>
    <phoneticPr fontId="6"/>
  </si>
  <si>
    <t>https://www.miyagitome.or.jp/wp/wp-content/uploads/2023/03/bbe9ec6d4dc3d1819b80d9a697b88091.pdf</t>
  </si>
  <si>
    <t>秋田県</t>
    <rPh sb="0" eb="2">
      <t>アキタ</t>
    </rPh>
    <rPh sb="2" eb="3">
      <t>ケン</t>
    </rPh>
    <phoneticPr fontId="8"/>
  </si>
  <si>
    <t>雄勝ＩＣＴ協議会</t>
    <phoneticPr fontId="4"/>
  </si>
  <si>
    <t>ねぎ(露地)</t>
    <rPh sb="3" eb="5">
      <t>ロジ</t>
    </rPh>
    <phoneticPr fontId="6"/>
  </si>
  <si>
    <t>https://www.pref.akita.lg.jp/uploads/public/archive_0000071316_00/%E3%81%AD%E3%81%8E%E6%A0%BD%E5%9F%B9%E4%BD%9C%E6%A5%AD%E4%BD%93%E7%B3%BB%E3%83%9E%E3%83%8B%E3%83%A5%E3%82%A2%E3%83%AB.pdf</t>
  </si>
  <si>
    <t>https://www.pref.akita.lg.jp/uploads/public/archive_0000071316_00/%E3%80%90%E9%9B%84%E5%8B%9D%EF%BC%A9%EF%BC%A3%EF%BC%B4%E3%80%91%E7%94%A3%E5%9C%B0%E6%88%A6%E7%95%A5.pdf</t>
  </si>
  <si>
    <t>福島県</t>
    <rPh sb="0" eb="2">
      <t>フクシマ</t>
    </rPh>
    <rPh sb="2" eb="3">
      <t>ケン</t>
    </rPh>
    <phoneticPr fontId="7"/>
  </si>
  <si>
    <t>福島県（会津農林事務所農業振興普及部）</t>
    <rPh sb="0" eb="3">
      <t>フクシマケン</t>
    </rPh>
    <rPh sb="4" eb="6">
      <t>アイヅ</t>
    </rPh>
    <rPh sb="6" eb="8">
      <t>ノウリン</t>
    </rPh>
    <rPh sb="8" eb="11">
      <t>ジムショ</t>
    </rPh>
    <rPh sb="11" eb="13">
      <t>ノウギョウ</t>
    </rPh>
    <rPh sb="13" eb="15">
      <t>シンコウ</t>
    </rPh>
    <rPh sb="15" eb="17">
      <t>フキュウ</t>
    </rPh>
    <rPh sb="17" eb="18">
      <t>ブ</t>
    </rPh>
    <phoneticPr fontId="2"/>
  </si>
  <si>
    <t>https://www.pref.fukushima.lg.jp/uploaded/attachment/572073.pdf</t>
    <phoneticPr fontId="6"/>
  </si>
  <si>
    <t>https://www.pref.fukushima.lg.jp/uploaded/attachment/572075.pdf</t>
    <phoneticPr fontId="6"/>
  </si>
  <si>
    <t>福島県（会津農林事務所会津坂下農業普及所）
①金上地区・若宮地区
②八幡地区・川西地区
③広瀬地区・高寺地区</t>
    <rPh sb="0" eb="3">
      <t>フクシマケン</t>
    </rPh>
    <rPh sb="4" eb="6">
      <t>アイヅ</t>
    </rPh>
    <rPh sb="6" eb="8">
      <t>ノウリン</t>
    </rPh>
    <rPh sb="8" eb="11">
      <t>ジムショ</t>
    </rPh>
    <rPh sb="11" eb="20">
      <t>アイヅバンゲノウギョウフキュウショ</t>
    </rPh>
    <rPh sb="23" eb="27">
      <t>カナカミチク</t>
    </rPh>
    <rPh sb="34" eb="36">
      <t>ヤハタ</t>
    </rPh>
    <rPh sb="36" eb="38">
      <t>チク</t>
    </rPh>
    <rPh sb="39" eb="41">
      <t>カワニシ</t>
    </rPh>
    <rPh sb="41" eb="43">
      <t>チク</t>
    </rPh>
    <rPh sb="45" eb="47">
      <t>ヒロセ</t>
    </rPh>
    <rPh sb="47" eb="49">
      <t>チク</t>
    </rPh>
    <rPh sb="50" eb="51">
      <t>タカ</t>
    </rPh>
    <rPh sb="51" eb="52">
      <t>テラ</t>
    </rPh>
    <rPh sb="52" eb="54">
      <t>チク</t>
    </rPh>
    <phoneticPr fontId="2"/>
  </si>
  <si>
    <t>https://www.pref.fukushima.lg.jp/uploaded/life/825247_2389044_misc.pdf</t>
    <phoneticPr fontId="6"/>
  </si>
  <si>
    <t>https://www.pref.fukushima.lg.jp/uploaded/life/825247_2389050_misc.pdf</t>
    <phoneticPr fontId="6"/>
  </si>
  <si>
    <t>只見町農業再生協議会</t>
    <rPh sb="0" eb="2">
      <t>タダミ</t>
    </rPh>
    <rPh sb="2" eb="3">
      <t>マチ</t>
    </rPh>
    <rPh sb="3" eb="5">
      <t>ノウギョウ</t>
    </rPh>
    <rPh sb="5" eb="7">
      <t>サイセイ</t>
    </rPh>
    <rPh sb="7" eb="10">
      <t>キョウギカイ</t>
    </rPh>
    <phoneticPr fontId="2"/>
  </si>
  <si>
    <t>そば</t>
  </si>
  <si>
    <t>そば</t>
    <phoneticPr fontId="6"/>
  </si>
  <si>
    <t>https://www.town.tadami.lg.jp/lifeguide/2023/03/21/21683d8a19005b61a3aad0b6866f7f8c.pdf</t>
    <phoneticPr fontId="6"/>
  </si>
  <si>
    <t>https://www.town.tadami.lg.jp/lifeguide/2023/03/28/842a75c683e38fb9bf913caf738b962d.pdf</t>
    <phoneticPr fontId="6"/>
  </si>
  <si>
    <t>茨城県</t>
    <rPh sb="0" eb="2">
      <t>イバラキ</t>
    </rPh>
    <rPh sb="2" eb="3">
      <t>ケン</t>
    </rPh>
    <phoneticPr fontId="7"/>
  </si>
  <si>
    <t>五霞町地域循環型農業実践協議会</t>
  </si>
  <si>
    <t>水稲</t>
    <phoneticPr fontId="6"/>
  </si>
  <si>
    <t>https://www.town.goka.lg.jp/data/doc/1680855358_doc_24_0.pdf</t>
    <phoneticPr fontId="6"/>
  </si>
  <si>
    <t>https://www.town.goka.lg.jp/data/doc/1690850574_doc_24_0.pdf</t>
    <phoneticPr fontId="6"/>
  </si>
  <si>
    <t>かんしょ生産安定協議会</t>
    <rPh sb="6" eb="8">
      <t>アンテイ</t>
    </rPh>
    <phoneticPr fontId="2"/>
  </si>
  <si>
    <t>かんしょ</t>
  </si>
  <si>
    <t>いも類</t>
    <rPh sb="2" eb="3">
      <t>ルイ</t>
    </rPh>
    <phoneticPr fontId="6"/>
  </si>
  <si>
    <t>https://www.pref.ibaraki.jp/nourinsuisan/nishinourin/yunofu/keiei/documents/yuki_gs_manual2.pdf</t>
    <phoneticPr fontId="6"/>
  </si>
  <si>
    <t>https://www.pref.ibaraki.jp/nourinsuisan/nishinourin/yunofu/keiei/documents/yuki_gs_senryaku.pdf</t>
    <phoneticPr fontId="6"/>
  </si>
  <si>
    <t>八千代地区農畜産物 生産流通対策協議会</t>
    <rPh sb="0" eb="5">
      <t>ヤチヨチク</t>
    </rPh>
    <rPh sb="5" eb="9">
      <t>ノウチクサンブツ</t>
    </rPh>
    <rPh sb="10" eb="14">
      <t>セイサンリュウツウ</t>
    </rPh>
    <rPh sb="14" eb="16">
      <t>タイサク</t>
    </rPh>
    <rPh sb="16" eb="19">
      <t>キョウギカイ</t>
    </rPh>
    <phoneticPr fontId="2"/>
  </si>
  <si>
    <t>はくさい(露地)</t>
    <rPh sb="5" eb="7">
      <t>ロジ</t>
    </rPh>
    <phoneticPr fontId="6"/>
  </si>
  <si>
    <t>https://www.pref.ibaraki.jp/nourinsuisan/nishinourin/yunofu/keiei/documents/yachiyo_gs_manual2.pdf</t>
    <phoneticPr fontId="6"/>
  </si>
  <si>
    <t>https://www.pref.ibaraki.jp/nourinsuisan/nishinourin/yunofu/keiei/documents/yachiyo_gs_senryaku.pdf</t>
    <phoneticPr fontId="6"/>
  </si>
  <si>
    <t>有機圃場環境クリーン協議会</t>
    <rPh sb="0" eb="2">
      <t>ユウキ</t>
    </rPh>
    <rPh sb="2" eb="4">
      <t>ホジョウ</t>
    </rPh>
    <rPh sb="4" eb="6">
      <t>カンキョウ</t>
    </rPh>
    <rPh sb="10" eb="13">
      <t>キョウギカイ</t>
    </rPh>
    <phoneticPr fontId="2"/>
  </si>
  <si>
    <t>ベビーリーフ、にんじん、ほうれん草(露地)</t>
    <rPh sb="16" eb="17">
      <t>クサ</t>
    </rPh>
    <rPh sb="18" eb="20">
      <t>ロジ</t>
    </rPh>
    <phoneticPr fontId="7"/>
  </si>
  <si>
    <t>https://www.pref.ibaraki.jp/nourinsuisan/hokunourin/miyanofu/keiei/documents/230808_green1.pdf</t>
  </si>
  <si>
    <t>https://www.pref.ibaraki.jp/nourinsuisan/hokunourin/miyanofu/keiei/documents/230808_green2.pdf</t>
  </si>
  <si>
    <t>茨城県</t>
    <rPh sb="0" eb="2">
      <t>イバラキ</t>
    </rPh>
    <rPh sb="2" eb="3">
      <t>ケン</t>
    </rPh>
    <phoneticPr fontId="8"/>
  </si>
  <si>
    <t>笠間地区小ギク 担い手サポートチーム</t>
    <rPh sb="4" eb="5">
      <t>ショウ</t>
    </rPh>
    <rPh sb="8" eb="9">
      <t>ニナ</t>
    </rPh>
    <rPh sb="10" eb="11">
      <t>テ</t>
    </rPh>
    <phoneticPr fontId="4"/>
  </si>
  <si>
    <t>小ギク</t>
    <rPh sb="0" eb="1">
      <t>ショウ</t>
    </rPh>
    <phoneticPr fontId="8"/>
  </si>
  <si>
    <t>花き</t>
    <phoneticPr fontId="6"/>
  </si>
  <si>
    <t>https://www.pref.ibaraki.jp/nourinsuisan/ounourin/kasanofu/kasama/documents/r703kogiku_greensaibaimanual_2.pdf</t>
  </si>
  <si>
    <t>https://www.pref.ibaraki.jp/nourinsuisan/ounourin/kasanofu/kasama/documents/r503kogiku_greensenryaku.pdf</t>
    <phoneticPr fontId="6"/>
  </si>
  <si>
    <t>行方地域イチゴ 生産者経営研究会</t>
    <rPh sb="0" eb="4">
      <t>ナメガタチイキ</t>
    </rPh>
    <rPh sb="8" eb="11">
      <t>セイサンシャ</t>
    </rPh>
    <rPh sb="11" eb="13">
      <t>ケイエイ</t>
    </rPh>
    <rPh sb="13" eb="16">
      <t>ケンキュウカイ</t>
    </rPh>
    <phoneticPr fontId="2"/>
  </si>
  <si>
    <t>いちご(施設)</t>
    <rPh sb="4" eb="6">
      <t>シセツ</t>
    </rPh>
    <phoneticPr fontId="6"/>
  </si>
  <si>
    <t>https://www.pref.ibaraki.jp/soshiki/nourinsuisan/rokkonourin/namenofu/documents/ichigover1.pdf</t>
    <phoneticPr fontId="6"/>
  </si>
  <si>
    <t>https://www.pref.ibaraki.jp/soshiki/nourinsuisan/rokkonourin/namenofu/documents/sanntisennryaku.pdf</t>
  </si>
  <si>
    <t>栃木県</t>
    <rPh sb="0" eb="2">
      <t>トチギ</t>
    </rPh>
    <rPh sb="2" eb="3">
      <t>ケン</t>
    </rPh>
    <phoneticPr fontId="7"/>
  </si>
  <si>
    <t>栃木県</t>
    <rPh sb="0" eb="3">
      <t>トチギケン</t>
    </rPh>
    <phoneticPr fontId="2"/>
  </si>
  <si>
    <t>なす(露地)</t>
    <rPh sb="3" eb="5">
      <t>ロジ</t>
    </rPh>
    <phoneticPr fontId="6"/>
  </si>
  <si>
    <t>https://www.pref.tochigi.lg.jp/g04/green/documents/01_r4_nasu_led_m.pdf</t>
    <phoneticPr fontId="6"/>
  </si>
  <si>
    <t>https://www.pref.tochigi.lg.jp/g04/green/documents/02_r4_nasu_led_s.pdf</t>
    <phoneticPr fontId="6"/>
  </si>
  <si>
    <t>大豆</t>
    <rPh sb="0" eb="2">
      <t>ダイズ</t>
    </rPh>
    <phoneticPr fontId="7"/>
  </si>
  <si>
    <t>豆</t>
    <rPh sb="0" eb="1">
      <t>マメ</t>
    </rPh>
    <phoneticPr fontId="6"/>
  </si>
  <si>
    <t>https://www.pref.tochigi.lg.jp/g04/green/documents/05_r4_daizu_shindan_m.pdf</t>
    <phoneticPr fontId="6"/>
  </si>
  <si>
    <t>https://www.pref.tochigi.lg.jp/g04/green/documents/02_r4_daizu_shindan_s.pdf</t>
    <phoneticPr fontId="6"/>
  </si>
  <si>
    <t>にら(施設)</t>
    <rPh sb="3" eb="5">
      <t>シセツ</t>
    </rPh>
    <phoneticPr fontId="6"/>
  </si>
  <si>
    <t>https://www.pref.tochigi.lg.jp/g04/green/documents/03_r4_nira_net_m.pdf</t>
    <phoneticPr fontId="6"/>
  </si>
  <si>
    <t>https://www.pref.tochigi.lg.jp/g04/green/documents/20230727155604.pdf</t>
    <phoneticPr fontId="6"/>
  </si>
  <si>
    <t>群馬県</t>
    <rPh sb="0" eb="2">
      <t>グンマ</t>
    </rPh>
    <rPh sb="2" eb="3">
      <t>ケン</t>
    </rPh>
    <phoneticPr fontId="7"/>
  </si>
  <si>
    <t>群馬県</t>
    <rPh sb="0" eb="3">
      <t>グンマケン</t>
    </rPh>
    <phoneticPr fontId="2"/>
  </si>
  <si>
    <t>キャベツ、はくさい(露地)</t>
    <rPh sb="10" eb="12">
      <t>ロジ</t>
    </rPh>
    <phoneticPr fontId="6"/>
  </si>
  <si>
    <t>https://www.pref.gunma.jp/uploaded/attachment/162165.pdf</t>
    <phoneticPr fontId="6"/>
  </si>
  <si>
    <t>https://www.pref.gunma.jp/uploaded/attachment/601826.pdf</t>
    <phoneticPr fontId="6"/>
  </si>
  <si>
    <t>子実用とうもろこし</t>
    <rPh sb="0" eb="2">
      <t>シジツ</t>
    </rPh>
    <rPh sb="2" eb="3">
      <t>ヨウ</t>
    </rPh>
    <phoneticPr fontId="7"/>
  </si>
  <si>
    <t>子実用とうもろこし</t>
    <phoneticPr fontId="6"/>
  </si>
  <si>
    <t>https://www.pref.gunma.jp/uploaded/attachment/161914.pdf</t>
    <phoneticPr fontId="6"/>
  </si>
  <si>
    <t>https://www.pref.gunma.jp/uploaded/attachment/601871.pdf</t>
    <phoneticPr fontId="6"/>
  </si>
  <si>
    <t>埼玉県</t>
  </si>
  <si>
    <t>本庄市有機100倍運動推進協議会</t>
    <phoneticPr fontId="6"/>
  </si>
  <si>
    <t>トマト、いちご、きゅうり(施設)</t>
    <rPh sb="13" eb="15">
      <t>シセツ</t>
    </rPh>
    <phoneticPr fontId="13"/>
  </si>
  <si>
    <t>○</t>
  </si>
  <si>
    <t>https://www.pref.saitama.lg.jp/documents/239837/manyuaru.pdf</t>
    <phoneticPr fontId="6"/>
  </si>
  <si>
    <t>https://www.pref.saitama.lg.jp/documents/239837/santisennryaku.pdf</t>
    <phoneticPr fontId="6"/>
  </si>
  <si>
    <t>埼玉県</t>
    <rPh sb="0" eb="2">
      <t>サイタマ</t>
    </rPh>
    <rPh sb="2" eb="3">
      <t>ケン</t>
    </rPh>
    <phoneticPr fontId="8"/>
  </si>
  <si>
    <t>ちちぶ山ルビー協議会</t>
    <rPh sb="3" eb="4">
      <t>ヤマ</t>
    </rPh>
    <rPh sb="7" eb="10">
      <t>キョウギカイ</t>
    </rPh>
    <phoneticPr fontId="14"/>
  </si>
  <si>
    <t>ぶどう</t>
  </si>
  <si>
    <t>果樹</t>
    <phoneticPr fontId="6"/>
  </si>
  <si>
    <t>https://www.pref.saitama.lg.jp/documents/232570/manual_ruby.pdf</t>
  </si>
  <si>
    <t>https://www.pref.saitama.lg.jp/documents/232570/senryaku_ruby.pdf</t>
  </si>
  <si>
    <t>千葉県</t>
    <rPh sb="0" eb="2">
      <t>チバ</t>
    </rPh>
    <rPh sb="2" eb="3">
      <t>ケン</t>
    </rPh>
    <phoneticPr fontId="7"/>
  </si>
  <si>
    <t>神崎水田振興協議会</t>
    <rPh sb="0" eb="2">
      <t>コウザキ</t>
    </rPh>
    <rPh sb="2" eb="4">
      <t>スイデン</t>
    </rPh>
    <rPh sb="4" eb="6">
      <t>シンコウ</t>
    </rPh>
    <rPh sb="6" eb="9">
      <t>キョウギカイ</t>
    </rPh>
    <phoneticPr fontId="2"/>
  </si>
  <si>
    <t>https://www.pref.chiba.lg.jp/ap-katori/documents/r5gurisapo-1.pdf</t>
    <phoneticPr fontId="6"/>
  </si>
  <si>
    <t>https://www.pref.chiba.lg.jp/ap-katori/documents/r5kozakisantisenryaku.pdf</t>
  </si>
  <si>
    <t>https://www.pref.chiba.lg.jp/ap-katori/documents/r5gurisapo-2.pdf</t>
    <phoneticPr fontId="6"/>
  </si>
  <si>
    <t>https://www.pref.chiba.lg.jp/ap-katori/documents/r5gurisapo-3.pdf</t>
    <phoneticPr fontId="6"/>
  </si>
  <si>
    <t>https://www.pref.chiba.lg.jp/ap-katori/documents/r5gurisapo-4.pdf</t>
    <phoneticPr fontId="6"/>
  </si>
  <si>
    <t>https://www.pref.chiba.lg.jp/ap-katori/documents/r5gurisapo-5.pdf</t>
    <phoneticPr fontId="6"/>
  </si>
  <si>
    <t>神戸・西岬園芸技術連絡協議会</t>
    <phoneticPr fontId="6"/>
  </si>
  <si>
    <t>ストック</t>
  </si>
  <si>
    <t>https://www.pref.chiba.lg.jp/ap-awa/fukyu/gurisapo/documents/manyuaru-sutokku.pdf</t>
    <phoneticPr fontId="6"/>
  </si>
  <si>
    <t>https://www.pref.chiba.lg.jp/ap-awa/fukyu/gurisapo/documents/santisenryaku-sutokku.pdf</t>
    <phoneticPr fontId="6"/>
  </si>
  <si>
    <t>びわ再生協議会</t>
  </si>
  <si>
    <t>びわ</t>
  </si>
  <si>
    <t>https://www.pref.chiba.lg.jp/ap-awa/fukyu/gurisapo/documents/manyuaru-biwa.pdf</t>
    <phoneticPr fontId="6"/>
  </si>
  <si>
    <t>https://www.pref.chiba.lg.jp/ap-awa/fukyu/gurisapo/documents/santisenryaku-biwa.pdf</t>
    <phoneticPr fontId="6"/>
  </si>
  <si>
    <t>睦沢町植物防疫協会</t>
    <rPh sb="0" eb="1">
      <t>ムツ</t>
    </rPh>
    <rPh sb="1" eb="2">
      <t>サワ</t>
    </rPh>
    <rPh sb="2" eb="3">
      <t>マチ</t>
    </rPh>
    <rPh sb="3" eb="5">
      <t>ショクブツ</t>
    </rPh>
    <rPh sb="5" eb="7">
      <t>ボウエキ</t>
    </rPh>
    <rPh sb="7" eb="9">
      <t>キョウカイ</t>
    </rPh>
    <phoneticPr fontId="2"/>
  </si>
  <si>
    <t>https://www.town.mutsuzawa.chiba.jp/wp-content/uploads/2023/03/defdceb15754e7461568f4e10e41d0bf.pdf</t>
    <phoneticPr fontId="6"/>
  </si>
  <si>
    <t>https://www.town.mutsuzawa.chiba.jp/wp-content/uploads/2023/03/bbe9ec6d4dc3d1819b80d9a697b88091.pdf</t>
    <phoneticPr fontId="6"/>
  </si>
  <si>
    <t>山梨県</t>
    <rPh sb="0" eb="2">
      <t>ヤマナシ</t>
    </rPh>
    <rPh sb="2" eb="3">
      <t>ケン</t>
    </rPh>
    <phoneticPr fontId="7"/>
  </si>
  <si>
    <t>山梨県</t>
    <rPh sb="0" eb="3">
      <t>ヤマナシケン</t>
    </rPh>
    <phoneticPr fontId="2"/>
  </si>
  <si>
    <t>トウモロコシ</t>
  </si>
  <si>
    <t>https://www.pref.yamanashi.jp/documents/120129/mannuaru.pdf</t>
  </si>
  <si>
    <t>https://www.pref.yamanashi.jp/documents/120129/sanchisenryaku1002.pdf</t>
  </si>
  <si>
    <t>長野県</t>
    <rPh sb="0" eb="2">
      <t>ナガノ</t>
    </rPh>
    <rPh sb="2" eb="3">
      <t>ケン</t>
    </rPh>
    <phoneticPr fontId="7"/>
  </si>
  <si>
    <t>阿智村総合的病害虫管理推進協議会</t>
    <rPh sb="0" eb="2">
      <t>アチ</t>
    </rPh>
    <rPh sb="2" eb="3">
      <t>ムラ</t>
    </rPh>
    <rPh sb="3" eb="16">
      <t>ソウゴウテキビョウガイチュウカンリスイシンキョウギカイ</t>
    </rPh>
    <phoneticPr fontId="2"/>
  </si>
  <si>
    <t>https://www.pref.nagano.lg.jp/nogi/midori/documents/02-2_achitomatomanual.pdf</t>
    <phoneticPr fontId="6"/>
  </si>
  <si>
    <t>https://www.pref.nagano.lg.jp/nogi/midori/documents/02-3_achisanchi.pdf</t>
    <phoneticPr fontId="6"/>
  </si>
  <si>
    <t>https://www.pref.nagano.lg.jp/nogi/midori/documents/02-2_achikyurimanual.pdf</t>
    <phoneticPr fontId="6"/>
  </si>
  <si>
    <t>長野県</t>
    <rPh sb="0" eb="3">
      <t>ナガノケン</t>
    </rPh>
    <phoneticPr fontId="7"/>
  </si>
  <si>
    <t>松本園芸推進協議会</t>
    <rPh sb="0" eb="2">
      <t>マツモト</t>
    </rPh>
    <rPh sb="2" eb="4">
      <t>エンゲイ</t>
    </rPh>
    <rPh sb="4" eb="6">
      <t>スイシン</t>
    </rPh>
    <rPh sb="6" eb="9">
      <t>キョウギカイ</t>
    </rPh>
    <phoneticPr fontId="2"/>
  </si>
  <si>
    <t>加工用トマト(露地)</t>
    <rPh sb="0" eb="2">
      <t>カコウ</t>
    </rPh>
    <rPh sb="2" eb="3">
      <t>ヨウ</t>
    </rPh>
    <rPh sb="7" eb="9">
      <t>ロジ</t>
    </rPh>
    <phoneticPr fontId="7"/>
  </si>
  <si>
    <t>https://www.pref.nagano.lg.jp/nogi/midori/documents/03-2_matsumotomanual.pdf</t>
    <phoneticPr fontId="6"/>
  </si>
  <si>
    <t>https://www.pref.nagano.lg.jp/nogi/midori/documents/03-3_matsumotosanchi.pdf</t>
    <phoneticPr fontId="6"/>
  </si>
  <si>
    <t>佐久園芸生産振興協議会</t>
    <phoneticPr fontId="6"/>
  </si>
  <si>
    <t>レタス、キャベツ、はくさい(露地)</t>
    <rPh sb="14" eb="16">
      <t>ロジ</t>
    </rPh>
    <phoneticPr fontId="6"/>
  </si>
  <si>
    <t>https://www.pref.nagano.lg.jp/nogi/midori/documents/01-2_sakumanual.pdf</t>
    <phoneticPr fontId="6"/>
  </si>
  <si>
    <t>https://www.pref.nagano.lg.jp/nogi/midori/documents/01-3_sakusanchi2.pdf</t>
    <phoneticPr fontId="6"/>
  </si>
  <si>
    <t>長野県</t>
    <rPh sb="0" eb="3">
      <t>ナガノケン</t>
    </rPh>
    <phoneticPr fontId="2"/>
  </si>
  <si>
    <t>きゅうり(施設)</t>
    <rPh sb="5" eb="7">
      <t>シセツ</t>
    </rPh>
    <phoneticPr fontId="7"/>
  </si>
  <si>
    <t>https://www.pref.nagano.lg.jp/nogi/midori/documents/06-2_naganomanual.pdf</t>
    <phoneticPr fontId="6"/>
  </si>
  <si>
    <t>https://www.pref.nagano.lg.jp/nogi/midori/documents/06-3_naganosanchi2.pdf</t>
    <phoneticPr fontId="6"/>
  </si>
  <si>
    <t>信濃町</t>
    <rPh sb="0" eb="3">
      <t>シナノマチ</t>
    </rPh>
    <phoneticPr fontId="4"/>
  </si>
  <si>
    <t>水稲</t>
    <rPh sb="0" eb="2">
      <t>スイトウ</t>
    </rPh>
    <phoneticPr fontId="4"/>
  </si>
  <si>
    <t>https://www.pref.nagano.lg.jp/nogi/midori/documents/04-2_shinanomachimanual2.pdf</t>
    <phoneticPr fontId="6"/>
  </si>
  <si>
    <t>https://www.pref.nagano.lg.jp/nogi/midori/documents/04-3_shinanomachisanchi2.pdf</t>
    <phoneticPr fontId="6"/>
  </si>
  <si>
    <t>山ノ内米研究会</t>
    <rPh sb="0" eb="1">
      <t>ヤマ</t>
    </rPh>
    <rPh sb="2" eb="3">
      <t>ウチ</t>
    </rPh>
    <rPh sb="3" eb="4">
      <t>コメ</t>
    </rPh>
    <rPh sb="4" eb="7">
      <t>ケンキュウカイ</t>
    </rPh>
    <phoneticPr fontId="2"/>
  </si>
  <si>
    <t>https://www.pref.nagano.lg.jp/nogi/midori/documents/05-2_yamanouchimanual.pdf</t>
    <phoneticPr fontId="6"/>
  </si>
  <si>
    <t>https://www.pref.nagano.lg.jp/nogi/midori/documents/05-3_yamanouchisanchi.pdf</t>
    <phoneticPr fontId="6"/>
  </si>
  <si>
    <t>静岡県</t>
    <rPh sb="0" eb="2">
      <t>シズオカ</t>
    </rPh>
    <rPh sb="2" eb="3">
      <t>ケン</t>
    </rPh>
    <phoneticPr fontId="8"/>
  </si>
  <si>
    <t>ファームタカハシ　環境に優しい農業推進協議会</t>
    <phoneticPr fontId="6"/>
  </si>
  <si>
    <t>キャベツ(露地)</t>
    <rPh sb="5" eb="7">
      <t>ロジ</t>
    </rPh>
    <phoneticPr fontId="6"/>
  </si>
  <si>
    <t>https://www.pref.shizuoka.jp/_res/projects/default_project/_page_/001/055/186/manual_farmtakahashi.pdf</t>
    <phoneticPr fontId="6"/>
  </si>
  <si>
    <t>https://www.pref.shizuoka.jp/_res/projects/default_project/_page_/001/055/186/sanchisenryaku_farmtakahashi1.pdf</t>
    <phoneticPr fontId="6"/>
  </si>
  <si>
    <t>静岡県</t>
  </si>
  <si>
    <t>水稲</t>
    <rPh sb="0" eb="2">
      <t>スイトウ</t>
    </rPh>
    <phoneticPr fontId="15"/>
  </si>
  <si>
    <t>https://www.pref.shizuoka.jp/_res/projects/default_project/_page_/001/055/269/gurisapo2.pdf</t>
    <phoneticPr fontId="6"/>
  </si>
  <si>
    <t>https://www.pref.shizuoka.jp/_res/projects/default_project/_page_/001/055/269/gurisapo1.pdf</t>
    <phoneticPr fontId="6"/>
  </si>
  <si>
    <t>高度利用農地における
環境負荷低減推進協議会</t>
    <phoneticPr fontId="6"/>
  </si>
  <si>
    <t>トウモロコシ、レタス(露地)</t>
    <rPh sb="11" eb="13">
      <t>ロジ</t>
    </rPh>
    <phoneticPr fontId="6"/>
  </si>
  <si>
    <t>https://www.pref.shizuoka.jp/_res/projects/default_project/_page_/001/055/186/manual_koudoriyounouchi.pdf</t>
    <phoneticPr fontId="6"/>
  </si>
  <si>
    <t>https://www.pref.shizuoka.jp/_res/projects/default_project/_page_/001/055/186/sanchisenryaku_koudoriyounouchi1.pdf</t>
    <phoneticPr fontId="6"/>
  </si>
  <si>
    <t>新潟県</t>
    <rPh sb="0" eb="2">
      <t>ニイガタ</t>
    </rPh>
    <rPh sb="2" eb="3">
      <t>ケン</t>
    </rPh>
    <phoneticPr fontId="7"/>
  </si>
  <si>
    <t>阿賀野市</t>
    <rPh sb="0" eb="4">
      <t>アガノシ</t>
    </rPh>
    <phoneticPr fontId="2"/>
  </si>
  <si>
    <t>えだまめ(露地)</t>
    <rPh sb="5" eb="7">
      <t>ロジ</t>
    </rPh>
    <phoneticPr fontId="6"/>
  </si>
  <si>
    <t>https://www.city.agano.niigata.jp/material/files/group/16/saibaimanyuaru.pdf</t>
    <phoneticPr fontId="6"/>
  </si>
  <si>
    <t>https://www.city.agano.niigata.jp/material/files/group/16/santisennryaku.pdf</t>
    <phoneticPr fontId="6"/>
  </si>
  <si>
    <t>新潟市農業SDGｓ協議会</t>
    <rPh sb="0" eb="2">
      <t>ニイガタ</t>
    </rPh>
    <rPh sb="2" eb="3">
      <t>シ</t>
    </rPh>
    <rPh sb="3" eb="5">
      <t>ノウギョウ</t>
    </rPh>
    <rPh sb="9" eb="12">
      <t>キョウギカイ</t>
    </rPh>
    <phoneticPr fontId="2"/>
  </si>
  <si>
    <t>https://www.city.niigata.lg.jp/business/norinsuisan/nouringyo/nogyo-sesaku/nosei20230630.files/manyuaru.pdf</t>
    <phoneticPr fontId="6"/>
  </si>
  <si>
    <t>https://www.city.niigata.lg.jp/business/norinsuisan/nouringyo/nogyo-sesaku/nosei20230630.files/santisenryaku.pdf</t>
    <phoneticPr fontId="6"/>
  </si>
  <si>
    <t>https://www.pref.niigata.lg.jp/uploaded/attachment/362984.pdf</t>
    <phoneticPr fontId="6"/>
  </si>
  <si>
    <t>https://www.pref.niigata.lg.jp/uploaded/attachment/376107.pdf</t>
    <phoneticPr fontId="6"/>
  </si>
  <si>
    <t>富山県</t>
    <rPh sb="0" eb="2">
      <t>トヤマ</t>
    </rPh>
    <rPh sb="2" eb="3">
      <t>ケン</t>
    </rPh>
    <phoneticPr fontId="7"/>
  </si>
  <si>
    <t>呉羽梨産地活性化推進委員会</t>
    <phoneticPr fontId="6"/>
  </si>
  <si>
    <t>なし</t>
    <phoneticPr fontId="7"/>
  </si>
  <si>
    <t>https://www.pref.toyama.jp/documents/36022/01kurehanasimanyual.pdf</t>
    <phoneticPr fontId="6"/>
  </si>
  <si>
    <t>https://www.pref.toyama.jp/documents/36022/02kurehanasisennryaku.pdf</t>
    <phoneticPr fontId="6"/>
  </si>
  <si>
    <t>富山県</t>
    <rPh sb="0" eb="3">
      <t>トヤマケン</t>
    </rPh>
    <phoneticPr fontId="2"/>
  </si>
  <si>
    <t>アスター</t>
  </si>
  <si>
    <t>https://www.pref.toyama.jp/documents/36022/03asutamanyual.pdf</t>
    <phoneticPr fontId="6"/>
  </si>
  <si>
    <t>https://www.pref.toyama.jp/documents/36022/04asutasennryaku.pdf</t>
    <phoneticPr fontId="6"/>
  </si>
  <si>
    <t>https://www.pref.toyama.jp/documents/36022/05marutimanyualsatoimo.pdf</t>
    <phoneticPr fontId="6"/>
  </si>
  <si>
    <t>https://www.pref.toyama.jp/documents/36022/08marutisennryaku.pdf</t>
    <phoneticPr fontId="6"/>
  </si>
  <si>
    <t>https://www.pref.toyama.jp/documents/36022/06marutimanyualkogiku.pdf</t>
    <phoneticPr fontId="6"/>
  </si>
  <si>
    <t>https://www.pref.toyama.jp/documents/36022/07marutimanyualsinteppouyuri.pdf</t>
    <phoneticPr fontId="6"/>
  </si>
  <si>
    <t>石川県</t>
    <rPh sb="0" eb="2">
      <t>イシカワ</t>
    </rPh>
    <rPh sb="2" eb="3">
      <t>ケン</t>
    </rPh>
    <phoneticPr fontId="7"/>
  </si>
  <si>
    <t>石川県農林総合研究センタ－</t>
    <rPh sb="0" eb="3">
      <t>イシカワケン</t>
    </rPh>
    <rPh sb="3" eb="5">
      <t>ノウリン</t>
    </rPh>
    <rPh sb="5" eb="7">
      <t>ソウゴウ</t>
    </rPh>
    <rPh sb="7" eb="9">
      <t>ケンキュウ</t>
    </rPh>
    <phoneticPr fontId="2"/>
  </si>
  <si>
    <t>https://www.pref.ishikawa.lg.jp/nousan/eco/documents/m1noukensuitou.pdf</t>
    <phoneticPr fontId="6"/>
  </si>
  <si>
    <t>https://www.pref.ishikawa.lg.jp/nousan/eco/documents/s1noukennine.pdf</t>
    <phoneticPr fontId="6"/>
  </si>
  <si>
    <t>れんこん(露地)</t>
    <rPh sb="5" eb="7">
      <t>ロジ</t>
    </rPh>
    <phoneticPr fontId="6"/>
  </si>
  <si>
    <t>https://www.pref.ishikawa.lg.jp/nousan/eco/documents/m2noukenrenkon.pdf</t>
    <phoneticPr fontId="6"/>
  </si>
  <si>
    <t>https://www.pref.ishikawa.lg.jp/nousan/eco/documents/s2noukennrenkonn.pdf</t>
    <phoneticPr fontId="6"/>
  </si>
  <si>
    <t>奥能登里山里海グリーン農業協議会</t>
    <rPh sb="0" eb="3">
      <t>オクノト</t>
    </rPh>
    <rPh sb="3" eb="5">
      <t>サトヤマ</t>
    </rPh>
    <rPh sb="5" eb="7">
      <t>サトウミ</t>
    </rPh>
    <rPh sb="11" eb="13">
      <t>ノウギョウ</t>
    </rPh>
    <rPh sb="13" eb="16">
      <t>キョウギカイ</t>
    </rPh>
    <phoneticPr fontId="2"/>
  </si>
  <si>
    <t>https://www.pref.ishikawa.lg.jp/nousan/eco/documents/m7okunotoguri-n.pdf</t>
    <phoneticPr fontId="6"/>
  </si>
  <si>
    <t>https://www.pref.ishikawa.lg.jp/nousan/eco/documents/s7okunotoguri-n.pdf</t>
    <phoneticPr fontId="6"/>
  </si>
  <si>
    <t>能登棚田保全活動協議会</t>
    <rPh sb="0" eb="2">
      <t>ノト</t>
    </rPh>
    <rPh sb="2" eb="4">
      <t>タナダ</t>
    </rPh>
    <rPh sb="4" eb="6">
      <t>ホゼン</t>
    </rPh>
    <rPh sb="6" eb="8">
      <t>カツドウ</t>
    </rPh>
    <rPh sb="8" eb="11">
      <t>キョウギカイ</t>
    </rPh>
    <phoneticPr fontId="2"/>
  </si>
  <si>
    <t>https://www.pref.ishikawa.lg.jp/nousan/eco/documents/m8tanada.pdf</t>
    <phoneticPr fontId="6"/>
  </si>
  <si>
    <t>https://www.pref.ishikawa.lg.jp/nousan/eco/documents/s8tanada.pdf</t>
    <phoneticPr fontId="6"/>
  </si>
  <si>
    <t>羽咋市みどりの食料システム戦略推進協議会</t>
    <rPh sb="0" eb="3">
      <t>ハクイシ</t>
    </rPh>
    <rPh sb="7" eb="9">
      <t>ショクリョウ</t>
    </rPh>
    <rPh sb="13" eb="15">
      <t>センリャク</t>
    </rPh>
    <rPh sb="15" eb="17">
      <t>スイシン</t>
    </rPh>
    <rPh sb="17" eb="20">
      <t>キョウギカイ</t>
    </rPh>
    <phoneticPr fontId="2"/>
  </si>
  <si>
    <t>https://www.pref.ishikawa.lg.jp/nousan/eco/documents/m4hakui.pdf</t>
    <phoneticPr fontId="6"/>
  </si>
  <si>
    <t>https://www.pref.ishikawa.lg.jp/nousan/eco/documents/s4hakui.pdf</t>
    <phoneticPr fontId="6"/>
  </si>
  <si>
    <t>野々市市上林環境農業協議会</t>
  </si>
  <si>
    <t>https://www.pref.ishikawa.lg.jp/nousan/eco/documents/m3nonoiti.pdf</t>
    <phoneticPr fontId="6"/>
  </si>
  <si>
    <t>https://www.pref.ishikawa.lg.jp/nousan/eco/documents/s3nonoiti.pdf</t>
    <phoneticPr fontId="6"/>
  </si>
  <si>
    <t>福井県</t>
    <rPh sb="0" eb="2">
      <t>フクイ</t>
    </rPh>
    <rPh sb="2" eb="3">
      <t>ケン</t>
    </rPh>
    <phoneticPr fontId="7"/>
  </si>
  <si>
    <t>永平寺町有機農業推進協議会</t>
  </si>
  <si>
    <t>https://www.pref.fukui.lg.jp/doc/fukui-noso/shienbu/guri-nnnasaibaihenotennkannsap_d/fil/tokubetusaibaimairengema.pdf</t>
    <phoneticPr fontId="6"/>
  </si>
  <si>
    <t>https://www.pref.fukui.lg.jp/doc/fukui-noso/shienbu/guri-nnnasaibaihenotennkannsap_d/fil/tokubetusaibaimaisantise.pdf</t>
    <phoneticPr fontId="6"/>
  </si>
  <si>
    <t>https://www.pref.fukui.lg.jp/doc/fukui-noso/shienbu/guri-nnnasaibaihenotennkannsap_d/fil/tokubetusaibaimaininshou.pdf</t>
    <phoneticPr fontId="6"/>
  </si>
  <si>
    <t>福井地区園芸タウン推進協議会</t>
  </si>
  <si>
    <t>キャベツ、ブロッコリー(露地)</t>
    <rPh sb="12" eb="14">
      <t>ロジ</t>
    </rPh>
    <phoneticPr fontId="6"/>
  </si>
  <si>
    <t>https://www.pref.fukui.lg.jp/doc/fukui-noso/shienbu/guri-nnnasaibaihenotennkannsap_d/fil/kyabetuburokksenmanyuaru.pdf</t>
    <phoneticPr fontId="6"/>
  </si>
  <si>
    <t>https://www.pref.fukui.lg.jp/doc/fukui-noso/shienbu/guri-nnnasaibaihenotennkannsap_d/fil/kyabetuburokkori-santise.pdf</t>
    <phoneticPr fontId="6"/>
  </si>
  <si>
    <t>トウモロコシ(露地)</t>
    <rPh sb="7" eb="9">
      <t>ロジ</t>
    </rPh>
    <phoneticPr fontId="6"/>
  </si>
  <si>
    <t>https://www.pref.fukui.lg.jp/doc/fukui-noso/shienbu/guri-nnnasaibaihenotennkannsap_d/fil/sui-toko-nsantisenryaku.pdf</t>
    <phoneticPr fontId="6"/>
  </si>
  <si>
    <t>奥越地区園芸タウン推進協議会</t>
  </si>
  <si>
    <t>さといも(露地)</t>
    <rPh sb="5" eb="7">
      <t>ロジ</t>
    </rPh>
    <phoneticPr fontId="6"/>
  </si>
  <si>
    <t>https://www.pref.fukui.lg.jp/doc/okuetsu-noso/sienbu/green_sanchisenryaku_d/fil/okuetsusatoimo_manual.pdf</t>
    <phoneticPr fontId="6"/>
  </si>
  <si>
    <t>https://www.pref.fukui.lg.jp/doc/okuetsu-noso/sienbu/green_sanchisenryaku_d/fil/okuetsu_santisenryaku.pdf</t>
    <phoneticPr fontId="6"/>
  </si>
  <si>
    <t>坂井地区園芸タウン推進協議会</t>
    <phoneticPr fontId="6"/>
  </si>
  <si>
    <t>梨</t>
    <rPh sb="0" eb="1">
      <t>ナシ</t>
    </rPh>
    <phoneticPr fontId="6"/>
  </si>
  <si>
    <t>果樹</t>
    <rPh sb="0" eb="2">
      <t>カジュ</t>
    </rPh>
    <phoneticPr fontId="6"/>
  </si>
  <si>
    <t>https://www.pref.fukui.lg.jp/doc/sakai-noso/nougyou/greenactionsakai_d/fil/1pearmanual.pdf</t>
    <phoneticPr fontId="6"/>
  </si>
  <si>
    <t>https://www.pref.fukui.lg.jp/doc/sakai-noso/nougyou/greenactionsakai_d/fil/1pearplan.pdf</t>
    <phoneticPr fontId="6"/>
  </si>
  <si>
    <t>https://www.pref.fukui.lg.jp/doc/sakai-noso/nougyou/greenactionsakai_d/fil/2negimanual.pdf</t>
    <phoneticPr fontId="6"/>
  </si>
  <si>
    <t>https://www.pref.fukui.lg.jp/doc/sakai-noso/nougyou/greenactionsakai_d/fil/2negiplan.pdf</t>
    <phoneticPr fontId="6"/>
  </si>
  <si>
    <t>https://www.pref.fukui.lg.jp/doc/sakai-noso/nougyou/greenactionsakai_d/fil/3carrotmanual.pdf</t>
    <phoneticPr fontId="6"/>
  </si>
  <si>
    <t>https://www.pref.fukui.lg.jp/doc/sakai-noso/nougyou/greenactionsakai_d/fil/3carrotplan.pdf</t>
    <phoneticPr fontId="6"/>
  </si>
  <si>
    <t>あわら坂井グリーン農業
普及拡大協議会</t>
    <phoneticPr fontId="6"/>
  </si>
  <si>
    <t>https://www.pref.fukui.lg.jp/doc/sakai-noso/nougyou/r5gurisapo_d/fil/R4suito-koyomi-hiryo.pdf</t>
    <phoneticPr fontId="6"/>
  </si>
  <si>
    <t>https://www.pref.fukui.lg.jp/doc/sakai-noso/nougyou/r5gurisapo_d/fil/R4suito-senryak-hiryo.pdf</t>
    <phoneticPr fontId="6"/>
  </si>
  <si>
    <t>愛知県</t>
    <rPh sb="0" eb="2">
      <t>アイチ</t>
    </rPh>
    <rPh sb="2" eb="3">
      <t>ケン</t>
    </rPh>
    <phoneticPr fontId="7"/>
  </si>
  <si>
    <t>グリーン栽培協議会</t>
  </si>
  <si>
    <t>野菜（多品目）</t>
    <rPh sb="0" eb="2">
      <t>ヤサイ</t>
    </rPh>
    <phoneticPr fontId="6"/>
  </si>
  <si>
    <t>https://www.pref.aichi.jp/uploaded/attachment/455676.pdf</t>
    <phoneticPr fontId="6"/>
  </si>
  <si>
    <t>https://www.pref.aichi.jp/uploaded/attachment/455675.pdf</t>
    <phoneticPr fontId="6"/>
  </si>
  <si>
    <t>JA愛知北水田作協議会</t>
  </si>
  <si>
    <t>水稲</t>
  </si>
  <si>
    <t>https://www.pref.aichi.jp/uploaded/attachment/452945.pdf</t>
    <phoneticPr fontId="6"/>
  </si>
  <si>
    <t>https://www.pref.aichi.jp/uploaded/attachment/452944.pdf</t>
    <phoneticPr fontId="6"/>
  </si>
  <si>
    <t>みよし果樹グリーンな農業
推進協議会協議会</t>
    <rPh sb="3" eb="5">
      <t>カジュ</t>
    </rPh>
    <rPh sb="10" eb="12">
      <t>ノウギョウ</t>
    </rPh>
    <rPh sb="13" eb="15">
      <t>スイシン</t>
    </rPh>
    <rPh sb="15" eb="18">
      <t>キョウギカイ</t>
    </rPh>
    <rPh sb="18" eb="21">
      <t>キョウギカイ</t>
    </rPh>
    <phoneticPr fontId="2"/>
  </si>
  <si>
    <t>https://www.pref.aichi.jp/uploaded/attachment/454912.pdf</t>
    <phoneticPr fontId="6"/>
  </si>
  <si>
    <t>https://www.pref.aichi.jp/uploaded/attachment/454911.pdf</t>
    <phoneticPr fontId="6"/>
  </si>
  <si>
    <t>トルコギキョウ栽培技術
高度化協議会</t>
    <phoneticPr fontId="6"/>
  </si>
  <si>
    <t>トルコギキョウ</t>
  </si>
  <si>
    <t>https://www.pref.aichi.jp/uploaded/attachment/454918.pdf</t>
    <phoneticPr fontId="6"/>
  </si>
  <si>
    <t>https://www.pref.aichi.jp/uploaded/attachment/454917.pdf</t>
    <phoneticPr fontId="6"/>
  </si>
  <si>
    <t>三重県</t>
    <rPh sb="0" eb="2">
      <t>ミエ</t>
    </rPh>
    <rPh sb="2" eb="3">
      <t>ケン</t>
    </rPh>
    <phoneticPr fontId="7"/>
  </si>
  <si>
    <t>津安芸地区良食味米推進協議会</t>
    <rPh sb="0" eb="3">
      <t>ツアゲ</t>
    </rPh>
    <rPh sb="3" eb="5">
      <t>チク</t>
    </rPh>
    <rPh sb="5" eb="6">
      <t>リョウ</t>
    </rPh>
    <rPh sb="6" eb="8">
      <t>ショクミ</t>
    </rPh>
    <rPh sb="8" eb="9">
      <t>マイ</t>
    </rPh>
    <rPh sb="9" eb="11">
      <t>スイシン</t>
    </rPh>
    <rPh sb="11" eb="14">
      <t>キョウギカイ</t>
    </rPh>
    <phoneticPr fontId="2"/>
  </si>
  <si>
    <t>https://view.officeapps.live.com/op/view.aspx?src=https%3A%2F%2Fwww.pref.mie.lg.jp%2Fcommon%2Fcontent%2F001089548.docx&amp;wdOrigin=BROWSELINK</t>
    <phoneticPr fontId="6"/>
  </si>
  <si>
    <t>https://view.officeapps.live.com/op/view.aspx?src=https%3A%2F%2Fwww.pref.mie.lg.jp%2Fcommon%2Fcontent%2F001089551.xlsx&amp;wdOrigin=BROWSELINK</t>
    <phoneticPr fontId="6"/>
  </si>
  <si>
    <t>イチゴ減農薬減化学肥料栽培推進協議会</t>
    <rPh sb="3" eb="6">
      <t>ゲンノウヤク</t>
    </rPh>
    <rPh sb="6" eb="7">
      <t>ゲン</t>
    </rPh>
    <rPh sb="7" eb="9">
      <t>カガク</t>
    </rPh>
    <rPh sb="9" eb="11">
      <t>ヒリョウ</t>
    </rPh>
    <rPh sb="11" eb="13">
      <t>サイバイ</t>
    </rPh>
    <rPh sb="13" eb="15">
      <t>スイシン</t>
    </rPh>
    <rPh sb="15" eb="18">
      <t>キョウギカイ</t>
    </rPh>
    <phoneticPr fontId="2"/>
  </si>
  <si>
    <t>https://view.officeapps.live.com/op/view.aspx?src=https%3A%2F%2Fwww.pref.mie.lg.jp%2Fcommon%2Fcontent%2F001089549.docx&amp;wdOrigin=BROWSELINK</t>
    <phoneticPr fontId="6"/>
  </si>
  <si>
    <t>https://view.officeapps.live.com/op/view.aspx?src=https%3A%2F%2Fwww.pref.mie.lg.jp%2Fcommon%2Fcontent%2F001089550.xlsx&amp;wdOrigin=BROWSELINK</t>
    <phoneticPr fontId="6"/>
  </si>
  <si>
    <t>滋賀県</t>
    <rPh sb="0" eb="3">
      <t>シガケン</t>
    </rPh>
    <phoneticPr fontId="7"/>
  </si>
  <si>
    <t>愛郷米生産組合協議会</t>
    <rPh sb="0" eb="1">
      <t>アイ</t>
    </rPh>
    <rPh sb="1" eb="2">
      <t>サト</t>
    </rPh>
    <rPh sb="2" eb="3">
      <t>コメ</t>
    </rPh>
    <rPh sb="3" eb="5">
      <t>セイサン</t>
    </rPh>
    <rPh sb="5" eb="7">
      <t>クミアイ</t>
    </rPh>
    <rPh sb="7" eb="10">
      <t>キョウギカイ</t>
    </rPh>
    <phoneticPr fontId="2"/>
  </si>
  <si>
    <t>奈良県</t>
    <rPh sb="0" eb="3">
      <t>ナラケン</t>
    </rPh>
    <phoneticPr fontId="7"/>
  </si>
  <si>
    <t>宇陀市伊那佐東部地区
グリーンサポート協議会</t>
    <rPh sb="0" eb="3">
      <t>ウダシ</t>
    </rPh>
    <rPh sb="3" eb="10">
      <t>イナサトウブチク</t>
    </rPh>
    <rPh sb="19" eb="22">
      <t>キョウギカイ</t>
    </rPh>
    <phoneticPr fontId="2"/>
  </si>
  <si>
    <t>https://www.pref.nara.jp/secure/292415/ko.pdf</t>
    <phoneticPr fontId="6"/>
  </si>
  <si>
    <t>https://www.pref.nara.jp/63045.htm</t>
    <phoneticPr fontId="6"/>
  </si>
  <si>
    <t>https://www.pref.nara.jp/secure/292416/ho.pdf</t>
    <phoneticPr fontId="6"/>
  </si>
  <si>
    <t>和歌山県</t>
    <rPh sb="0" eb="3">
      <t>ワカヤマ</t>
    </rPh>
    <rPh sb="3" eb="4">
      <t>ケン</t>
    </rPh>
    <phoneticPr fontId="7"/>
  </si>
  <si>
    <t>和海地方スマート農業推進協議会</t>
    <rPh sb="0" eb="1">
      <t>ワ</t>
    </rPh>
    <rPh sb="1" eb="2">
      <t>ウミ</t>
    </rPh>
    <rPh sb="2" eb="4">
      <t>チホウ</t>
    </rPh>
    <rPh sb="8" eb="10">
      <t>ノウギョウ</t>
    </rPh>
    <rPh sb="10" eb="12">
      <t>スイシン</t>
    </rPh>
    <rPh sb="12" eb="15">
      <t>キョウギカイ</t>
    </rPh>
    <phoneticPr fontId="2"/>
  </si>
  <si>
    <t>生分解性マルチ</t>
    <rPh sb="0" eb="4">
      <t>セイブンカイセイ</t>
    </rPh>
    <phoneticPr fontId="2"/>
  </si>
  <si>
    <t>https://www.pref.wakayama.lg.jp/prefg/070900/d00214130_d/fil/taikei_kaisou.pdf</t>
  </si>
  <si>
    <t>https://www.pref.wakayama.lg.jp/prefg/070900/d00214130_d/fil/senryaku_kaisou.pdf</t>
  </si>
  <si>
    <t>有田コープファーム
防除合理化協議会</t>
    <rPh sb="0" eb="2">
      <t>アリダ</t>
    </rPh>
    <rPh sb="10" eb="12">
      <t>ボウジョ</t>
    </rPh>
    <rPh sb="12" eb="15">
      <t>ゴウリカ</t>
    </rPh>
    <rPh sb="15" eb="18">
      <t>キョウギカイ</t>
    </rPh>
    <phoneticPr fontId="2"/>
  </si>
  <si>
    <t>みかん</t>
    <phoneticPr fontId="7"/>
  </si>
  <si>
    <t>https://www.pref.wakayama.lg.jp/prefg/070900/d00214130_d/fil/taikei_arida.pdf</t>
  </si>
  <si>
    <t>https://www.pref.wakayama.lg.jp/prefg/070900/d00214130_d/fil/senryaku_arida.pdf</t>
  </si>
  <si>
    <t>スイートコーン</t>
    <phoneticPr fontId="2"/>
  </si>
  <si>
    <t>島根県</t>
    <rPh sb="0" eb="2">
      <t>シマネ</t>
    </rPh>
    <rPh sb="2" eb="3">
      <t>ケン</t>
    </rPh>
    <phoneticPr fontId="7"/>
  </si>
  <si>
    <t>仁多米振興協議会</t>
    <rPh sb="0" eb="2">
      <t>ニタ</t>
    </rPh>
    <rPh sb="2" eb="3">
      <t>マイ</t>
    </rPh>
    <rPh sb="3" eb="5">
      <t>シンコウ</t>
    </rPh>
    <rPh sb="5" eb="8">
      <t>キョウギカイ</t>
    </rPh>
    <phoneticPr fontId="2"/>
  </si>
  <si>
    <t>https://www.town.okuizumo.shimane.jp/www/contents/1682579795064/simple/manuaru.pdf</t>
    <phoneticPr fontId="6"/>
  </si>
  <si>
    <t>https://www.town.okuizumo.shimane.jp/www/contents/1682579795064/simple/sanchisennryaku.pdf</t>
    <phoneticPr fontId="6"/>
  </si>
  <si>
    <t>雲南市農業再生協議会</t>
    <rPh sb="0" eb="3">
      <t>ウンナンシ</t>
    </rPh>
    <rPh sb="3" eb="5">
      <t>ノウギョウ</t>
    </rPh>
    <rPh sb="5" eb="7">
      <t>サイセイ</t>
    </rPh>
    <rPh sb="7" eb="10">
      <t>キョウギカイ</t>
    </rPh>
    <phoneticPr fontId="2"/>
  </si>
  <si>
    <t>https://www.city.unnan.shimane.jp/unnan/sangyou/nougyou/files/saibaimanyuaru.pdf</t>
    <phoneticPr fontId="6"/>
  </si>
  <si>
    <t>https://www.city.unnan.shimane.jp/unnan/sangyou/nougyou/files/sanchi.pdf</t>
    <phoneticPr fontId="6"/>
  </si>
  <si>
    <t>岡山県</t>
    <rPh sb="0" eb="2">
      <t>オカヤマ</t>
    </rPh>
    <rPh sb="2" eb="3">
      <t>ケン</t>
    </rPh>
    <phoneticPr fontId="5"/>
  </si>
  <si>
    <t>岡山県</t>
    <rPh sb="0" eb="3">
      <t>オカヤマケン</t>
    </rPh>
    <phoneticPr fontId="1"/>
  </si>
  <si>
    <t>水稲</t>
    <rPh sb="0" eb="2">
      <t>スイトウ</t>
    </rPh>
    <phoneticPr fontId="1"/>
  </si>
  <si>
    <t>https://www.pref.okayama.jp/uploaded/life/856786_8154874_misc.pdf</t>
    <phoneticPr fontId="6"/>
  </si>
  <si>
    <t>https://www.pref.okayama.jp/uploaded/life/856786_8154875_misc.pdf</t>
    <phoneticPr fontId="6"/>
  </si>
  <si>
    <t>徳島県</t>
    <rPh sb="0" eb="2">
      <t>トクシマ</t>
    </rPh>
    <rPh sb="2" eb="3">
      <t>ケン</t>
    </rPh>
    <phoneticPr fontId="8"/>
  </si>
  <si>
    <t>徳島県農業再生協議会
水稲グリーン農業推進部会</t>
    <rPh sb="0" eb="2">
      <t>トクシマ</t>
    </rPh>
    <rPh sb="2" eb="3">
      <t>ケン</t>
    </rPh>
    <rPh sb="3" eb="5">
      <t>ノウギョウ</t>
    </rPh>
    <rPh sb="5" eb="7">
      <t>サイセイ</t>
    </rPh>
    <rPh sb="7" eb="10">
      <t>キョウギカイ</t>
    </rPh>
    <rPh sb="11" eb="13">
      <t>スイトウ</t>
    </rPh>
    <rPh sb="17" eb="19">
      <t>ノウギョウ</t>
    </rPh>
    <rPh sb="19" eb="21">
      <t>スイシン</t>
    </rPh>
    <rPh sb="21" eb="23">
      <t>ブカイ</t>
    </rPh>
    <phoneticPr fontId="3"/>
  </si>
  <si>
    <t>https://www.pref.tokushima.lg.jp/file/attachment/855812.pdf</t>
    <phoneticPr fontId="6"/>
  </si>
  <si>
    <t>https://www.pref.tokushima.lg.jp/file/attachment/856071.pdf</t>
    <phoneticPr fontId="6"/>
  </si>
  <si>
    <t>徳島県</t>
    <rPh sb="0" eb="2">
      <t>トクシマ</t>
    </rPh>
    <rPh sb="2" eb="3">
      <t>ケン</t>
    </rPh>
    <phoneticPr fontId="7"/>
  </si>
  <si>
    <t>阿南市みどりの食料システム
推進協議会</t>
  </si>
  <si>
    <t>https://www.pref.tokushima.lg.jp/file/attachment/837215.pdf</t>
    <phoneticPr fontId="6"/>
  </si>
  <si>
    <t>https://www.pref.tokushima.lg.jp/file/attachment/837217.pdf</t>
    <phoneticPr fontId="6"/>
  </si>
  <si>
    <t>すだち、みかん、不知火(施設）</t>
    <rPh sb="8" eb="11">
      <t>シラヌイ</t>
    </rPh>
    <phoneticPr fontId="7"/>
  </si>
  <si>
    <t>https://www.pref.tokushima.lg.jp/file/attachment/837216.pdf</t>
    <phoneticPr fontId="6"/>
  </si>
  <si>
    <t>海部次世代園芸産地創生推進協議会</t>
    <rPh sb="0" eb="2">
      <t>カイフ</t>
    </rPh>
    <rPh sb="2" eb="5">
      <t>ジセダイ</t>
    </rPh>
    <rPh sb="5" eb="16">
      <t>エンゲイサンチソウセイスイシンキョウギカイ</t>
    </rPh>
    <phoneticPr fontId="2"/>
  </si>
  <si>
    <t>https://www.pref.tokushima.lg.jp/file/attachment/837026.pdf</t>
    <phoneticPr fontId="6"/>
  </si>
  <si>
    <t>https://www.pref.tokushima.lg.jp/file/attachment/837028.pdf</t>
    <phoneticPr fontId="6"/>
  </si>
  <si>
    <t>香川県</t>
    <rPh sb="0" eb="2">
      <t>カガワ</t>
    </rPh>
    <rPh sb="2" eb="3">
      <t>ケン</t>
    </rPh>
    <phoneticPr fontId="7"/>
  </si>
  <si>
    <t>香川県西讃地区
環境にやさしい農業推進協議会</t>
  </si>
  <si>
    <t>レタス(露地)</t>
    <rPh sb="4" eb="6">
      <t>ロジ</t>
    </rPh>
    <phoneticPr fontId="7"/>
  </si>
  <si>
    <t>https://www.pref.kagawa.lg.jp/documents/43542/retasumanyuaru.pdf</t>
  </si>
  <si>
    <t>https://www.pref.kagawa.lg.jp/documents/43542/sanntisennryakuretasu.pdf</t>
  </si>
  <si>
    <t>福岡県</t>
    <rPh sb="0" eb="2">
      <t>フクオカ</t>
    </rPh>
    <rPh sb="2" eb="3">
      <t>ケン</t>
    </rPh>
    <phoneticPr fontId="7"/>
  </si>
  <si>
    <t>ＪＡ福岡大城　みどりの食料システム推進協議会</t>
    <rPh sb="2" eb="4">
      <t>フクオカ</t>
    </rPh>
    <rPh sb="4" eb="6">
      <t>オオシロ</t>
    </rPh>
    <rPh sb="11" eb="13">
      <t>ショクリョウ</t>
    </rPh>
    <rPh sb="17" eb="19">
      <t>スイシン</t>
    </rPh>
    <rPh sb="19" eb="22">
      <t>キョウギカイ</t>
    </rPh>
    <phoneticPr fontId="2"/>
  </si>
  <si>
    <t>豆</t>
    <phoneticPr fontId="6"/>
  </si>
  <si>
    <t>http://jafooki.or.jp/pdf/einou/PDF/R5/bubun.pdf</t>
    <phoneticPr fontId="6"/>
  </si>
  <si>
    <t>http://jafooki.or.jp/pdf/einou/PDF/R5/santisenryaku.pdf</t>
  </si>
  <si>
    <t>佐賀県</t>
    <rPh sb="0" eb="2">
      <t>サガ</t>
    </rPh>
    <rPh sb="2" eb="3">
      <t>ケン</t>
    </rPh>
    <phoneticPr fontId="7"/>
  </si>
  <si>
    <t>伊万里西松浦地区　グリーンな栽培体系推進協議会</t>
    <rPh sb="3" eb="6">
      <t>ニシマツウラ</t>
    </rPh>
    <phoneticPr fontId="2"/>
  </si>
  <si>
    <t>なし、ぶどう(施設)</t>
    <rPh sb="7" eb="9">
      <t>シセツ</t>
    </rPh>
    <phoneticPr fontId="6"/>
  </si>
  <si>
    <t>https://www.pref.saga.lg.jp/kiji00398043/3_98043_288508_up_v1xvn4gh.pdf</t>
    <phoneticPr fontId="6"/>
  </si>
  <si>
    <t>https://www.pref.saga.lg.jp/kiji00398043/3_98043_288512_up_yw8aznsq.pdf</t>
    <phoneticPr fontId="6"/>
  </si>
  <si>
    <t>長崎県</t>
    <rPh sb="0" eb="2">
      <t>ナガサキ</t>
    </rPh>
    <rPh sb="2" eb="3">
      <t>ケン</t>
    </rPh>
    <phoneticPr fontId="7"/>
  </si>
  <si>
    <t>県央地域農業振興協議会</t>
  </si>
  <si>
    <t>https://www.pref.nagasaki.jp/shared/uploads/2024/03/1710117707.pdf</t>
    <phoneticPr fontId="6"/>
  </si>
  <si>
    <t>https://www.pref.nagasaki.jp/shared/uploads/2024/03/1710117689.pdf</t>
    <phoneticPr fontId="6"/>
  </si>
  <si>
    <t>県北地域農業振興協議会</t>
    <phoneticPr fontId="6"/>
  </si>
  <si>
    <t>ブロッコリー(露地)</t>
    <rPh sb="7" eb="9">
      <t>ロジ</t>
    </rPh>
    <phoneticPr fontId="6"/>
  </si>
  <si>
    <t>https://www.pref.nagasaki.jp/shared/uploads/2024/03/1710117988.pdf</t>
    <phoneticPr fontId="6"/>
  </si>
  <si>
    <t>https://www.pref.nagasaki.jp/shared/uploads/2024/03/1710117901.pdf</t>
    <phoneticPr fontId="6"/>
  </si>
  <si>
    <t>県北地域農業振興協議会</t>
  </si>
  <si>
    <t>輪菊（施設）</t>
    <rPh sb="0" eb="1">
      <t>ワ</t>
    </rPh>
    <rPh sb="1" eb="2">
      <t>キク</t>
    </rPh>
    <rPh sb="3" eb="5">
      <t>シセツ</t>
    </rPh>
    <phoneticPr fontId="7"/>
  </si>
  <si>
    <t>https://www.pref.nagasaki.jp/shared/uploads/2024/03/1710117837.pdf</t>
    <phoneticPr fontId="6"/>
  </si>
  <si>
    <t>https://www.pref.nagasaki.jp/shared/uploads/2024/03/1710117822.pdf</t>
    <phoneticPr fontId="6"/>
  </si>
  <si>
    <t>小ギク(施設)</t>
    <rPh sb="0" eb="1">
      <t>ショウ</t>
    </rPh>
    <rPh sb="4" eb="6">
      <t>シセツ</t>
    </rPh>
    <phoneticPr fontId="7"/>
  </si>
  <si>
    <t>https://www.pref.nagasaki.jp/shared/uploads/2024/03/1710117869.pdf</t>
    <phoneticPr fontId="6"/>
  </si>
  <si>
    <t>https://www.pref.nagasaki.jp/shared/uploads/2024/03/1710117860.pdf</t>
    <phoneticPr fontId="6"/>
  </si>
  <si>
    <t>五島市農業振興対策協議会
技術者会</t>
    <phoneticPr fontId="6"/>
  </si>
  <si>
    <t>https://www.pref.nagasaki.jp/shared/uploads/2024/03/1710118073.pdf</t>
    <phoneticPr fontId="6"/>
  </si>
  <si>
    <t>https://www.pref.nagasaki.jp/shared/uploads/2024/03/1710118552.pdf</t>
    <phoneticPr fontId="6"/>
  </si>
  <si>
    <t>壱岐市スマート農業推進協議会</t>
    <phoneticPr fontId="2"/>
  </si>
  <si>
    <t>https://www.pref.nagasaki.jp/shared/uploads/2024/03/1710118157.pdf</t>
    <phoneticPr fontId="6"/>
  </si>
  <si>
    <t>https://www.pref.nagasaki.jp/shared/uploads/2024/03/1710118145.pdf</t>
    <phoneticPr fontId="6"/>
  </si>
  <si>
    <t>壱岐市スマート農業推進協議会</t>
    <rPh sb="0" eb="2">
      <t>イキ</t>
    </rPh>
    <rPh sb="2" eb="3">
      <t>シ</t>
    </rPh>
    <rPh sb="7" eb="9">
      <t>ノウギョウ</t>
    </rPh>
    <rPh sb="9" eb="11">
      <t>スイシン</t>
    </rPh>
    <rPh sb="11" eb="14">
      <t>キョウギカイ</t>
    </rPh>
    <phoneticPr fontId="2"/>
  </si>
  <si>
    <t>アスパラガス(施設)</t>
    <rPh sb="7" eb="9">
      <t>シセツ</t>
    </rPh>
    <phoneticPr fontId="6"/>
  </si>
  <si>
    <t>https://www.pref.nagasaki.jp/shared/uploads/2024/03/1710118475.pdf</t>
    <phoneticPr fontId="6"/>
  </si>
  <si>
    <t>https://www.pref.nagasaki.jp/shared/uploads/2024/03/1710118184.pdf</t>
    <phoneticPr fontId="6"/>
  </si>
  <si>
    <t>鹿児島県</t>
    <rPh sb="0" eb="3">
      <t>カゴシマ</t>
    </rPh>
    <rPh sb="3" eb="4">
      <t>ケン</t>
    </rPh>
    <phoneticPr fontId="7"/>
  </si>
  <si>
    <t>園芸振興協議会曽於支部</t>
    <rPh sb="0" eb="11">
      <t>エンゲイシンコウキョウギカイソオシブ</t>
    </rPh>
    <phoneticPr fontId="2"/>
  </si>
  <si>
    <t>ピーマン(施設)</t>
    <rPh sb="5" eb="7">
      <t>シセツ</t>
    </rPh>
    <phoneticPr fontId="6"/>
  </si>
  <si>
    <t>https://www.pref.kagoshima.jp/ao11/2022gurisapo/documents/104801_20230317093908-1.pdf</t>
    <phoneticPr fontId="6"/>
  </si>
  <si>
    <t>https://view.officeapps.live.com/op/view.aspx?src=http%3A%2F%2Fwww.pref.kagoshima.jp%2Fao11%2F2022gurisapo%2Fdocuments%2F104801_20230317095000-1.xlsx&amp;wdOrigin=BROWSELINK</t>
    <phoneticPr fontId="6"/>
  </si>
  <si>
    <t>https://www.pref.kagoshima.jp/ao11/2022gurisapo/documents/104801_20230317094044-1.pdf</t>
    <phoneticPr fontId="6"/>
  </si>
  <si>
    <t>https://www.pref.kagoshima.jp/ao11/2022gurisapo/documents/104801_20230317094332-1.pdf</t>
    <phoneticPr fontId="6"/>
  </si>
  <si>
    <t>https://www.pref.kagoshima.jp/ao11/2022gurisapo/documents/104801_20230317094413-1.pdf</t>
    <phoneticPr fontId="6"/>
  </si>
  <si>
    <t>いんげん(施設)</t>
    <rPh sb="5" eb="7">
      <t>シセツ</t>
    </rPh>
    <phoneticPr fontId="6"/>
  </si>
  <si>
    <t>http://www.pref.kagoshima.jp/ao08/documents/104981_20230407154042-1.pdf</t>
    <phoneticPr fontId="6"/>
  </si>
  <si>
    <t>http://www.pref.kagoshima.jp/ao08/documents/104981_20230314170824-1.pdf</t>
    <phoneticPr fontId="6"/>
  </si>
  <si>
    <t>かごしま有機農業推進協議会（姶良市）</t>
    <rPh sb="4" eb="13">
      <t>ユウキノウギョウスイシンキョウギカイ</t>
    </rPh>
    <rPh sb="14" eb="17">
      <t>アイラシ</t>
    </rPh>
    <phoneticPr fontId="2"/>
  </si>
  <si>
    <t>かごしま有機農業推進協議会（伊佐市）</t>
    <rPh sb="4" eb="13">
      <t>ユウキノウギョウスイシンキョウギカイ</t>
    </rPh>
    <rPh sb="14" eb="17">
      <t>イサシ</t>
    </rPh>
    <phoneticPr fontId="2"/>
  </si>
  <si>
    <t>日置市茶業振興会</t>
  </si>
  <si>
    <t>茶</t>
    <rPh sb="0" eb="1">
      <t>チャ</t>
    </rPh>
    <phoneticPr fontId="7"/>
  </si>
  <si>
    <t>茶</t>
    <phoneticPr fontId="6"/>
  </si>
  <si>
    <t>https://www.pref.kagoshima.jp/ak12/chiiki/kagoshima/sangyo/rinsui/nouseihioki/documents/107879_20230823081629-1.pdf</t>
    <phoneticPr fontId="6"/>
  </si>
  <si>
    <t>https://www.pref.kagoshima.jp/ak12/chiiki/kagoshima/sangyo/rinsui/nouseihioki/documents/107879_20230803112436-1.pdf</t>
    <phoneticPr fontId="6"/>
  </si>
  <si>
    <t>https://www.pref.kagoshima.jp/ak12/chiiki/kagoshima/sangyo/rinsui/nouseihioki/documents/107879_20230803112152-1.pdf</t>
    <phoneticPr fontId="6"/>
  </si>
  <si>
    <t>新たに取り入れる技術</t>
    <rPh sb="0" eb="1">
      <t>アラ</t>
    </rPh>
    <rPh sb="3" eb="4">
      <t>ト</t>
    </rPh>
    <rPh sb="5" eb="6">
      <t>イ</t>
    </rPh>
    <rPh sb="8" eb="10">
      <t>ギジュツ</t>
    </rPh>
    <phoneticPr fontId="6"/>
  </si>
  <si>
    <t>その他</t>
    <rPh sb="2" eb="3">
      <t>タ</t>
    </rPh>
    <phoneticPr fontId="6"/>
  </si>
  <si>
    <t>省力化に資する技術</t>
    <rPh sb="0" eb="3">
      <t>ショウリョクカ</t>
    </rPh>
    <rPh sb="4" eb="5">
      <t>シ</t>
    </rPh>
    <rPh sb="7" eb="9">
      <t>ギジュツ</t>
    </rPh>
    <phoneticPr fontId="6"/>
  </si>
  <si>
    <t>北海道</t>
  </si>
  <si>
    <t>新ひだか町みどりの食料システム推進協議会</t>
  </si>
  <si>
    <t/>
  </si>
  <si>
    <t>●バイオ炭の農地施用（炭酸カルシウムの代替）</t>
  </si>
  <si>
    <t>●環境モニタリング装置（ハウス内の見回り回数の削減）</t>
  </si>
  <si>
    <t>https://www.shinhidaka-hokkaido.jp/hotnews/detail/00007719.html</t>
    <phoneticPr fontId="6"/>
  </si>
  <si>
    <t>https://www.shinhidaka-hokkaido.jp/hotnews/files/00007700/00007719/r5del.pdf</t>
    <phoneticPr fontId="6"/>
  </si>
  <si>
    <t>https://www.shinhidaka-hokkaido.jp/hotnews/files/00007700/00007719/r5san.pdf</t>
    <phoneticPr fontId="6"/>
  </si>
  <si>
    <t>施設野菜</t>
    <phoneticPr fontId="6"/>
  </si>
  <si>
    <t>https://www.shinhidaka-hokkaido.jp/hotnews/files/00007700/00007719/r5min.pdf</t>
    <phoneticPr fontId="6"/>
  </si>
  <si>
    <t>宮城県</t>
  </si>
  <si>
    <t>いしのまきグリーンな農業推進協議会</t>
  </si>
  <si>
    <t>●堆肥の活用</t>
  </si>
  <si>
    <t>●乾田直播栽培</t>
  </si>
  <si>
    <t>https://www.pref.miyagi.jp/soshiki/is-nokai/index.html</t>
  </si>
  <si>
    <t>https://www.pref.miyagi.jp/documents/28962/ishiguri_greenmanual_r06.pdf</t>
    <phoneticPr fontId="6"/>
  </si>
  <si>
    <t>https://www.pref.miyagi.jp/documents/28962/ishiguri_santisenryaku_r06.pdf</t>
    <phoneticPr fontId="6"/>
  </si>
  <si>
    <t>秋田県</t>
  </si>
  <si>
    <t>横手市えだまめスマート農業協議会</t>
  </si>
  <si>
    <t>えだまめ</t>
  </si>
  <si>
    <t>露地野菜</t>
  </si>
  <si>
    <t>https://www.pref.akita.lg.jp/pages/archive/80382</t>
    <phoneticPr fontId="6"/>
  </si>
  <si>
    <t>https://www.pref.akita.lg.jp/uploads/public/archive_0000080382_00/manual_edamame.pdf</t>
    <phoneticPr fontId="6"/>
  </si>
  <si>
    <t>https://www.pref.akita.lg.jp/uploads/public/archive_0000080382_00/sanchisenryaku_edamame.pdf</t>
    <phoneticPr fontId="6"/>
  </si>
  <si>
    <t>山形県</t>
  </si>
  <si>
    <t>鶴岡田川地域グリーンな栽培体系推進協議会</t>
  </si>
  <si>
    <t>おうとう、かき</t>
    <phoneticPr fontId="6"/>
  </si>
  <si>
    <t>果樹</t>
  </si>
  <si>
    <t>●自立走行無人草刈機</t>
  </si>
  <si>
    <t>https://agrin.jp/crop/kajyu/manual/240910.html</t>
  </si>
  <si>
    <t>https://agrin.jp/documents/5221/manual.pdf</t>
    <phoneticPr fontId="6"/>
  </si>
  <si>
    <t>https://agrin.jp/documents/5221/sanchisenryaku.pdf</t>
    <phoneticPr fontId="6"/>
  </si>
  <si>
    <t>福島県</t>
  </si>
  <si>
    <t>福島県（会津農林事務所会津坂下農業普及所）</t>
  </si>
  <si>
    <t>●基肥-追肥体系（プラスチック被覆肥料を活用した基肥一発肥料体系からの転換）</t>
  </si>
  <si>
    <t>●ドローンによる直播、施肥、農薬散布</t>
  </si>
  <si>
    <t>https://www.pref.fukushima.lg.jp/sec/36243a/bangehukyu-91.html</t>
    <phoneticPr fontId="6"/>
  </si>
  <si>
    <t>https://www.pref.fukushima.lg.jp/uploaded/life/825247_2389052_misc.pdf</t>
    <phoneticPr fontId="6"/>
  </si>
  <si>
    <t>https://www.pref.fukushima.lg.jp/uploaded/life/825247_2389054_misc.pdf</t>
    <phoneticPr fontId="6"/>
  </si>
  <si>
    <t>福島県(会津農林事務所喜多方農業普及所)</t>
  </si>
  <si>
    <t>●マメ科緑肥のすき込み（化学肥料（プラスチック被覆肥料を含む）の使用量の低減）</t>
  </si>
  <si>
    <t>●流し込み追肥
●水位センサー</t>
  </si>
  <si>
    <t>https://www.pref.fukushima.lg.jp/sec/36242a/kitakata5.html</t>
  </si>
  <si>
    <t>https://www.pref.fukushima.lg.jp/uploaded/attachment/620507.pdf</t>
    <phoneticPr fontId="6"/>
  </si>
  <si>
    <t>https://www.pref.fukushima.lg.jp/uploaded/attachment/620508.pdf</t>
  </si>
  <si>
    <t>●中干し期間の延長</t>
  </si>
  <si>
    <t>●マルチロータによる播種、農薬散布、追肥</t>
  </si>
  <si>
    <t>https://www.pref.fukushima.lg.jp/uploaded/attachment/620510.pdf</t>
  </si>
  <si>
    <t>https://www.pref.fukushima.lg.jp/uploaded/attachment/620512.pdf</t>
  </si>
  <si>
    <t>茨城県</t>
  </si>
  <si>
    <t>下妻市かんしょ栽培普及協議会</t>
  </si>
  <si>
    <t>いも類</t>
  </si>
  <si>
    <t>●土壌診断に基づいた有機由来肥料の施肥　
●バイオマス由来成分を含む生分解性マルチ</t>
  </si>
  <si>
    <t>https://wakyo-ecofarm.co.jp/20240730-1/</t>
    <phoneticPr fontId="6"/>
  </si>
  <si>
    <t>https://wakyo-ecofarm.co.jp/wp-content/uploads/2024/07/%E3%83%9E%E3%83%8B%E3%83%A5%E3%82%A2%E3%83%AB%EF%BC%88%E4%B8%8B%E5%A6%BB%E5%B8%82%E3%81%8B%E3%82%93%E3%81%97%E3%82%87%E6%A0%BD%E5%9F%B9%E6%99%AE%E5%8F%8A%E5%8D%94%E8%AD%B0%E4%BC%9A%EF%BC%89.pdf</t>
    <phoneticPr fontId="6"/>
  </si>
  <si>
    <t>https://wakyo-ecofarm.co.jp/wp-content/uploads/2024/07/%E7%94%A3%E5%9C%B0%E6%88%A6%E7%95%A5%EF%BC%88%E4%B8%8B%E5%A6%BB%E5%B8%82%E3%81%8B%E3%82%93%E3%81%97%E3%82%87%E6%A0%BD%E5%9F%B9%E6%99%AE%E5%8F%8A%E5%8D%94%E8%AD%B0%E4%BC%9A%EF%BC%89.pdf</t>
    <phoneticPr fontId="6"/>
  </si>
  <si>
    <t>栃木県</t>
  </si>
  <si>
    <t>栃木県</t>
    <phoneticPr fontId="6"/>
  </si>
  <si>
    <t>にら</t>
  </si>
  <si>
    <t>●紫色LEDを利用した土着天敵誘引、赤色防虫ネット（＋防虫ネットによる温度上昇を低減する遮熱シート）（アザミウマ類対策）</t>
  </si>
  <si>
    <t>●紫色LEDを利用した土着展着誘引等による化学農薬の散布回数の削減</t>
  </si>
  <si>
    <t>https://www.pref.tochigi.lg.jp/g04/green/green_tenkan.html</t>
    <phoneticPr fontId="6"/>
  </si>
  <si>
    <t>https://www.pref.tochigi.lg.jp/g04/green/documents/20240423144323.pdf</t>
    <phoneticPr fontId="6"/>
  </si>
  <si>
    <t>https://www.pref.tochigi.lg.jp/g04/green/documents/20240906170251.pdf</t>
  </si>
  <si>
    <t>大豆</t>
  </si>
  <si>
    <t>豆類</t>
    <rPh sb="0" eb="2">
      <t>マメルイ</t>
    </rPh>
    <phoneticPr fontId="6"/>
  </si>
  <si>
    <t>●堆肥（豚ぷん又は鶏ふん）の活用、可給態窒素簡易迅速評価等に基づく施肥設計による過剰施肥の抑制</t>
    <phoneticPr fontId="6"/>
  </si>
  <si>
    <t>●ブロードキャスタによるペレット堆肥の施用</t>
  </si>
  <si>
    <t>https://www.pref.tochigi.lg.jp/g04/green/documents/20240827093900.pdf</t>
    <phoneticPr fontId="6"/>
  </si>
  <si>
    <t>https://www.pref.tochigi.lg.jp/g04/green/documents/20240906171810.pdf</t>
  </si>
  <si>
    <t>https://www.pref.tochigi.lg.jp/g04/green/documents/20240827093932.pdf</t>
    <phoneticPr fontId="6"/>
  </si>
  <si>
    <t>アスパラガス</t>
  </si>
  <si>
    <t>●紫色LEDを利用した土着天敵誘引、温存植物による土着天敵の定着促進、天敵農薬、粘着版（アザミウマ類対策）</t>
  </si>
  <si>
    <t>●紫色LEDを利用した土着天敵誘引等による化学農薬の散布回数の削減</t>
  </si>
  <si>
    <t>https://www.pref.tochigi.lg.jp/g04/green/green_tenkan.html</t>
  </si>
  <si>
    <t>https://www.pref.tochigi.lg.jp/g04/green/documents/asuparagasu-manual.pdf</t>
    <phoneticPr fontId="6"/>
  </si>
  <si>
    <t>https://www.pref.tochigi.lg.jp/g04/green/documents/20240902091941.pdf</t>
  </si>
  <si>
    <t>さつまいも</t>
  </si>
  <si>
    <t>●バイオマス由来成分を含む生分解性マルチ</t>
  </si>
  <si>
    <t>●生分解性マルチ（剥ぎ取り作業等の省力化）</t>
  </si>
  <si>
    <t>https://www.pref.tochigi.lg.jp/g04/green/documents/20240610103424.pdf</t>
    <phoneticPr fontId="6"/>
  </si>
  <si>
    <t>https://www.pref.tochigi.lg.jp/g04/green/documents/20240906170422.pdf</t>
    <phoneticPr fontId="6"/>
  </si>
  <si>
    <t>いちご</t>
  </si>
  <si>
    <t>●紫外線（UV－B）照射（うどんこ病対策）</t>
  </si>
  <si>
    <t>●紫外線照射による化学農薬の散布回数の削減</t>
  </si>
  <si>
    <t>https://www.pref.tochigi.lg.jp/g04/green/documents/20240423144717.pdf</t>
    <phoneticPr fontId="6"/>
  </si>
  <si>
    <t>https://www.pref.tochigi.lg.jp/g04/green/documents/20240906170510.pdf</t>
  </si>
  <si>
    <t>https://www.pref.tochigi.lg.jp/g04/green/documents/20240610103314.pdf</t>
    <phoneticPr fontId="6"/>
  </si>
  <si>
    <t>https://www.pref.tochigi.lg.jp/g04/green/documents/20240906170546.pdf</t>
  </si>
  <si>
    <t>群馬県</t>
  </si>
  <si>
    <t>ナシ</t>
  </si>
  <si>
    <t>●天敵製剤（ハダニ対策）</t>
  </si>
  <si>
    <t>●天敵製剤の活用による殺ダニ剤の散布回数の削減</t>
  </si>
  <si>
    <t>https://www.pref.gunma.jp/page/643586.html</t>
    <phoneticPr fontId="6"/>
  </si>
  <si>
    <t>https://www.pref.gunma.jp/uploaded/attachment/626721.pdf</t>
    <phoneticPr fontId="6"/>
  </si>
  <si>
    <t>https://view.officeapps.live.com/op/view.aspx?src=https%3A%2F%2Fwww.pref.gunma.jp%2Fuploaded%2Fattachment%2F634431.xlsx&amp;wdOrigin=BROWSELINK</t>
  </si>
  <si>
    <t>ホウレンソウ</t>
  </si>
  <si>
    <t>露地野菜</t>
    <rPh sb="0" eb="4">
      <t>ロジヤサイ</t>
    </rPh>
    <phoneticPr fontId="6"/>
  </si>
  <si>
    <t>●堆肥混合肥料　
●太陽熱土壌消毒（土壌消毒剤・除草剤の使用量低減）</t>
    <phoneticPr fontId="6"/>
  </si>
  <si>
    <t>●セルフブレンド肥料の活用による肥料の散布時間の削減
●太陽熱土壌消毒による除草剤散布回数の削減</t>
  </si>
  <si>
    <t>https://www.pref.gunma.jp/page/643035.html</t>
    <phoneticPr fontId="6"/>
  </si>
  <si>
    <t>https://www.pref.gunma.jp/uploaded/attachment/634530.pdf</t>
  </si>
  <si>
    <t>https://view.officeapps.live.com/op/view.aspx?src=https%3A%2F%2Fwww.pref.gunma.jp%2Fuploaded%2Fattachment%2F635460.xlsx&amp;wdOrigin=BROWSELINK</t>
  </si>
  <si>
    <t>露地ナス</t>
  </si>
  <si>
    <t>●天敵製剤導入等による化学農薬の散布回数の削減</t>
  </si>
  <si>
    <t>https://www.pref.gunma.jp/page/642548.html</t>
    <phoneticPr fontId="6"/>
  </si>
  <si>
    <t>https://www.pref.gunma.jp/uploaded/attachment/626252.pdf</t>
    <phoneticPr fontId="6"/>
  </si>
  <si>
    <t>https://www.pref.gunma.jp/uploaded/attachment/632362.pdf</t>
    <phoneticPr fontId="6"/>
  </si>
  <si>
    <t>下仁田ネギ</t>
  </si>
  <si>
    <t>●緑肥輪作（土壌くん蒸剤の使用回数の削減）
●土着天敵温存植物（緑肥間作）の被覆効果による雑草抑制、害虫抑制
●害虫の発生消長の確認による適期防除（アザミウマ類、ハモグリバエ類、シロイチモジヨトウ対策）</t>
    <phoneticPr fontId="6"/>
  </si>
  <si>
    <t>●緑肥輪作等による化学農農薬の散布回数の削減
●定植機による移植作業の省力化</t>
  </si>
  <si>
    <t>https://www.pref.gunma.jp/page/656222.html</t>
    <phoneticPr fontId="6"/>
  </si>
  <si>
    <t>https://www.pref.gunma.jp/uploaded/attachment/634453.pdf</t>
    <phoneticPr fontId="6"/>
  </si>
  <si>
    <t>https://www.pref.gunma.jp/uploaded/attachment/634454.pdf</t>
    <phoneticPr fontId="6"/>
  </si>
  <si>
    <t>キャベツ、はくさい</t>
    <phoneticPr fontId="6"/>
  </si>
  <si>
    <t>●土壌分析（可給態窒素）に基づいた適正施肥
●緑肥作物</t>
  </si>
  <si>
    <t>●セルフブレンド肥料の活用による施肥回数の削減　
●ドローンによる緑肥播種</t>
  </si>
  <si>
    <t>https://www.pref.gunma.jp/page/640902.html</t>
    <phoneticPr fontId="6"/>
  </si>
  <si>
    <t>https://www.pref.gunma.jp/uploaded/attachment/626826.pdf</t>
    <phoneticPr fontId="6"/>
  </si>
  <si>
    <t>https://www.pref.gunma.jp/uploaded/attachment/634412.pdf</t>
  </si>
  <si>
    <t>リンゴ</t>
  </si>
  <si>
    <t>●防蛾灯、選択性農薬（カメムシ対策）</t>
  </si>
  <si>
    <t>●ドローンによる人工授粉、無人作業車による人工授粉・摘花</t>
  </si>
  <si>
    <t>https://www.pref.gunma.jp/page/640904.html</t>
    <phoneticPr fontId="6"/>
  </si>
  <si>
    <t>https://www.pref.gunma.jp/uploaded/attachment/626841.pdf</t>
    <phoneticPr fontId="6"/>
  </si>
  <si>
    <t>https://www.pref.gunma.jp/uploaded/attachment/634410.pdf</t>
    <phoneticPr fontId="6"/>
  </si>
  <si>
    <t>キャベツ</t>
  </si>
  <si>
    <t>●追肥相当分の基肥同時施肥（地中への追肥相当分の局所施肥による肥料の流亡低減（地表散布比）による化学肥料の使用量の低減）
●施肥マップに基づく適正施肥</t>
    <phoneticPr fontId="6"/>
  </si>
  <si>
    <t>●施肥マップに基づく適正施肥、追肥相当分の基肥同時施肥による追肥作業の回数等の低減</t>
  </si>
  <si>
    <t>https://www.pref.gunma.jp/page/640893.html</t>
    <phoneticPr fontId="6"/>
  </si>
  <si>
    <t>https://www.pref.gunma.jp/uploaded/attachment/626832.pdf</t>
    <phoneticPr fontId="6"/>
  </si>
  <si>
    <t>https://www.pref.gunma.jp/uploaded/attachment/634411.pdf</t>
  </si>
  <si>
    <t>雨よけブドウ</t>
  </si>
  <si>
    <t>●天敵製剤（ハダニ類対策）</t>
  </si>
  <si>
    <t>●天敵製剤による化学農薬の散布回数の削減</t>
  </si>
  <si>
    <t>https://www.pref.gunma.jp/page/644401.html</t>
    <phoneticPr fontId="6"/>
  </si>
  <si>
    <t>https://www.pref.gunma.jp/uploaded/attachment/626394.pdf</t>
    <phoneticPr fontId="6"/>
  </si>
  <si>
    <t>https://www.pref.gunma.jp/uploaded/attachment/635661.pdf</t>
  </si>
  <si>
    <t>さいたま市施設トマトグリーン栽培協議会</t>
  </si>
  <si>
    <t>施設トマト</t>
  </si>
  <si>
    <t>●マニュアスプレッダーによる糖含有珪藻土の散布</t>
  </si>
  <si>
    <t>https://www.pref.saitama.lg.jp/b0901/sai-wadai/240712_green-tenkan-saitamasi-tomato.html</t>
    <phoneticPr fontId="6"/>
  </si>
  <si>
    <t>https://www.pref.saitama.lg.jp/documents/255895/greenmanual-saitamatomato.pdf</t>
    <phoneticPr fontId="6"/>
  </si>
  <si>
    <t>https://www.pref.saitama.lg.jp/documents/255895/senryaku-saitama-tomato2.pdf</t>
  </si>
  <si>
    <t>千葉県</t>
  </si>
  <si>
    <t>館山市いちご
技術交換協議会</t>
  </si>
  <si>
    <t>●粘着シート（物理的防除、発生予察による適期防除）、生物農薬（アザミウマ類対策）</t>
  </si>
  <si>
    <t>●生物農薬の導入による化学農薬の散布回数の削減</t>
  </si>
  <si>
    <t>https://www.pref.chiba.lg.jp/ap-awa/fukyu/gurisapo/index.html</t>
    <phoneticPr fontId="6"/>
  </si>
  <si>
    <t>https://www.pref.chiba.lg.jp/ap-awa/fukyu/gurisapo/documents/gurisapoitigo.pdf</t>
    <phoneticPr fontId="6"/>
  </si>
  <si>
    <t>https://www.pref.chiba.lg.jp/ap-awa/fukyu/gurisapo/documents/sanntisennryakuitigo.pdf</t>
    <phoneticPr fontId="6"/>
  </si>
  <si>
    <t>神戸・西岬園芸
技術連絡協議会</t>
  </si>
  <si>
    <t>レタス</t>
  </si>
  <si>
    <t>●べた掛け資材による害虫の物理的防除</t>
  </si>
  <si>
    <t>●べた掛け資材による被覆作業の省力化</t>
  </si>
  <si>
    <t>https://www.pref.chiba.lg.jp/ap-awa/fukyu/gurisapo/documents/gurisaporetasu.pdf</t>
    <phoneticPr fontId="6"/>
  </si>
  <si>
    <t>https://www.pref.chiba.lg.jp/ap-awa/fukyu/gurisapo/documents/sanntisennryakuretasu.pdf</t>
    <phoneticPr fontId="6"/>
  </si>
  <si>
    <t>神奈川県</t>
  </si>
  <si>
    <t>かながわオーガニックコミュニティ協議会</t>
    <phoneticPr fontId="6"/>
  </si>
  <si>
    <t>ニンジン</t>
  </si>
  <si>
    <t>●県央地域未利用資源堆肥（コーヒー粕堆肥）の活用
●土壌分析（化学性（ＣＥＣ、可給態窒素等）、生物性検定）
●緑肥の活用（短尺ソルゴー等省力的な品種）
●有機JAS認証資材を利用した土壌改良資材（陸王、乳酸卵殻、リンサングアノ）による土づくり
●化学肥料を使用しない有機JAS認証資材を利用した資材（圧搾菜種油粕）による施肥</t>
    <phoneticPr fontId="6"/>
  </si>
  <si>
    <t xml:space="preserve">
●太陽熱養生処理（陽熱プラス）
●不織布（パオパオ）＋遮光ネット（遮光率65％）の被覆
●ニンジンと緑肥の栽培体系構築</t>
  </si>
  <si>
    <t>https://www.pref.kanagawa.jp/docs/f6k/cnt/f6619/index.html</t>
    <phoneticPr fontId="6"/>
  </si>
  <si>
    <t>https://www.pref.kanagawa.jp/documents/30829/greenjirei1.pdf</t>
    <phoneticPr fontId="6"/>
  </si>
  <si>
    <t>https://www.pref.kanagawa.jp/documents/30829/santisenryaku.pdf</t>
  </si>
  <si>
    <t>長野県</t>
  </si>
  <si>
    <t>佐久園芸生産振興協議会</t>
  </si>
  <si>
    <t>レタス、キャベツ</t>
  </si>
  <si>
    <t>●交信かく乱剤ロープ状製剤（コナガ、オオタバコガ対策）</t>
  </si>
  <si>
    <t>●フェロモントラップによる発生消長調査による適期防除による農薬散布回数の削減</t>
  </si>
  <si>
    <t>https://www.pref.nagano.lg.jp/nogi/midori/midorijoho.html</t>
  </si>
  <si>
    <t>https://www.pref.nagano.lg.jp/nogi/midori/documents/r5-manyuaru_saku.pdf</t>
  </si>
  <si>
    <t>https://www.pref.nagano.lg.jp/nogi/midori/documents/r5-sannchisennryaku_saku.pdf</t>
  </si>
  <si>
    <t>松本園芸推進協議会</t>
  </si>
  <si>
    <t>スイートコーン</t>
  </si>
  <si>
    <t>●局所施肥</t>
  </si>
  <si>
    <t>https://www.pref.nagano.lg.jp/nogi/midori/documents/r5-manyuaru_matsumoto.pdf</t>
  </si>
  <si>
    <t>https://www.pref.nagano.lg.jp/nogi/midori/documents/r5-sannchisennryaku_matsumoto.pdf</t>
  </si>
  <si>
    <t>諏訪園芸振興協議会</t>
  </si>
  <si>
    <t>ブロッコリー、カリフラワー、キャベツ</t>
  </si>
  <si>
    <t>●捕獲作物（こぶ減り大根）による化学農薬の使用量の削減（根こぶ病、テンサイシストセンチュウ対策）</t>
  </si>
  <si>
    <t>●根こぶ病菌密度測定によるリスク判定（低リスクほ場における農薬散布回数の削減）
●ドローンを活用した根こぶ病捕獲作物のは種作業</t>
  </si>
  <si>
    <t>https://www.pref.nagano.lg.jp/nogi/midori/documents/r5-manyuaru_suwa.pdf</t>
  </si>
  <si>
    <t>https://www.pref.nagano.lg.jp/nogi/midori/documents/r5-sannchisennrayku_suwa1.pdf</t>
  </si>
  <si>
    <t>御殿場市みどりの農業推進協議会</t>
  </si>
  <si>
    <t>●自動抑草ロボット</t>
  </si>
  <si>
    <t>●自動抑草ロボット
●水位センサー及び給水ゲートの設置し、タブレットによる水位の一元管理</t>
  </si>
  <si>
    <t>https://www.city.gotemba.lg.jp/sangyou/f-2/f-2-4/6183.html</t>
    <phoneticPr fontId="40"/>
  </si>
  <si>
    <t>https://www.city.gotemba.lg.jp/sangyou/kanri/assets/uploads/2024/07/9ca48e4c4ee12b042c8c9eeb363c1d6e.pdf</t>
    <phoneticPr fontId="40"/>
  </si>
  <si>
    <t>https://www.city.gotemba.lg.jp/sangyou/kanri/assets/uploads/2024/07/167529b2357ebb62da25b4f88664853f.pdf</t>
    <phoneticPr fontId="40"/>
  </si>
  <si>
    <t>新潟県</t>
  </si>
  <si>
    <t>魚沼地域グリーン栽培への転換推進協議会</t>
  </si>
  <si>
    <t>https://www.pref.niigata.lg.jp/sec/uonuma_nogyo/1354744936072.html</t>
    <phoneticPr fontId="6"/>
  </si>
  <si>
    <t>https://www.pref.niigata.lg.jp/uploaded/attachment/396320.pdf</t>
    <phoneticPr fontId="6"/>
  </si>
  <si>
    <t>https://www.pref.niigata.lg.jp/uploaded/attachment/405302.pdf</t>
    <phoneticPr fontId="6"/>
  </si>
  <si>
    <t>https://www.pref.niigata.lg.jp/uploaded/attachment/396317.pdf</t>
    <phoneticPr fontId="6"/>
  </si>
  <si>
    <t>https://www.pref.niigata.lg.jp/uploaded/attachment/396319.pdf</t>
    <phoneticPr fontId="6"/>
  </si>
  <si>
    <t>十日町市グリーンな農業推進協議会</t>
  </si>
  <si>
    <t>ねぎ</t>
  </si>
  <si>
    <t>●混合堆肥複合肥料の活用</t>
  </si>
  <si>
    <t>●収穫機による収穫作業時間の削減</t>
  </si>
  <si>
    <t>https://www.pref.niigata.lg.jp/sec/tokamachi_nogyo/green-negi.html</t>
    <phoneticPr fontId="6"/>
  </si>
  <si>
    <t>https://www.pref.niigata.lg.jp/uploaded/attachment/399369.pdf</t>
    <phoneticPr fontId="6"/>
  </si>
  <si>
    <t>https://www.pref.niigata.lg.jp/uploaded/attachment/399368.pdf</t>
    <phoneticPr fontId="6"/>
  </si>
  <si>
    <t>石川県</t>
  </si>
  <si>
    <t>能登やさい出荷協議会</t>
  </si>
  <si>
    <t>くり</t>
  </si>
  <si>
    <t>●木質チップ資材の活用（雑草の発生抑制）</t>
  </si>
  <si>
    <t>https://www.pref.ishikawa.lg.jp/nousan/eco/gurisapo.html</t>
    <phoneticPr fontId="6"/>
  </si>
  <si>
    <t>https://www.pref.ishikawa.lg.jp/nousan/eco/documents/m5notokabotya.pdf</t>
    <phoneticPr fontId="6"/>
  </si>
  <si>
    <t>https://www.pref.ishikawa.lg.jp/nousan/eco/documents/s5notokabotya.pdf</t>
    <phoneticPr fontId="6"/>
  </si>
  <si>
    <t>福井県</t>
  </si>
  <si>
    <t>ネギ</t>
  </si>
  <si>
    <t>●有機質肥料（有機アグレット、鶏ふんペレット）</t>
  </si>
  <si>
    <t>●ドローンによる薬剤散布</t>
  </si>
  <si>
    <t>https://www.pref.fukui.lg.jp/doc/fukui-noso/shienbu/guri-nnnasaibaihenotennkannsap.html</t>
    <phoneticPr fontId="6"/>
  </si>
  <si>
    <t>https://www.pref.fukui.lg.jp/doc/fukui-noso/shienbu/guri-nnnasaibaihenotennkannsap_d/fil/negi-green-manual.pdf</t>
    <phoneticPr fontId="6"/>
  </si>
  <si>
    <t>https://www.pref.fukui.lg.jp/doc/fukui-noso/shienbu/guri-nnnasaibaihenotennkannsap_d/fil/negisanchisenryaku.pdf</t>
    <phoneticPr fontId="6"/>
  </si>
  <si>
    <t>あわら坂井グリーン農業普及拡大協議会</t>
  </si>
  <si>
    <t>●投げ込み型肥料による肥料散布の省力化</t>
  </si>
  <si>
    <t>https://www.pref.fukui.lg.jp/doc/sakai-noso/nougyou/r5gurisapo.html</t>
    <phoneticPr fontId="6"/>
  </si>
  <si>
    <t>https://www.pref.fukui.lg.jp/doc/sakai-noso/nougyou/r5gurisapo_d/fil/R5suito-koyomi-metan.pdf</t>
    <phoneticPr fontId="6"/>
  </si>
  <si>
    <t>https://www.pref.fukui.lg.jp/doc/sakai-noso/nougyou/r5gurisapo_d/fil/R5suito-senryaku-metan.pdf</t>
    <phoneticPr fontId="6"/>
  </si>
  <si>
    <t>大豆</t>
    <phoneticPr fontId="6"/>
  </si>
  <si>
    <t>●鶏ふん堆肥</t>
    <rPh sb="1" eb="2">
      <t>ケイ</t>
    </rPh>
    <rPh sb="4" eb="6">
      <t>タイヒ</t>
    </rPh>
    <phoneticPr fontId="6"/>
  </si>
  <si>
    <t>https://www.pref.fukui.lg.jp/doc/sakai-noso/nougyou/r5gurisapo_d/fil/R5daizu-koyomi.pdf</t>
    <phoneticPr fontId="6"/>
  </si>
  <si>
    <t>https://www.pref.fukui.lg.jp/doc/sakai-noso/nougyou/r5gurisapo_d/fil/R5daizu-senryaku.pdf</t>
    <phoneticPr fontId="6"/>
  </si>
  <si>
    <t>坂井地区園芸タウン推進協議会</t>
  </si>
  <si>
    <t>ニンジン</t>
    <phoneticPr fontId="6"/>
  </si>
  <si>
    <t>●緑肥・有機質肥料</t>
    <phoneticPr fontId="6"/>
  </si>
  <si>
    <t>●乗用施肥機による局所施肥</t>
    <phoneticPr fontId="6"/>
  </si>
  <si>
    <t>https://www.pref.fukui.lg.jp/doc/sakai-noso/nougyou/greenactionsakai.html</t>
    <phoneticPr fontId="6"/>
  </si>
  <si>
    <t>https://www.pref.fukui.lg.jp/doc/sakai-noso/nougyou/greenactionsakai_d/fil/3carrotmanualR5.pdf</t>
    <phoneticPr fontId="6"/>
  </si>
  <si>
    <t>https://www.pref.fukui.lg.jp/doc/sakai-noso/nougyou/greenactionsakai_d/fil/3carrotplanR5.pdf</t>
    <phoneticPr fontId="6"/>
  </si>
  <si>
    <t>ミディトマト</t>
    <phoneticPr fontId="6"/>
  </si>
  <si>
    <t>●生物農薬の利用</t>
    <phoneticPr fontId="6"/>
  </si>
  <si>
    <t>https://www.pref.fukui.lg.jp/doc/sakai-noso/nougyou/greenactionsakai_d/fil/4m-tomatomanual.pdf</t>
    <phoneticPr fontId="6"/>
  </si>
  <si>
    <t>https://www.pref.fukui.lg.jp/doc/sakai-noso/nougyou/greenactionsakai_d/fil/4m-tomatoplan.pdf</t>
    <phoneticPr fontId="6"/>
  </si>
  <si>
    <t>花き</t>
    <rPh sb="0" eb="1">
      <t>カ</t>
    </rPh>
    <phoneticPr fontId="6"/>
  </si>
  <si>
    <t>●光防虫器の利用</t>
    <phoneticPr fontId="6"/>
  </si>
  <si>
    <t>https://www.pref.fukui.lg.jp/doc/sakai-noso/nougyou/greenactionsakai_d/fil/5flowermanual.pdf</t>
    <phoneticPr fontId="6"/>
  </si>
  <si>
    <t>https://www.pref.fukui.lg.jp/doc/sakai-noso/nougyou/greenactionsakai_d/fil/5flowerplan.pdf</t>
    <phoneticPr fontId="6"/>
  </si>
  <si>
    <t>岐阜県</t>
  </si>
  <si>
    <t>揖斐地域果樹産地協議会</t>
  </si>
  <si>
    <t>柿</t>
  </si>
  <si>
    <t>●交信かく乱剤
●環境モニタリングによる適正栽培管理</t>
  </si>
  <si>
    <t>●交信かく乱剤や環境モニタリングによる適正栽培管理による農薬散布回数の削減</t>
  </si>
  <si>
    <t>https://www.pref.gifu.lg.jp/page/361592.html</t>
    <phoneticPr fontId="5"/>
  </si>
  <si>
    <t>https://www.pref.gifu.lg.jp/uploaded/attachment/396387.pdf</t>
    <phoneticPr fontId="6"/>
  </si>
  <si>
    <t>https://www.pref.gifu.lg.jp/uploaded/attachment/396490.pdf</t>
    <phoneticPr fontId="6"/>
  </si>
  <si>
    <t>JAめぐみのほらどキウイフルーツ生産部会支援プロジェクト</t>
  </si>
  <si>
    <t>キウイフルーツ</t>
  </si>
  <si>
    <t>●有機質肥料の施肥体系の確立　
●土壌診断に基づく適正施肥</t>
    <phoneticPr fontId="6"/>
  </si>
  <si>
    <t>●電動式剪定バサミ</t>
  </si>
  <si>
    <t>https://www.pref.gifu.lg.jp/uploaded/attachment/396389.pdf</t>
    <phoneticPr fontId="6"/>
  </si>
  <si>
    <t>https://www.pref.gifu.lg.jp/uploaded/attachment/396390.pdf</t>
    <phoneticPr fontId="6"/>
  </si>
  <si>
    <t>恵那市</t>
  </si>
  <si>
    <t>たまねぎ、栗</t>
    <phoneticPr fontId="6"/>
  </si>
  <si>
    <t>●地域の農産物由来の燻炭化、地域から排出される畜糞の堆肥化・農地施用</t>
  </si>
  <si>
    <t>●マニュアスプレッダーによる肥料等散布作業の省力化</t>
  </si>
  <si>
    <t>https://www.city.ena.lg.jp/soshikiichiran/norimbu/noseika/1/6/1/12424.html</t>
    <phoneticPr fontId="6"/>
  </si>
  <si>
    <t>https://www.city.ena.lg.jp/material/files/group/19/saibaitaikei.pdf</t>
    <phoneticPr fontId="6"/>
  </si>
  <si>
    <t>https://view.officeapps.live.com/op/view.aspx?src=https%3A%2F%2Fwww.city.ena.lg.jp%2Fmaterial%2Ffiles%2Fgroup%2F19%2Fsantisen.xlsx&amp;wdOrigin=BROWSELINK</t>
    <phoneticPr fontId="6"/>
  </si>
  <si>
    <t>愛知県</t>
  </si>
  <si>
    <t>●栽培管理支援ツールを活用した出穂期予測に基づく適期防除（カメムシ類対策）
●薬剤の剤型変更による飛散抑制</t>
  </si>
  <si>
    <t>●ドローンによる農薬散布</t>
  </si>
  <si>
    <t>https://www.pref.aichi.jp/soshiki/nogyo-keiei/demo.html</t>
    <phoneticPr fontId="6"/>
  </si>
  <si>
    <t>https://www.pref.aichi.jp/uploaded/attachment/510645.pdf</t>
    <phoneticPr fontId="6"/>
  </si>
  <si>
    <t>ナス</t>
  </si>
  <si>
    <t>●バイオタイプに対応したコナジラミ防除
●天敵昆虫・赤色防虫ネットを活用したアザミウマ類等防除
●ICT機器を活用した環境改善による灰色かび病防除</t>
  </si>
  <si>
    <t>●環境にやさしい栽培技術の導入による防除作業工程の削減</t>
  </si>
  <si>
    <t>https://www.pref.aichi.jp/uploaded/attachment/510646.pdf</t>
    <phoneticPr fontId="6"/>
  </si>
  <si>
    <t>https://www.pref.aichi.jp/uploaded/attachment/510644.pdf</t>
    <phoneticPr fontId="6"/>
  </si>
  <si>
    <t>バラ</t>
  </si>
  <si>
    <t>花き</t>
  </si>
  <si>
    <t>●UV-B照射によるうどんこ病防除</t>
  </si>
  <si>
    <t>●UV-B照射による化学農薬の散布回数の削減</t>
  </si>
  <si>
    <t>https://www.pref.aichi.jp/uploaded/attachment/510648.pdf</t>
    <phoneticPr fontId="6"/>
  </si>
  <si>
    <t>https://www.pref.aichi.jp/uploaded/attachment/511179.pdf</t>
    <phoneticPr fontId="6"/>
  </si>
  <si>
    <t>JA豊橋茄子部会みどり戦略協議会</t>
  </si>
  <si>
    <t>●土着天敵の地域増殖・迅速な普及（アザミウマ類対策）</t>
  </si>
  <si>
    <t>●土着天敵による化学農薬の削減</t>
  </si>
  <si>
    <t>https://www.pref.aichi.jp/uploaded/attachment/510651.pdf</t>
    <phoneticPr fontId="6"/>
  </si>
  <si>
    <t>https://www.pref.aichi.jp/uploaded/attachment/510649.pdf</t>
    <phoneticPr fontId="6"/>
  </si>
  <si>
    <t>三重県</t>
  </si>
  <si>
    <t>みえきた持続水田協議会</t>
  </si>
  <si>
    <t>業務用米、新市場開拓用米</t>
  </si>
  <si>
    <t>●堆肥活用による化学肥料低減
●中干し延長によるメタン削減</t>
  </si>
  <si>
    <t>●栽培簡易システムを活用したほ場見回り作業や土壌診断の省力化</t>
  </si>
  <si>
    <t>https://www.ja-miekita.or.jp/topics/</t>
    <phoneticPr fontId="6"/>
  </si>
  <si>
    <t>https://www.ja-miekita.or.jp/wp/wp-content/uploads/2024/04/8f60064699ca1cb2e0a14baa6ebe57cc.pdf</t>
    <phoneticPr fontId="6"/>
  </si>
  <si>
    <t>https://www.ja-miekita.or.jp/wp/wp-content/uploads/2024/04/9c94a43106cdc43c3775fc3f1956db6f.pdf</t>
    <phoneticPr fontId="6"/>
  </si>
  <si>
    <t>滋賀県</t>
  </si>
  <si>
    <t>●セル成型苗への定植前のリン酸資材かん注技術（リン酸局所施肥）</t>
  </si>
  <si>
    <t>●底面給水育苗技術の導入
●セル成型苗への定植前のリン酸資材かん注技術（リン酸局所施肥）</t>
  </si>
  <si>
    <t>https://www.pref.shiga.lg.jp/ippan/shigotosangyou/nougyou/ryutsuu/338980.html</t>
    <phoneticPr fontId="6"/>
  </si>
  <si>
    <t>https://www.pref.shiga.lg.jp/file/attachment/5485669.pdf</t>
    <phoneticPr fontId="6"/>
  </si>
  <si>
    <t>https://www.pref.shiga.lg.jp/file/attachment/5483596.pdf</t>
    <phoneticPr fontId="6"/>
  </si>
  <si>
    <t>大阪府</t>
  </si>
  <si>
    <t>トマト</t>
  </si>
  <si>
    <t>●有機農業の栽培体系を確立</t>
  </si>
  <si>
    <t>●化学農薬散布等の作業工程の削減</t>
  </si>
  <si>
    <t>https://www.pref.osaka.lg.jp/o120090/nosei/midorisystemkeikaku/index.html</t>
    <phoneticPr fontId="6"/>
  </si>
  <si>
    <t>https://www.pref.osaka.lg.jp/documents/7685/tomatomanyuaru.pdf</t>
    <phoneticPr fontId="6"/>
  </si>
  <si>
    <t>https://www.pref.osaka.lg.jp/documents/7685/tomatosennryaku.pdf</t>
    <phoneticPr fontId="6"/>
  </si>
  <si>
    <t>和歌山県</t>
  </si>
  <si>
    <t>那賀地方有機農業推進協議会</t>
  </si>
  <si>
    <t>たまねぎ(露地)</t>
  </si>
  <si>
    <t>https://www.pref.wakayama.lg.jp/prefg/070900/d00214130.html</t>
    <phoneticPr fontId="6"/>
  </si>
  <si>
    <t>https://www.pref.wakayama.lg.jp/prefg/070900/d00214130_d/fil/taikei_naga.pdf</t>
    <phoneticPr fontId="6"/>
  </si>
  <si>
    <t>https://www.pref.wakayama.lg.jp/prefg/070900/d00214130_d/fil/senryaku_naga.pdf</t>
    <phoneticPr fontId="6"/>
  </si>
  <si>
    <t>日高地方農業技術改良推進協議会</t>
  </si>
  <si>
    <t>うすいえんどう</t>
  </si>
  <si>
    <t>豆類</t>
  </si>
  <si>
    <t>●微生物農薬の自動投入技術（灰色かび病対策）</t>
  </si>
  <si>
    <t>●微生物農薬の自動投入技術（散布作業の省力化）</t>
  </si>
  <si>
    <t>https://www.pref.wakayama.lg.jp/prefg/070900/d00214130_d/fil/taikei_hidaka.pdf</t>
    <phoneticPr fontId="6"/>
  </si>
  <si>
    <t>https://www.pref.wakayama.lg.jp/prefg/070900/d00214130_d/fil/senryaku_hidaka.pdf</t>
    <phoneticPr fontId="6"/>
  </si>
  <si>
    <t>新宮周辺地場産青果物対策協議会</t>
  </si>
  <si>
    <t>https://www.pref.wakayama.lg.jp/prefg/070900/d00214130_d/fil/taikei_higasimuro.pdf</t>
    <phoneticPr fontId="6"/>
  </si>
  <si>
    <t>https://www.pref.wakayama.lg.jp/prefg/070900/d00214130_d/fil/senryaku_higasimuro.pdf</t>
    <phoneticPr fontId="6"/>
  </si>
  <si>
    <t>伊都地方農業振興協議会</t>
  </si>
  <si>
    <t>黒枝豆</t>
  </si>
  <si>
    <t>●有機配合肥料への転換
●生分解性マルチ</t>
  </si>
  <si>
    <t>●生分解性マルチ</t>
  </si>
  <si>
    <t>https://www.pref.wakayama.lg.jp/prefg/070900/d00214130_d/fil/taikei_ito.pdf</t>
    <phoneticPr fontId="6"/>
  </si>
  <si>
    <t>https://www.pref.wakayama.lg.jp/prefg/070900/d00214130_d/fil/senryaku_ito.pdf</t>
    <phoneticPr fontId="6"/>
  </si>
  <si>
    <t>●マルチ被覆による太陽熱処理</t>
  </si>
  <si>
    <t>https://www.pref.tottori.lg.jp/310059.htm</t>
    <phoneticPr fontId="6"/>
  </si>
  <si>
    <t>島根県</t>
  </si>
  <si>
    <t>出雲市グリーンなぶどう栽培体系実証協議会</t>
  </si>
  <si>
    <t>ブドウ</t>
  </si>
  <si>
    <t>●加温機とヒートポンプを組み合わせた温室効果ガス削減可能な加温技術</t>
  </si>
  <si>
    <t>●環境モニタリングに基づくサイド巻き上げの自動開閉技術</t>
  </si>
  <si>
    <t>https://www.city.izumo.shimane.jp/www/contents/1711099681959/index.html</t>
  </si>
  <si>
    <t>https://www.city.izumo.shimane.jp/www/contents/1711099681959/files/saibaimanyuaru.pdf</t>
  </si>
  <si>
    <t>岡山県</t>
  </si>
  <si>
    <t>●ドローンを活用した殺虫・殺菌剤散布</t>
  </si>
  <si>
    <t>https://www.pref.okayama.jp/page/907757.html</t>
  </si>
  <si>
    <t>https://www.pref.okayama.jp/uploaded/attachment/365758.pdf</t>
    <phoneticPr fontId="6"/>
  </si>
  <si>
    <t>https://www.pref.okayama.jp/uploaded/attachment/372417.pdf</t>
    <phoneticPr fontId="6"/>
  </si>
  <si>
    <t>●プラスチックコーティング肥料の代替肥料（ウレアホルム肥料）の使用</t>
  </si>
  <si>
    <t>●側条施肥田植機による移植同時施肥</t>
  </si>
  <si>
    <t>https://www.pref.okayama.jp/page/908713.html</t>
    <phoneticPr fontId="6"/>
  </si>
  <si>
    <t>https://www.pref.okayama.jp/uploaded/life/908713_8680085_misc.pdf</t>
    <phoneticPr fontId="6"/>
  </si>
  <si>
    <t>https://www.pref.okayama.jp/uploaded/life/908713_8680087_misc.pdf</t>
    <phoneticPr fontId="6"/>
  </si>
  <si>
    <t>●天敵（ミヤコカブリダニ、チリカブリダニ）を利用したハダニ類の防除</t>
  </si>
  <si>
    <t>●天敵（ミヤコカブリダニ、チリカブリダニ）を利用
したハダニ類の防除</t>
  </si>
  <si>
    <t>https://www.pref.okayama.jp/page/905787.html</t>
  </si>
  <si>
    <t>徳島県</t>
  </si>
  <si>
    <t>神山地区農業生活指導班</t>
  </si>
  <si>
    <t>すだち</t>
  </si>
  <si>
    <t>●防草シート
●「有機」表示のできる資材を活用した防除
●有機配合肥料＋ピートモスの施用</t>
  </si>
  <si>
    <t>●無人防除機(自走式防除機、ドローン)による防除
●点滴潅水による潅水・施肥（有機質肥料）
●防草シート</t>
  </si>
  <si>
    <t>https://www.town.kamiyama.lg.jp/office/sangyouenjoy/info/2024/03/post-93.html</t>
  </si>
  <si>
    <t>https://www.town.kamiyama.lg.jp/office/sangyouenjoy/7645151b5a3181dd2f5ef424f1a04c681d8ab22b.pdf</t>
  </si>
  <si>
    <t>https://www.town.kamiyama.lg.jp/office/sangyouenjoy/eccac7ec6f5b6bf6500d6f076665517aeb8d1b3e.pdf</t>
  </si>
  <si>
    <t>れんこん持続農業協議会</t>
  </si>
  <si>
    <t>れんこん</t>
  </si>
  <si>
    <t>露地野菜・施設野菜</t>
  </si>
  <si>
    <t>●堆肥、微生物資材の施用</t>
  </si>
  <si>
    <t>●水管理システム
●ドローンによる農薬散布</t>
  </si>
  <si>
    <t>https://www.pref.tokushima.lg.jp/shien/tokushima/7240787/</t>
  </si>
  <si>
    <t>https://www.pref.tokushima.lg.jp/file/attachment/935120.pdf</t>
    <phoneticPr fontId="6"/>
  </si>
  <si>
    <t>https://www.pref.tokushima.lg.jp/file/attachment/1005312.pdf</t>
    <phoneticPr fontId="6"/>
  </si>
  <si>
    <t>阿波市みどりの食料システム推進協議会</t>
  </si>
  <si>
    <t>ブロッコリー</t>
  </si>
  <si>
    <t>●有機質肥料（基肥一発処理）の導入
●生分解性マルチの導入</t>
  </si>
  <si>
    <t>●有機質肥料（基肥一発処理）の導入
●生分解性マルチの導入
●農業用ドローンによる農薬散布</t>
  </si>
  <si>
    <t>https://www.pref.tokushima.lg.jp/shien/yoshinogawa/7239273/</t>
    <phoneticPr fontId="6"/>
  </si>
  <si>
    <t>三好地区環境負荷低減技術普及推進協議会</t>
  </si>
  <si>
    <t>いちご、トマト</t>
    <phoneticPr fontId="6"/>
  </si>
  <si>
    <t>●粘着ロールを利用したIPM物理的防除技術</t>
  </si>
  <si>
    <t>https://www.pref.tokushima.lg.jp/shien/miyoshi/7239089/</t>
    <phoneticPr fontId="6"/>
  </si>
  <si>
    <t>香川県</t>
  </si>
  <si>
    <t>香川県中讃農業改良普及協議会</t>
  </si>
  <si>
    <t>イチゴ</t>
  </si>
  <si>
    <t>●ＵＶ－Ｂ照射と微生物農薬ダクト内投入を組み合わせたうどん病防除体系
●ハダニ天敵バンカーシート及び天敵放飼と殺ダニ剤潅注を組み合わせた防除体系</t>
  </si>
  <si>
    <t>https://www.pref.kagawa.lg.jp/chusannokai/chusannokai/kankyouniyasashii.html</t>
  </si>
  <si>
    <t>https://www.pref.kagawa.lg.jp/documents/48049/manyuaru.pdf</t>
    <phoneticPr fontId="6"/>
  </si>
  <si>
    <t>https://www.pref.kagawa.lg.jp/documents/48049/ichigosennryaku.pdf</t>
    <phoneticPr fontId="6"/>
  </si>
  <si>
    <t>東讃農業改良普及協議会</t>
  </si>
  <si>
    <t>●赤色防虫ネットの利用
●防蛾灯の利用
●立茎株の堆肥化（生分解性の立茎倒伏防止ネットの活用）</t>
    <phoneticPr fontId="6"/>
  </si>
  <si>
    <t>●日射制御型灌水設備の導入
●ドローンによる遮光剤塗布</t>
  </si>
  <si>
    <t>https://www.pref.kagawa.lg.jp/tosannokai/tosannokai/shiryou.html</t>
    <phoneticPr fontId="6"/>
  </si>
  <si>
    <t>https://www.pref.kagawa.lg.jp/documents/12296/manual_r6_3.pdf</t>
    <phoneticPr fontId="6"/>
  </si>
  <si>
    <t>https://www.pref.kagawa.lg.jp/documents/12296/sanchisenryaku_r6-7.pdf</t>
    <phoneticPr fontId="6"/>
  </si>
  <si>
    <t>パセリ</t>
  </si>
  <si>
    <t>●緑肥利用によるネコブセンチュウ抑制
●土壌分析（化学性、生物性）
●土壌還元消毒、土壌酸度調整及び太陽熱消毒による土壌病害虫低減
●土壌分析（化学性）結果に基づく適正施肥
●遮熱機能を持つ被覆資材による気温、地温抑制
●赤色防虫ネット</t>
    <phoneticPr fontId="6"/>
  </si>
  <si>
    <t>●日射制御型自動灌水
●セル成型苗（１セル１本立）</t>
  </si>
  <si>
    <t>https://www.pref.kagawa.lg.jp/documents/12296/manual-paseri.pdf</t>
    <phoneticPr fontId="6"/>
  </si>
  <si>
    <t>https://www.pref.kagawa.lg.jp/documents/12296/sanntisennryakupaseri.pdf</t>
    <phoneticPr fontId="6"/>
  </si>
  <si>
    <t>香川県西讃地区環境にやさしい農業推進協議会</t>
  </si>
  <si>
    <t>●微生物農薬の利用
●土壌還元消毒
●土壌分析
●循環扇の導入
●LED電球の導入</t>
  </si>
  <si>
    <t>●微生物農薬ダクト内投入
●土壌還元消毒
●環境モニタリングシステムの導入</t>
  </si>
  <si>
    <t>https://www.pref.kagawa.lg.jp/seisannokai/kannkyouniyasasiinougyounosuisinn.html</t>
  </si>
  <si>
    <t>https://www.pref.kagawa.lg.jp/documents/43542/flowermanual.pdf</t>
  </si>
  <si>
    <t>https://www.pref.kagawa.lg.jp/documents/43542/flowerstrategy.pdf</t>
  </si>
  <si>
    <t>●UV-B電球型蛍光灯の導入
●LED電球の導入</t>
  </si>
  <si>
    <t>●UV-B蛍光灯</t>
  </si>
  <si>
    <t>https://www.pref.kagawa.lg.jp/documents/43542/ichigomanyual.pdf</t>
    <phoneticPr fontId="6"/>
  </si>
  <si>
    <t>https://www.pref.kagawa.lg.jp/documents/43542/strawberry.pdf</t>
    <phoneticPr fontId="6"/>
  </si>
  <si>
    <t>小豆島いちご総合防除協議会</t>
  </si>
  <si>
    <t>●ＵＶ-Ｂ蛍光灯によるうどんこ病防除
●光反射資材を活用したアザミウマ侵入防止
●バンカーシートを用いたハダニ防除</t>
  </si>
  <si>
    <t>●ＵＶ-Ｂ蛍光灯によるうどんこ病防除
●虫フラッとシートを活用したアザミウマ侵入防止
●バンカーシートを用いたハダニ防除</t>
  </si>
  <si>
    <t>https://www.kw-ja.or.jp/farmer/</t>
    <phoneticPr fontId="6"/>
  </si>
  <si>
    <t>https://www.kw-ja.or.jp/wp-content/themes/main/images/farmer/vegetable/strawberry_nyoho.pdf</t>
  </si>
  <si>
    <t>https://www.kw-ja.or.jp/wp-content/themes/main/images/farmer/vegetable/strawberry.pdf</t>
  </si>
  <si>
    <t>福岡県</t>
  </si>
  <si>
    <t>ＪＡ福岡大城　みどりの食料システム推進協議会</t>
  </si>
  <si>
    <t>小麦</t>
  </si>
  <si>
    <t>麦</t>
  </si>
  <si>
    <t>●部分浅耕一工程播種（燃料消費量の削減）</t>
  </si>
  <si>
    <t>●部分浅耕一工程播種、除草剤用少量散布ノズル（作業時間の削減）</t>
  </si>
  <si>
    <t>http://jafooki.or.jp/jaf/sonotaservice/pg056.html</t>
    <phoneticPr fontId="6"/>
  </si>
  <si>
    <t>http://jafooki.or.jp/pdf/einou/PDF/R6/bubun.mugi.pdf</t>
    <phoneticPr fontId="6"/>
  </si>
  <si>
    <t>http://jafooki.or.jp/pdf/einou/PDF/R6/santisenryaku.mugi1.pdf</t>
    <phoneticPr fontId="6"/>
  </si>
  <si>
    <t>長崎県</t>
  </si>
  <si>
    <t>●転炉スラグの活用（化学農薬使用量の削減）</t>
  </si>
  <si>
    <t>●転炉スラグの活用</t>
  </si>
  <si>
    <t>https://www.pref.nagasaki.jp/bunrui/shigoto-sangyo/nogyo/midorikeikaku-nagasaki/</t>
    <phoneticPr fontId="6"/>
  </si>
  <si>
    <t>https://www.pref.nagasaki.jp/shared/uploads/2024/09/1727416558.pdf</t>
    <phoneticPr fontId="6"/>
  </si>
  <si>
    <t>https://www.pref.nagasaki.jp/shared/uploads/2024/09/1727416547.pdf</t>
    <phoneticPr fontId="6"/>
  </si>
  <si>
    <t>https://www.pref.nagasaki.jp/shared/uploads/2024/09/1727416534.pdf</t>
    <phoneticPr fontId="6"/>
  </si>
  <si>
    <t>五島市農業振興対策協議会技術者会</t>
  </si>
  <si>
    <t>茶</t>
  </si>
  <si>
    <t>●豚ぷん堆肥利用
●バイオ炭の施用</t>
  </si>
  <si>
    <t>●ラジコン草刈り機</t>
  </si>
  <si>
    <t>https://www.pref.nagasaki.jp/shared/uploads/2024/09/1727416685.pdf</t>
    <phoneticPr fontId="6"/>
  </si>
  <si>
    <t>https://www.pref.nagasaki.jp/shared/uploads/2024/09/1727416671.pdf</t>
    <phoneticPr fontId="6"/>
  </si>
  <si>
    <t>対馬農林業振興協議会</t>
  </si>
  <si>
    <t>●有機質肥料の施用</t>
  </si>
  <si>
    <t>●箱施薬剤による防除回数の減</t>
  </si>
  <si>
    <t>https://www.pref.nagasaki.jp/shared/uploads/2024/09/1727416843.pdf</t>
    <phoneticPr fontId="6"/>
  </si>
  <si>
    <t>https://www.pref.nagasaki.jp/shared/uploads/2024/09/1727416833.pdf</t>
    <phoneticPr fontId="6"/>
  </si>
  <si>
    <t>宮崎県</t>
  </si>
  <si>
    <t>新福青果グリーン栽培実証協議会</t>
  </si>
  <si>
    <t>ごぼう、さといも、かんしょ、にんじん</t>
    <phoneticPr fontId="6"/>
  </si>
  <si>
    <t>露地野菜
いも類</t>
  </si>
  <si>
    <t>●バイオ炭の農地施用</t>
  </si>
  <si>
    <t>https://www.shinpukuseika.co.jp/outline/</t>
    <phoneticPr fontId="6"/>
  </si>
  <si>
    <t>鹿児島県</t>
  </si>
  <si>
    <t>和泊町グリーン化推進協議会</t>
  </si>
  <si>
    <t>キク</t>
  </si>
  <si>
    <t>●無線式小型耕耘機を利用した畝連続使用における畝の耕うん</t>
  </si>
  <si>
    <t>https://www.town.wadomari.lg.jp/keizai/r5gurinnkakyougikai.html</t>
    <phoneticPr fontId="6"/>
  </si>
  <si>
    <t>https://www.town.wadomari.lg.jp/documents/7163/saibaitaikeimanyuaru.pdf</t>
    <phoneticPr fontId="6"/>
  </si>
  <si>
    <t>https://www.town.wadomari.lg.jp/documents/7163/sannchisennryaku.pdf</t>
    <phoneticPr fontId="6"/>
  </si>
  <si>
    <t>https://www.pref.aichi.jp/uploaded/attachment/536902.pdf</t>
    <phoneticPr fontId="6"/>
  </si>
  <si>
    <t>https://www.pref.tottori.lg.jp/secure/1340539/ninjin_seryaku.pdf</t>
    <phoneticPr fontId="6"/>
  </si>
  <si>
    <t>https://www.pref.tottori.lg.jp/secure/1340539/ninnjin_manyuaru.pdf</t>
    <phoneticPr fontId="6"/>
  </si>
  <si>
    <t xml:space="preserve">https://www.pref.tottori.lg.jp/secure/1340539/con_manyuaru.pdf
</t>
  </si>
  <si>
    <t xml:space="preserve">https://www.pref.tottori.lg.jp/secure/1340539/con_sennryaku.pdf
</t>
  </si>
  <si>
    <t>https://www.pref.okayama.jp/uploaded/life/905787_9595912_misc.pdf</t>
    <phoneticPr fontId="6"/>
  </si>
  <si>
    <t>https://www.pref.okayama.jp/uploaded/life/905787_9595898_misc.pdf</t>
    <phoneticPr fontId="6"/>
  </si>
  <si>
    <t>https://www.pref.shiga.lg.jp/file/attachment/5538145.pdf</t>
  </si>
  <si>
    <t>https://www.pref.tokushima.lg.jp/file/attachment/1005802.pdf</t>
    <phoneticPr fontId="6"/>
  </si>
  <si>
    <t>https://www.pref.tokushima.lg.jp/file/attachment/1005804.pdf</t>
    <phoneticPr fontId="6"/>
  </si>
  <si>
    <t>https://www.pref.tokushima.lg.jp/file/attachment/1005803.pdf</t>
    <phoneticPr fontId="6"/>
  </si>
  <si>
    <t>https://www.pref.shiga.lg.jp/file/attachment/5538146.pdf</t>
  </si>
  <si>
    <t>https://www.pref.tokushima.lg.jp/file/attachment/919033.pdf</t>
    <phoneticPr fontId="6"/>
  </si>
  <si>
    <t>https://www.city.izumo.shimane.jp/www/contents/1711099681959/files/budou-sannchisennryaku.pdf</t>
    <phoneticPr fontId="6"/>
  </si>
  <si>
    <t>八千代町グリーン＆スマート農業研究会</t>
    <rPh sb="0" eb="4">
      <t>ヤチヨチョウ</t>
    </rPh>
    <rPh sb="13" eb="15">
      <t>ノウギョウ</t>
    </rPh>
    <rPh sb="15" eb="18">
      <t>ケンキュウカイ</t>
    </rPh>
    <phoneticPr fontId="42"/>
  </si>
  <si>
    <t>露地野菜</t>
    <rPh sb="0" eb="4">
      <t>ロジヤサイ</t>
    </rPh>
    <phoneticPr fontId="42"/>
  </si>
  <si>
    <t>コカブ、ダイコン</t>
    <phoneticPr fontId="42"/>
  </si>
  <si>
    <t>●化学肥料から堆肥への一部転換
●生分解性マルチ</t>
    <rPh sb="1" eb="5">
      <t>カガクヒリョウ</t>
    </rPh>
    <rPh sb="7" eb="9">
      <t>タイヒ</t>
    </rPh>
    <rPh sb="11" eb="15">
      <t>イチブテンカン</t>
    </rPh>
    <rPh sb="17" eb="21">
      <t>セイブンカイセイ</t>
    </rPh>
    <phoneticPr fontId="42"/>
  </si>
  <si>
    <t>●ブレンドソワーによる堆肥と化学肥料を混合した均一散布
●ブレンドソワーけん引用トラクターへの自動操舵システムの導入
●生分解性マルチ</t>
    <rPh sb="11" eb="13">
      <t>タイヒ</t>
    </rPh>
    <rPh sb="14" eb="18">
      <t>カガクヒリョウ</t>
    </rPh>
    <rPh sb="19" eb="21">
      <t>コンゴウ</t>
    </rPh>
    <rPh sb="23" eb="25">
      <t>キンイツ</t>
    </rPh>
    <rPh sb="25" eb="27">
      <t>サンプ</t>
    </rPh>
    <rPh sb="38" eb="39">
      <t>イン</t>
    </rPh>
    <rPh sb="39" eb="40">
      <t>ヨウ</t>
    </rPh>
    <rPh sb="47" eb="51">
      <t>ジドウソウダ</t>
    </rPh>
    <rPh sb="56" eb="58">
      <t>ドウニュウ</t>
    </rPh>
    <rPh sb="60" eb="64">
      <t>セイブンカイセイ</t>
    </rPh>
    <phoneticPr fontId="42"/>
  </si>
  <si>
    <t>https://www.pref.ibaraki.jp/nourinsuisan/nishinourin/yunofu/keiei/r4gurisapo.html</t>
    <phoneticPr fontId="42"/>
  </si>
  <si>
    <t>https://www.pref.ibaraki.jp/nourinsuisan/nishinourin/yunofu/keiei/documents/greenmanyuaru250303.pdf</t>
  </si>
  <si>
    <t>https://www.pref.ibaraki.jp/nourinsuisan/nishinourin/yunofu/keiei/documents/santisenryaku2503.pdf</t>
  </si>
  <si>
    <t>ＪA大井川イチゴ部会グリサポ推進協議会</t>
    <phoneticPr fontId="42"/>
  </si>
  <si>
    <t>施設野菜</t>
    <phoneticPr fontId="5"/>
  </si>
  <si>
    <t>いちご</t>
    <phoneticPr fontId="42"/>
  </si>
  <si>
    <t>●天敵資材
●UV-Bランプ</t>
    <rPh sb="1" eb="5">
      <t>テンテキシザイ</t>
    </rPh>
    <phoneticPr fontId="42"/>
  </si>
  <si>
    <t>https://ooigawa.ja-shizuoka.or.jp/news/detail/236</t>
    <phoneticPr fontId="42"/>
  </si>
  <si>
    <t>https://ooigawa.ja-shizuoka.or.jp/anchor/assets/uploads/tinymce/%E3%80%90%E3%81%84%E3%81%A1%E3%81%94%E3%80%91%E3%82%B0%E3%83%AA%E3%82%B5%E3%83%9D%E6%A0%BD%E5%9F%B9%E3%83%9E%E3%83%8B%E3%83%A5%E3%82%A2%E3%83%AB.pdf</t>
    <phoneticPr fontId="42"/>
  </si>
  <si>
    <t>https://ooigawa.ja-shizuoka.or.jp/anchor/assets/uploads/tinymce/%E3%80%90%E3%81%84%E3%81%A1%E3%81%94%E3%80%91%E7%94%A3%E5%9C%B0%E6%88%A6%E7%95%A5%E3%80%80.pdf</t>
    <phoneticPr fontId="42"/>
  </si>
  <si>
    <t>環境負荷軽減に向けた枝豆生産推進協議会</t>
  </si>
  <si>
    <t>露地野菜</t>
    <phoneticPr fontId="7"/>
  </si>
  <si>
    <t>枝豆</t>
    <rPh sb="0" eb="2">
      <t>エダマメ</t>
    </rPh>
    <phoneticPr fontId="5"/>
  </si>
  <si>
    <t>●バイオマス由来成分を含む生分解性マルチへの転換</t>
    <rPh sb="6" eb="8">
      <t>ユライ</t>
    </rPh>
    <rPh sb="8" eb="10">
      <t>セイブン</t>
    </rPh>
    <rPh sb="11" eb="12">
      <t>フク</t>
    </rPh>
    <rPh sb="13" eb="17">
      <t>セイブンカイセイ</t>
    </rPh>
    <rPh sb="22" eb="24">
      <t>テンカン</t>
    </rPh>
    <phoneticPr fontId="42"/>
  </si>
  <si>
    <t>●ドローンによる農薬散布
●バイオマス由来成分を含む生分解性マルチへの転換</t>
    <rPh sb="8" eb="10">
      <t>ノウヤク</t>
    </rPh>
    <rPh sb="10" eb="12">
      <t>サンプ</t>
    </rPh>
    <rPh sb="19" eb="21">
      <t>ユライ</t>
    </rPh>
    <rPh sb="21" eb="23">
      <t>セイブン</t>
    </rPh>
    <rPh sb="24" eb="25">
      <t>フク</t>
    </rPh>
    <rPh sb="26" eb="30">
      <t>セイブンカイセイ</t>
    </rPh>
    <rPh sb="35" eb="37">
      <t>テンカン</t>
    </rPh>
    <phoneticPr fontId="42"/>
  </si>
  <si>
    <t>https://ooigawa.ja-shizuoka.or.jp/news/detail/237</t>
  </si>
  <si>
    <t>https://ooigawa.ja-shizuoka.or.jp/anchor/assets/uploads/tinymce/【枝豆】グリサポ栽培マニュアル.pdf</t>
  </si>
  <si>
    <t>https://ooigawa.ja-shizuoka.or.jp/anchor/assets/uploads/tinymce/【枝豆】産地戦略.pdf</t>
  </si>
  <si>
    <t>静岡県</t>
    <rPh sb="0" eb="2">
      <t>シズオカ</t>
    </rPh>
    <rPh sb="2" eb="3">
      <t>ケン</t>
    </rPh>
    <phoneticPr fontId="7"/>
  </si>
  <si>
    <t>平松いちご組合みどり推進協議会</t>
    <rPh sb="0" eb="2">
      <t>ヒラマツ</t>
    </rPh>
    <rPh sb="5" eb="7">
      <t>クミアイ</t>
    </rPh>
    <rPh sb="10" eb="12">
      <t>スイシン</t>
    </rPh>
    <rPh sb="12" eb="15">
      <t>キョウギカイ</t>
    </rPh>
    <phoneticPr fontId="7"/>
  </si>
  <si>
    <t>●UV-B蛍光灯導入</t>
    <rPh sb="5" eb="10">
      <t>ケイコウトウドウニュウ</t>
    </rPh>
    <phoneticPr fontId="42"/>
  </si>
  <si>
    <t>https://www.pref.shizuoka.jp/sangyoshigoto/norinjimusho/seibunorin/1076835.html</t>
  </si>
  <si>
    <t>https://www.pref.shizuoka.jp/_res/projects/default_project/_page_/001/076/835/08083.pdf</t>
  </si>
  <si>
    <t>https://www.pref.shizuoka.jp/_res/projects/default_project/_page_/001/076/835/08082.pdf</t>
  </si>
  <si>
    <t>南魚沼すいかみどりの食料システム推進協議会</t>
    <rPh sb="0" eb="3">
      <t>ミナミウオヌマ</t>
    </rPh>
    <rPh sb="10" eb="12">
      <t>ショクリョウ</t>
    </rPh>
    <rPh sb="16" eb="18">
      <t>スイシン</t>
    </rPh>
    <rPh sb="18" eb="21">
      <t>キョウギカイ</t>
    </rPh>
    <phoneticPr fontId="7"/>
  </si>
  <si>
    <t>すいか</t>
    <phoneticPr fontId="5"/>
  </si>
  <si>
    <t>●土壌診断
●堆肥の施用</t>
    <rPh sb="1" eb="5">
      <t>ドジョウシンダン</t>
    </rPh>
    <rPh sb="7" eb="9">
      <t>タイヒ</t>
    </rPh>
    <rPh sb="10" eb="12">
      <t>セヨウ</t>
    </rPh>
    <phoneticPr fontId="42"/>
  </si>
  <si>
    <t>●マニアスプレッタによる堆肥散布</t>
    <rPh sb="12" eb="14">
      <t>タイヒ</t>
    </rPh>
    <rPh sb="14" eb="16">
      <t>サンプ</t>
    </rPh>
    <phoneticPr fontId="42"/>
  </si>
  <si>
    <t>https://www.ja-m-uonuma.or.jp/agri/suika/#suika01</t>
  </si>
  <si>
    <t>https://www.ja-m-uonuma.or.jp/agri/suika/pdf/suika_03.pdf</t>
  </si>
  <si>
    <t>https://www.ja-m-uonuma.or.jp/agri/suika/pdf/suika_02.pdf</t>
  </si>
  <si>
    <t>奈良県</t>
  </si>
  <si>
    <t>奈良県西和花卉持続農業協議会</t>
  </si>
  <si>
    <t>花き</t>
    <phoneticPr fontId="5"/>
  </si>
  <si>
    <t>小ギク</t>
    <phoneticPr fontId="42"/>
  </si>
  <si>
    <t>●バイオマス由来生分解性マルチ</t>
    <rPh sb="6" eb="8">
      <t>ユライ</t>
    </rPh>
    <rPh sb="8" eb="12">
      <t>セイブンカイセイ</t>
    </rPh>
    <phoneticPr fontId="42"/>
  </si>
  <si>
    <t>https://www.pref.nara.jp/69283.htm</t>
  </si>
  <si>
    <t>https://www.pref.nara.jp/secure/323428/kiku_manual.pdf</t>
  </si>
  <si>
    <t>https://www.pref.nara.jp/secure/323428/kiku_senryaku.pdf</t>
  </si>
  <si>
    <t>県北地域農業振興協議会</t>
    <phoneticPr fontId="7"/>
  </si>
  <si>
    <t>●防虫ネット
●天敵製剤（アザミウマ防除）</t>
    <rPh sb="1" eb="3">
      <t>ボウチュウ</t>
    </rPh>
    <rPh sb="8" eb="10">
      <t>テンテキ</t>
    </rPh>
    <rPh sb="10" eb="12">
      <t>セイザイ</t>
    </rPh>
    <rPh sb="18" eb="20">
      <t>ボウジョ</t>
    </rPh>
    <phoneticPr fontId="42"/>
  </si>
  <si>
    <t>https://www.pref.nagasaki.jp/bunrui/shigoto-sangyo/nogyo/midorikeikaku-nagasaki/index.html</t>
    <phoneticPr fontId="42"/>
  </si>
  <si>
    <t>https://www.pref.nagasaki.jp/shared/uploads/2025/08/1756432371.pdf</t>
    <phoneticPr fontId="42"/>
  </si>
  <si>
    <t>https://www.pref.nagasaki.jp/shared/uploads/2025/08/1756432350.pdf</t>
    <phoneticPr fontId="42"/>
  </si>
  <si>
    <t>五島市農業振興対策協議会技術者会</t>
    <phoneticPr fontId="7"/>
  </si>
  <si>
    <t>かぼちゃ</t>
    <phoneticPr fontId="42"/>
  </si>
  <si>
    <t>●有機質肥料</t>
  </si>
  <si>
    <t>https://www.pref.nagasaki.jp/shared/uploads/2025/08/1756431747.pdf</t>
    <phoneticPr fontId="42"/>
  </si>
  <si>
    <t>https://www.pref.nagasaki.jp/shared/uploads/2025/08/1756431733.pdf</t>
    <phoneticPr fontId="42"/>
  </si>
  <si>
    <t>大分県</t>
    <rPh sb="0" eb="2">
      <t>オオイタ</t>
    </rPh>
    <rPh sb="2" eb="3">
      <t>ケン</t>
    </rPh>
    <phoneticPr fontId="7"/>
  </si>
  <si>
    <t>大分県</t>
    <rPh sb="0" eb="3">
      <t>オオイタケン</t>
    </rPh>
    <phoneticPr fontId="7"/>
  </si>
  <si>
    <t>●アブラバチによるアブラムシ防除
●光反射資材によるアザミウマ防除
●ミツバチへの影響の少ない農薬防除体系実証</t>
    <rPh sb="14" eb="16">
      <t>ボウジョ</t>
    </rPh>
    <rPh sb="18" eb="21">
      <t>ヒカリハンシャ</t>
    </rPh>
    <rPh sb="21" eb="23">
      <t>シザイ</t>
    </rPh>
    <rPh sb="31" eb="33">
      <t>ボウジョ</t>
    </rPh>
    <rPh sb="41" eb="43">
      <t>エイキョウ</t>
    </rPh>
    <rPh sb="44" eb="45">
      <t>スク</t>
    </rPh>
    <rPh sb="47" eb="49">
      <t>ノウヤク</t>
    </rPh>
    <rPh sb="49" eb="51">
      <t>ボウジョ</t>
    </rPh>
    <rPh sb="51" eb="53">
      <t>タイケイ</t>
    </rPh>
    <rPh sb="53" eb="55">
      <t>ジッショウ</t>
    </rPh>
    <phoneticPr fontId="42"/>
  </si>
  <si>
    <t>●アブラバチによるアブラムシ防除
●光反射資材によるアザミウマ防除</t>
    <rPh sb="14" eb="16">
      <t>ボウジョ</t>
    </rPh>
    <rPh sb="18" eb="21">
      <t>ヒカリハンシャ</t>
    </rPh>
    <rPh sb="21" eb="23">
      <t>シザイ</t>
    </rPh>
    <rPh sb="31" eb="33">
      <t>ボウジョ</t>
    </rPh>
    <phoneticPr fontId="42"/>
  </si>
  <si>
    <t>https://www.pref.oita.jp/soshiki/15060/guriinataikeiitigo.html</t>
    <phoneticPr fontId="42"/>
  </si>
  <si>
    <t>https://www.pref.oita.jp/uploaded/life/2295083_4455849_misc.pdf</t>
    <phoneticPr fontId="42"/>
  </si>
  <si>
    <t>https://www.pref.oita.jp/uploaded/life/2295083_4455952_misc.pdf</t>
    <phoneticPr fontId="42"/>
  </si>
  <si>
    <t>おおいたグリーンな栽培体系推進協議会</t>
  </si>
  <si>
    <t>パプリカ</t>
    <phoneticPr fontId="5"/>
  </si>
  <si>
    <t>https://www.pref.oita.jp/soshiki/11610/bellpepper.html</t>
    <phoneticPr fontId="42"/>
  </si>
  <si>
    <t>https://www.pref.oita.jp/uploaded/life/2286759_4401271_misc.pdf</t>
    <phoneticPr fontId="42"/>
  </si>
  <si>
    <t>https://www.pref.oita.jp/uploaded/life/2286759_4401272_misc.pdf</t>
    <phoneticPr fontId="42"/>
  </si>
  <si>
    <t>鹿児島県</t>
    <rPh sb="0" eb="3">
      <t>カゴシマ</t>
    </rPh>
    <rPh sb="3" eb="4">
      <t>ケン</t>
    </rPh>
    <phoneticPr fontId="45"/>
  </si>
  <si>
    <t>大麦大国</t>
    <rPh sb="0" eb="2">
      <t>オオムギ</t>
    </rPh>
    <rPh sb="2" eb="4">
      <t>オオコク</t>
    </rPh>
    <phoneticPr fontId="45"/>
  </si>
  <si>
    <t>いも類、麦類</t>
    <rPh sb="4" eb="6">
      <t>ムギルイ</t>
    </rPh>
    <phoneticPr fontId="42"/>
  </si>
  <si>
    <t>かんしょ、大麦若葉</t>
    <rPh sb="5" eb="9">
      <t>オオムギワカバ</t>
    </rPh>
    <phoneticPr fontId="42"/>
  </si>
  <si>
    <t>●ペレット堆肥と液肥の活用</t>
    <rPh sb="5" eb="7">
      <t>タイヒ</t>
    </rPh>
    <rPh sb="8" eb="10">
      <t>エキヒ</t>
    </rPh>
    <rPh sb="11" eb="13">
      <t>カツヨウ</t>
    </rPh>
    <phoneticPr fontId="42"/>
  </si>
  <si>
    <t>https://www.city.hioki.kagoshima.jp/nousei/sangyo-business/sangyo/nogyo/documents/nousei.html</t>
    <phoneticPr fontId="42"/>
  </si>
  <si>
    <t>https://www.city.hioki.kagoshima.jp/documents/14027/manyuaru.pdf</t>
    <phoneticPr fontId="42"/>
  </si>
  <si>
    <t>https://www.city.hioki.kagoshima.jp/documents/14027/sanntisennryaku.pdf</t>
    <phoneticPr fontId="42"/>
  </si>
  <si>
    <t>●バイオ炭の農地施用</t>
    <phoneticPr fontId="42"/>
  </si>
  <si>
    <t>旭川青果物生産出荷協議会あさひかわ支部さつまいも部会</t>
  </si>
  <si>
    <t>●生分解性マルチの導入</t>
    <phoneticPr fontId="42"/>
  </si>
  <si>
    <t>https://www.ja-asahikawa.or.jp/service/business</t>
    <phoneticPr fontId="42"/>
  </si>
  <si>
    <t>https://www.ja-asahikawa.or.jp/wp-content/uploads/2025/05/satumaimomanyuaru.pdf</t>
    <phoneticPr fontId="42"/>
  </si>
  <si>
    <t>https://www.ja-asahikawa.or.jp/wp-content/uploads/2025/05/santisatumaimo.pdf</t>
    <phoneticPr fontId="42"/>
  </si>
  <si>
    <t>旭正有機機械利用組合</t>
  </si>
  <si>
    <t>●水田除草機を活用した雑草防除
●自動操舵</t>
  </si>
  <si>
    <t>https://www.ja-asahikawa.or.jp/product</t>
    <phoneticPr fontId="42"/>
  </si>
  <si>
    <t>https://www.ja-asahikawa.or.jp/wp-content/uploads/2025/05/manyuaruyukimai.pdf</t>
    <phoneticPr fontId="42"/>
  </si>
  <si>
    <t>https://www.ja-asahikawa.or.jp/wp-content/uploads/2025/05/senryakuyukimai.pdf</t>
    <phoneticPr fontId="42"/>
  </si>
  <si>
    <t>東旭川グリーン栽培協議会</t>
  </si>
  <si>
    <t>●水田除草機を活用した雑草防除
●自動操舵による化石燃料の使用量削減</t>
    <rPh sb="24" eb="28">
      <t>カセキネンリョウ</t>
    </rPh>
    <rPh sb="29" eb="34">
      <t>シヨウリョウサクゲン</t>
    </rPh>
    <phoneticPr fontId="42"/>
  </si>
  <si>
    <t>https://ja-higashiasahikawa.or.jp/about/#about04</t>
    <phoneticPr fontId="42"/>
  </si>
  <si>
    <t>https://ja-higashiasahikawa.or.jp/file/pdf/about/suitousaibai.pdf</t>
    <phoneticPr fontId="42"/>
  </si>
  <si>
    <t>https://ja-higashiasahikawa.or.jp/file/pdf/about/sanchisenryaku.pdf</t>
    <phoneticPr fontId="42"/>
  </si>
  <si>
    <t>その他</t>
  </si>
  <si>
    <t>デントコーン</t>
  </si>
  <si>
    <t>岩手県</t>
  </si>
  <si>
    <t>きゅうり</t>
  </si>
  <si>
    <t>花巻市農業振興対策本部</t>
  </si>
  <si>
    <t>ピーマン、トマト、ミニトマト</t>
  </si>
  <si>
    <t>●防虫ネットによる害虫の侵入抑制</t>
    <phoneticPr fontId="42"/>
  </si>
  <si>
    <t>●防虫ネットによる殺虫剤の使用回数削減
●環境モニタリング装置による環境条件の把握の省力化
●遮熱資材によるハウスの温度調整の省力化</t>
  </si>
  <si>
    <t>https://www.pref.iwate.jp/sangyoukoyou/nourinsuisan/1063596.html</t>
    <phoneticPr fontId="42"/>
  </si>
  <si>
    <t>https://www.pref.iwate.jp/_res/projects/default_project/_page_/001/063/596/01_hanamaki_netto_01manual.pdf</t>
    <phoneticPr fontId="42"/>
  </si>
  <si>
    <t>https://www.pref.iwate.jp/_res/projects/default_project/_page_/001/063/596/01_hanamaki_netto_02senryaku02.pdf</t>
    <phoneticPr fontId="42"/>
  </si>
  <si>
    <t>北上地方農林業振興協議会</t>
  </si>
  <si>
    <t>ピーマン、ミニトマト</t>
  </si>
  <si>
    <t>https://www.pref.iwate.jp/_res/projects/default_project/_page_/001/063/596/02_kitakami_netto_01manual.pdf</t>
    <phoneticPr fontId="42"/>
  </si>
  <si>
    <t>https://www.pref.iwate.jp/_res/projects/default_project/_page_/001/063/596/02_kitakami_netto_02senryaku02.pdf</t>
    <phoneticPr fontId="42"/>
  </si>
  <si>
    <t>●耐虫性（斑点米カメムシ）品種の導入</t>
    <phoneticPr fontId="42"/>
  </si>
  <si>
    <t>https://www.pref.iwate.jp/_res/projects/default_project/_page_/001/063/596/04_iwateken_kame_01manual.pdf</t>
    <phoneticPr fontId="42"/>
  </si>
  <si>
    <t>https://www.pref.iwate.jp/_res/projects/default_project/_page_/001/063/596/04_iwateken_kame_02senryaku.pdf</t>
    <phoneticPr fontId="42"/>
  </si>
  <si>
    <t>●天敵（タバコカスミカメ）利用によるコナジラミ類の防除
●防虫ネットによる害虫(アザミウマ類等）の施設内侵入防止</t>
    <phoneticPr fontId="42"/>
  </si>
  <si>
    <t>https://www.pref.iwate.jp/_res/projects/default_project/_page_/001/063/596/03_iwateken_tomato_01manual.pdf</t>
    <phoneticPr fontId="42"/>
  </si>
  <si>
    <t>https://www.pref.iwate.jp/_res/projects/default_project/_page_/001/063/596/03_iwateken_tomato_02senryaku.pdf</t>
    <phoneticPr fontId="42"/>
  </si>
  <si>
    <t>たまねぎ</t>
  </si>
  <si>
    <t>●生分解性マルチ</t>
    <phoneticPr fontId="42"/>
  </si>
  <si>
    <t>準備中</t>
    <rPh sb="0" eb="3">
      <t>ジュンビチュウ</t>
    </rPh>
    <phoneticPr fontId="42"/>
  </si>
  <si>
    <t>南鹿原グリーン協議会</t>
  </si>
  <si>
    <t>●堆肥の活用
●中干し期間の延長
●乗用除草機の活用</t>
    <phoneticPr fontId="42"/>
  </si>
  <si>
    <t>https://www.ja-kami.or.jp/farm/page_275.html</t>
    <phoneticPr fontId="42"/>
  </si>
  <si>
    <t>https://www.ja-kami.or.jp/jcdlf/174305873144277.pdf</t>
    <phoneticPr fontId="42"/>
  </si>
  <si>
    <t>https://www.ja-kami.or.jp/jcdlf/174305908562340.pdf</t>
    <phoneticPr fontId="42"/>
  </si>
  <si>
    <t>上区・城内集落営農組合協議会</t>
  </si>
  <si>
    <t>●有機質肥料の活用
●中干し期間の延長</t>
  </si>
  <si>
    <t>●乗用除草機の活用</t>
    <phoneticPr fontId="42"/>
  </si>
  <si>
    <t>https://www.ja-kami.or.jp/farm/page_276.html</t>
    <phoneticPr fontId="42"/>
  </si>
  <si>
    <t>https://www.ja-kami.or.jp/jcdlf/174305952768626.pdf</t>
    <phoneticPr fontId="42"/>
  </si>
  <si>
    <t>175125018132842.pdf</t>
  </si>
  <si>
    <t>大崎市有機農業・グリーン化推進協議会（平地部会）</t>
  </si>
  <si>
    <t>●自動抑草ロボット
●除草機活用による水田の初期除草</t>
    <rPh sb="1" eb="5">
      <t>ジドウヨクソウ</t>
    </rPh>
    <phoneticPr fontId="42"/>
  </si>
  <si>
    <t>●自動抑草ロボット、除草機の活用
●水管理システム活用によるほ場見回り頻度等の削減</t>
    <rPh sb="1" eb="5">
      <t>ジドウヨクソウ</t>
    </rPh>
    <phoneticPr fontId="42"/>
  </si>
  <si>
    <t>https://www.city.osaki.miyagi.jp/shisei/soshikikarasagasu/sangyokeizaibu/norinshinkoka/5/1/20384.html</t>
    <phoneticPr fontId="42"/>
  </si>
  <si>
    <t>https://www.city.osaki.miyagi.jp/shisei/soshikikarasagasu/sangyokeizaibu/norinshinkoka/5/1/20384.html</t>
  </si>
  <si>
    <t>大崎市有機農業・グリーン化推進協議会（中山間部会）</t>
  </si>
  <si>
    <t>大館北秋田えだまめメガ団地協議会</t>
    <phoneticPr fontId="42"/>
  </si>
  <si>
    <t>https://www.pref.akita.lg.jp/pages/archive/88165</t>
  </si>
  <si>
    <t>https://www.pref.akita.lg.jp/uploads/public/archive_0000088165_00/%E3%82%B0%E3%83%AA%E3%83%BC%E3%83%B3%E3%81%AA%E6%A0%BD%E5%9F%B9%E3%83%9E%E3%83%8B%E3%83%A5%E3%82%A2%E3%83%AB%EF%BC%88%E3%81%88%E3%81%A0%E3%81%BE%E3%82%81%EF%BC%89[1].pdf</t>
    <phoneticPr fontId="42"/>
  </si>
  <si>
    <t>https://www.pref.akita.lg.jp/uploads/public/archive_0000088165_00/%E7%94%A3%E5%9C%B0%E6%88%A6%E7%95%A5[1].pdf</t>
    <phoneticPr fontId="42"/>
  </si>
  <si>
    <t>あきた先進技術推進協議会</t>
    <phoneticPr fontId="42"/>
  </si>
  <si>
    <t>●発生予察情報による適期防除
●土壌分析（適正量施肥）</t>
  </si>
  <si>
    <t>https://www.pref.akita.lg.jp/pages/archive/88090</t>
  </si>
  <si>
    <t>https://www.pref.akita.lg.jp/uploads/public/archive_0000088090_00/negi_manual.pdf</t>
    <phoneticPr fontId="42"/>
  </si>
  <si>
    <t>https://www.pref.akita.lg.jp/uploads/public/archive_0000088090_00/sanntisenryaku_negi.pdf</t>
    <phoneticPr fontId="42"/>
  </si>
  <si>
    <t>りんご</t>
  </si>
  <si>
    <t>会津坂下地域農業再生協議会</t>
  </si>
  <si>
    <t>https://www.town.aizubange.fukushima.jp/soshiki/29/17560.html</t>
    <phoneticPr fontId="42"/>
  </si>
  <si>
    <t>https://www.town.aizubange.fukushima.jp/uploaded/life/17560_81405_misc.pdf</t>
    <phoneticPr fontId="42"/>
  </si>
  <si>
    <t>https://www.town.aizubange.fukushima.jp/uploaded/life/17560_81404_misc.pdf</t>
    <phoneticPr fontId="42"/>
  </si>
  <si>
    <t>湯川村農業技術者連絡協議会</t>
  </si>
  <si>
    <t>●基肥追肥体系
●有機質肥料の施用</t>
  </si>
  <si>
    <t>●ドローン施肥・除草剤散布
●代かき同時播種機による直播</t>
    <phoneticPr fontId="42"/>
  </si>
  <si>
    <t>https://www.vill.yugawa.fukushima.jp/soshiki/sangyo-kensetsu/tyokuha.html</t>
    <phoneticPr fontId="42"/>
  </si>
  <si>
    <t>https://www.vill.yugawa.fukushima.jp/uploaded/attachment/3232.pdf</t>
    <phoneticPr fontId="42"/>
  </si>
  <si>
    <t>https://www.vill.yugawa.fukushima.jp/uploaded/attachment/3374.pdf</t>
    <phoneticPr fontId="42"/>
  </si>
  <si>
    <t>会津農林事務所農業振興普及部</t>
  </si>
  <si>
    <t>●天敵製剤
●自動・乗用草刈機を活用した下草の高刈り管理</t>
    <phoneticPr fontId="42"/>
  </si>
  <si>
    <t>●自動草刈機</t>
    <phoneticPr fontId="42"/>
  </si>
  <si>
    <t>https://www.pref.fukushima.lg.jp/sec/36240a/magazine-hukyu.html</t>
  </si>
  <si>
    <t>https://www.pref.fukushima.lg.jp/uploaded/attachment/676492.pdf</t>
    <phoneticPr fontId="42"/>
  </si>
  <si>
    <t>https://www.pref.fukushima.lg.jp/uploaded/attachment/686248.pdf</t>
    <phoneticPr fontId="42"/>
  </si>
  <si>
    <t>県中農林事務所農業振興普及部</t>
  </si>
  <si>
    <t>日本なし</t>
  </si>
  <si>
    <t>●自走式ロボット草刈機の活用による化石燃料・除草剤の使用量の低減</t>
    <phoneticPr fontId="42"/>
  </si>
  <si>
    <t>●自走式ロボット草刈機による除草作業時間と除草剤散布時間の省力化</t>
    <phoneticPr fontId="42"/>
  </si>
  <si>
    <t>https://www.pref.fukushima.lg.jp/sec/36220a/fukyuu-osirase.html</t>
    <phoneticPr fontId="42"/>
  </si>
  <si>
    <t>https://www.pref.fukushima.lg.jp/uploaded/attachment/681188.pdf</t>
    <phoneticPr fontId="42"/>
  </si>
  <si>
    <t>https://www.pref.fukushima.lg.jp/uploaded/attachment/681072.pdf</t>
    <phoneticPr fontId="42"/>
  </si>
  <si>
    <t>県央地域かんしょグリーン栽培体系転換協議会</t>
    <phoneticPr fontId="42"/>
  </si>
  <si>
    <t>●土壌診断を考慮した適正施肥
●有機物資材の活用
●生分解性マルチ</t>
  </si>
  <si>
    <t>https://www.pref.ibaraki.jp/nourinsuisan/ounourin/kasanofu/kasama/index.html</t>
    <phoneticPr fontId="42"/>
  </si>
  <si>
    <t>https://www.pref.ibaraki.jp/nourinsuisan/ounourin/kasanofu/kasama/documents/r6_kenoukannsyo_manual.pdf</t>
    <phoneticPr fontId="42"/>
  </si>
  <si>
    <t>kenoukasamasanntisennryaku.pdf</t>
  </si>
  <si>
    <t>りんどう、トルコギキョウ</t>
  </si>
  <si>
    <t>●低濃度エタノールによる土壌還元消毒</t>
    <phoneticPr fontId="42"/>
  </si>
  <si>
    <t>https://www.pref.tochigi.lg.jp/g04/green/documents/20250410175916.pdf</t>
    <phoneticPr fontId="42"/>
  </si>
  <si>
    <t>https://www.pref.tochigi.lg.jp/g04/green/documents/20250410175937.pdf</t>
    <phoneticPr fontId="42"/>
  </si>
  <si>
    <t>●バイオ炭（もみ殻くん炭）の施用
●秋耕</t>
    <phoneticPr fontId="42"/>
  </si>
  <si>
    <t>●水管理システム</t>
    <phoneticPr fontId="42"/>
  </si>
  <si>
    <t>https://www.pref.tochigi.lg.jp/g04/green/documents/20250410180012.pdf</t>
    <phoneticPr fontId="42"/>
  </si>
  <si>
    <t>https://www.pref.tochigi.lg.jp/g04/green/documents/20250410180035.pdf</t>
    <phoneticPr fontId="42"/>
  </si>
  <si>
    <t>●水田土壌可給態窒素の簡易・迅速評価法の導入</t>
    <phoneticPr fontId="42"/>
  </si>
  <si>
    <t>https://www.pref.tochigi.lg.jp/g04/green/documents/20250410180148.pdf</t>
    <phoneticPr fontId="42"/>
  </si>
  <si>
    <t>https://www.pref.tochigi.lg.jp/g04/green/documents/20250410180206.pdf</t>
    <phoneticPr fontId="42"/>
  </si>
  <si>
    <t>●豚ぷんペレット堆肥</t>
    <phoneticPr fontId="42"/>
  </si>
  <si>
    <t>https://www.pref.tochigi.lg.jp/g04/green/documents/20250410180237.pdf</t>
    <phoneticPr fontId="42"/>
  </si>
  <si>
    <t>https://www.pref.tochigi.lg.jp/g04/green/documents/20250410180254.pdf</t>
    <phoneticPr fontId="42"/>
  </si>
  <si>
    <t>キュウリ</t>
  </si>
  <si>
    <t>●土壌分析に基づく適性施肥
●有機質肥料
●局所施肥</t>
  </si>
  <si>
    <t>●直進アシストトラクター
●畝立同時施肥</t>
    <phoneticPr fontId="42"/>
  </si>
  <si>
    <t>https://www.pref.gunma.jp/page/695184.html</t>
    <phoneticPr fontId="42"/>
  </si>
  <si>
    <t>https://www.pref.gunma.jp/uploaded/attachment/666119.pdf</t>
  </si>
  <si>
    <t>https://www.pref.gunma.jp/uploaded/attachment/666120.pdf</t>
  </si>
  <si>
    <t>●単為結果性品種の導入による化学合成ホルモン剤使用量の削減</t>
  </si>
  <si>
    <t>●単位結果性品種の導入による着果促進処理（単花処理）の省力化</t>
  </si>
  <si>
    <t>https://www.pref.gunma.jp/page/707529.html</t>
    <phoneticPr fontId="42"/>
  </si>
  <si>
    <t>https://www.pref.gunma.jp/uploaded/attachment/666170.pdf</t>
  </si>
  <si>
    <t>https://www.pref.gunma.jp/uploaded/attachment/666171.pdf</t>
  </si>
  <si>
    <t>●人や環境へのリスクのより低い代替薬剤への転換</t>
    <phoneticPr fontId="42"/>
  </si>
  <si>
    <t>●前作終了後の既存マルチ内処理による土壌消毒行程の低減（かん注作業、ポリ被覆作業等）</t>
  </si>
  <si>
    <t>https://www.pref.gunma.jp/page/694274.html</t>
    <phoneticPr fontId="42"/>
  </si>
  <si>
    <t>https://www.pref.gunma.jp/uploaded/attachment/656953.pdf</t>
  </si>
  <si>
    <t>https://www.pref.gunma.jp/uploaded/attachment/656954.pdf</t>
  </si>
  <si>
    <t>●側条施肥田植機の利用による化学肥料使用量の削減</t>
  </si>
  <si>
    <t>●側条施肥
●田植時同時農薬施用</t>
  </si>
  <si>
    <t>https://www.pref.gunma.jp/page/694214.html</t>
    <phoneticPr fontId="42"/>
  </si>
  <si>
    <t>https://www.pref.gunma.jp/uploaded/attachment/656855.pdf</t>
  </si>
  <si>
    <t>https://www.pref.gunma.jp/uploaded/attachment/656999.pdf</t>
  </si>
  <si>
    <t>●ぼかし肥料の施用による化学肥料の使用量低減
●もみ殻くん炭の農地施用</t>
    <rPh sb="26" eb="27">
      <t>ガラ</t>
    </rPh>
    <phoneticPr fontId="42"/>
  </si>
  <si>
    <t>●コーティング資材の湛水直播による作業時間・作業労力の低減</t>
    <phoneticPr fontId="42"/>
  </si>
  <si>
    <t>https://www.pref.gunma.jp/page/694812.html</t>
    <phoneticPr fontId="42"/>
  </si>
  <si>
    <t>https://www.pref.gunma.jp/uploaded/attachment/658596.pdf</t>
  </si>
  <si>
    <t>https://www.pref.gunma.jp/uploaded/attachment/658599.pdf</t>
  </si>
  <si>
    <t>群馬県</t>
    <phoneticPr fontId="42"/>
  </si>
  <si>
    <t>●直進アシストトラクターによる高速畝立同時局所施肥機</t>
    <phoneticPr fontId="42"/>
  </si>
  <si>
    <t>●左記による基肥散布、耕耘、畝立、追肥工程の省力化</t>
    <phoneticPr fontId="42"/>
  </si>
  <si>
    <t>https://www.pref.gunma.jp/page/707843.html</t>
    <phoneticPr fontId="42"/>
  </si>
  <si>
    <t>https://www.pref.gunma.jp/uploaded/attachment/666302.pdf</t>
  </si>
  <si>
    <t>https://www.pref.gunma.jp/uploaded/attachment/666303.pdf</t>
  </si>
  <si>
    <t>コンニャク</t>
  </si>
  <si>
    <t>●クロルピクリン代替薬剤への転換
●輪作による土壌くん蒸剤の使用回数の低減</t>
    <phoneticPr fontId="42"/>
  </si>
  <si>
    <t>●左記による土壌くん蒸作業の省力化
●ドローンの活用による追肥作業の省力化</t>
  </si>
  <si>
    <t>https://www.pref.gunma.jp/page/696515.html</t>
    <phoneticPr fontId="42"/>
  </si>
  <si>
    <t>https://www.pref.gunma.jp/uploaded/attachment/660497.pdf</t>
    <phoneticPr fontId="42"/>
  </si>
  <si>
    <t>https://view.officeapps.live.com/op/view.aspx?src=https%3A%2F%2Fwww.pref.gunma.jp%2Fuploaded%2Fattachment%2F660505.xlsx&amp;wdOrigin=BROWSELINK</t>
  </si>
  <si>
    <t>所沢市</t>
  </si>
  <si>
    <t>にんじん、葉物野菜、茶</t>
  </si>
  <si>
    <t>●BLOF理論に基づく有機農業の栽培技術</t>
    <phoneticPr fontId="42"/>
  </si>
  <si>
    <t>●太陽熱土壌消毒
●微生物の培養液散布</t>
    <phoneticPr fontId="42"/>
  </si>
  <si>
    <t>https://www.city.tokorozawa.saitama.jp/kurashi/shigotojyoho/nogyo/organic_village/jissyouhojou.html</t>
    <phoneticPr fontId="42"/>
  </si>
  <si>
    <t>https://www.city.tokorozawa.saitama.jp/kurashi/shigotojyoho/nogyo/organic_village/jissyouhojou.files/gurisapomanual.pdf</t>
  </si>
  <si>
    <t>https://www.city.tokorozawa.saitama.jp/kurashi/shigotojyoho/nogyo/organic_village/jissyouhojou.files/santisenryaku-.pdf</t>
  </si>
  <si>
    <t>JAあさか野いちご組合</t>
  </si>
  <si>
    <t>https://www.pref.saitama.lg.jp/b0901/sai-wadai/240712_green-tenkan-saitamasi-tomato.html</t>
  </si>
  <si>
    <t>https://www.pref.saitama.lg.jp/documents/255895/asakano-ichigo_uvbmanual.pdf</t>
  </si>
  <si>
    <t>https://www.pref.saitama.lg.jp/documents/255895/jaasakano-ichigo_sanchisenryaku.pdf</t>
  </si>
  <si>
    <t>山梨県</t>
  </si>
  <si>
    <t>山梨県（４パーミル・イニシアチブ普及推進協議会）</t>
  </si>
  <si>
    <t>果樹、露地野菜、水稲</t>
    <rPh sb="3" eb="7">
      <t>ロジヤサイ</t>
    </rPh>
    <rPh sb="8" eb="10">
      <t>スイトウ</t>
    </rPh>
    <phoneticPr fontId="42"/>
  </si>
  <si>
    <t>オウトウ
カキ等
スイートコーン
水稲</t>
    <phoneticPr fontId="42"/>
  </si>
  <si>
    <t>●剪定枝のバイオ炭化
●不耕起栽培
●収穫残渣のすき込み</t>
  </si>
  <si>
    <t>https://www.pref.yamanashi.jp/nougyo-gjt/green.html</t>
  </si>
  <si>
    <t>https://www.pref.yamanashi.jp/documents/120129/4pamanyuaru.pdf</t>
  </si>
  <si>
    <t>https://www.pref.yamanashi.jp/documents/120129/4pasantisenryaku.pdf</t>
  </si>
  <si>
    <t>●茶の有機栽培の実証
●防草シート導入による化学農薬使用削減</t>
  </si>
  <si>
    <t>●遠隔カメラ
●防草シートの導入</t>
  </si>
  <si>
    <t>https://www.pref.yamanashi.jp/kakinousui/green_saibaitaikei.html</t>
  </si>
  <si>
    <t>https://www.pref.yamanashi.jp/documents/120046/sanchi-senryaku.pdf</t>
  </si>
  <si>
    <t>温室メロン グリーンな栽培技術普及協議会</t>
  </si>
  <si>
    <t>温室メロン</t>
  </si>
  <si>
    <t>●天敵資材・粘着トラップ・赤色防虫網等を組み合わせた総合的防除</t>
    <phoneticPr fontId="42"/>
  </si>
  <si>
    <t>●左記による化学農薬の散布回数の削減</t>
    <phoneticPr fontId="42"/>
  </si>
  <si>
    <t>https://www.pref.shizuoka.jp/sangyoshigoto/norinjimusho/chutonorin/1046310/1055186.html</t>
  </si>
  <si>
    <t>https://www.pref.shizuoka.jp/_res/projects/default_project/_page_/001/055/186/boujoreki_iwatamelon.pdf</t>
  </si>
  <si>
    <t>https://www.pref.shizuoka.jp/_res/projects/default_project/_page_/001/055/186/sanchisenryaku_iwatamelon.pdf</t>
  </si>
  <si>
    <t>富士山麓堆肥利用促進協議会</t>
  </si>
  <si>
    <t>●有機認証に対応した堆肥の利用</t>
    <phoneticPr fontId="42"/>
  </si>
  <si>
    <t>●乗用散布機の利用による堆肥散布</t>
    <phoneticPr fontId="42"/>
  </si>
  <si>
    <t>https://www.pref.shizuoka.jp/sangyoshigoto/norinjimusho/fujinorin/1067005/1067007.html</t>
    <phoneticPr fontId="42"/>
  </si>
  <si>
    <t>https://www.pref.shizuoka.jp/_res/projects/default_project/_page_/001/067/007/manual_r6.pdf</t>
  </si>
  <si>
    <t>https://www.pref.shizuoka.jp/_res/projects/default_project/_page_/001/067/007/sanchisenryaku.pdf</t>
  </si>
  <si>
    <t>阿賀野市</t>
  </si>
  <si>
    <t>https://www.city.agano.niigata.jp/soshiki/norinka/yuukinougyou/14263.html</t>
    <phoneticPr fontId="42"/>
  </si>
  <si>
    <t>しろね施設きゅうり持続農業協議会</t>
  </si>
  <si>
    <t>https://ja-kagayaki.or.jp/section/shirone-yasai/</t>
    <phoneticPr fontId="42"/>
  </si>
  <si>
    <t>キタクICTハウス部会</t>
  </si>
  <si>
    <t>トマト、きゅうり</t>
  </si>
  <si>
    <t>https://www.pref.niigata.lg.jp/sec/niigata_norin/kitakuicthousebukai-gurisapo.html</t>
    <phoneticPr fontId="42"/>
  </si>
  <si>
    <t>https://www.pref.niigata.lg.jp/uploaded/life/735067_2290789_misc.pdf
https://www.pref.niigata.lg.jp/uploaded/life/735067_2290796_misc.pdf</t>
    <phoneticPr fontId="42"/>
  </si>
  <si>
    <t>https://www.pref.niigata.lg.jp/uploaded/life/735067_2289672_misc.pdf</t>
    <phoneticPr fontId="42"/>
  </si>
  <si>
    <t>津南町有機栽培普及協議会</t>
  </si>
  <si>
    <t>●熱湯を用いた除草及びカバークロップによる除草時間の削減</t>
    <phoneticPr fontId="42"/>
  </si>
  <si>
    <t>https://www.town.tsunan.niigata.jp/soshiki/nourin/r6midorinosyokuryo.html</t>
    <phoneticPr fontId="42"/>
  </si>
  <si>
    <t>https://www.town.tsunan.niigata.jp/uploaded/attachment/5609.pdf</t>
    <phoneticPr fontId="42"/>
  </si>
  <si>
    <t>富山県</t>
  </si>
  <si>
    <t>チューリップ等切花</t>
  </si>
  <si>
    <t>●ハウス内湿度管理、変温管理</t>
    <phoneticPr fontId="42"/>
  </si>
  <si>
    <t>●ハウス自動開閉装置の導入</t>
    <phoneticPr fontId="42"/>
  </si>
  <si>
    <t>●土壌分析に基づく適正施肥</t>
    <phoneticPr fontId="42"/>
  </si>
  <si>
    <t>●緩効性肥料による省力施肥</t>
    <phoneticPr fontId="42"/>
  </si>
  <si>
    <t>●次世代土壌病害診断技術（ヘソディム）によるリスク診断
●夏季湛水処理による菌密度低減</t>
  </si>
  <si>
    <t>●次世代土壌病害診断技術（ヘソディム）によるリスク診断
●夏期湛水処理による菌密度低減
●湛水処理の自動管理
●ドローンによる防除</t>
  </si>
  <si>
    <t>青ねぎ</t>
  </si>
  <si>
    <t>●硫黄コート肥料によるプラスチック被覆肥料使用削減</t>
    <phoneticPr fontId="42"/>
  </si>
  <si>
    <t>●固化剤入り育苗培土使用による育苗作業時間削減
●刈取収穫による調製時間削減</t>
  </si>
  <si>
    <t>白山ナチュラルアグリ推進協議会</t>
  </si>
  <si>
    <t>●水田除草機による機械除草
●屑大豆による抑草（水田水の還元化）
●有機質肥料の施用</t>
    <rPh sb="24" eb="26">
      <t>スイデン</t>
    </rPh>
    <rPh sb="26" eb="27">
      <t>ミズ</t>
    </rPh>
    <rPh sb="28" eb="30">
      <t>カンゲン</t>
    </rPh>
    <rPh sb="30" eb="31">
      <t>カ</t>
    </rPh>
    <phoneticPr fontId="42"/>
  </si>
  <si>
    <t>●水田除草機による機械除草
●屑大豆による抑草（水田水の還元化）</t>
    <rPh sb="15" eb="16">
      <t>クズ</t>
    </rPh>
    <rPh sb="16" eb="18">
      <t>ダイズ</t>
    </rPh>
    <rPh sb="21" eb="22">
      <t>ヨク</t>
    </rPh>
    <rPh sb="22" eb="23">
      <t>ソウ</t>
    </rPh>
    <rPh sb="24" eb="26">
      <t>スイデン</t>
    </rPh>
    <rPh sb="26" eb="27">
      <t>スイ</t>
    </rPh>
    <rPh sb="28" eb="31">
      <t>カンゲンカ</t>
    </rPh>
    <phoneticPr fontId="42"/>
  </si>
  <si>
    <t>https://www.pref.ishikawa.lg.jp/nousan/eco/gurisapo.html</t>
    <phoneticPr fontId="42"/>
  </si>
  <si>
    <t>https://www.pref.ishikawa.lg.jp/nousan/eco/documents/hakuanmanyuaru.pdf</t>
    <phoneticPr fontId="42"/>
  </si>
  <si>
    <t>https://www.pref.ishikawa.lg.jp/nousan/eco/documents/hakusannsenryaku.pdf</t>
    <phoneticPr fontId="42"/>
  </si>
  <si>
    <t>カボチャ</t>
  </si>
  <si>
    <t>●有機質肥料
●生分解マルチ</t>
  </si>
  <si>
    <t>●生分解マルチ
●ドローン防除</t>
  </si>
  <si>
    <t>https://www.pref.fukui.lg.jp/doc/fukui-noso/shienbu/guri-nnnasaibaihenotennkannsap.html</t>
    <phoneticPr fontId="42"/>
  </si>
  <si>
    <t>https://www.pref.fukui.lg.jp/doc/fukui-noso/shienbu/guri-nnnasaibaihenotennkannsap_d/fil/kabocha-green-manual.pdf</t>
    <phoneticPr fontId="42"/>
  </si>
  <si>
    <t>https://www.pref.fukui.lg.jp/doc/fukui-noso/shienbu/guri-nnnasaibaihenotennkannsap_d/fil/kabochasanchisenryaku.pdf</t>
    <phoneticPr fontId="42"/>
  </si>
  <si>
    <t>高志農業改良振興会</t>
  </si>
  <si>
    <t>●有機質肥料</t>
    <phoneticPr fontId="42"/>
  </si>
  <si>
    <t>●かん水支援ソフト</t>
    <phoneticPr fontId="42"/>
  </si>
  <si>
    <t>https://www.pref.fukui.lg.jp/doc/fukui-noso/shienbu/guri-nnnasaibaihenotennkannsap_d/fil/daizu-green-manual.pdf</t>
    <phoneticPr fontId="42"/>
  </si>
  <si>
    <t>https://www.pref.fukui.lg.jp/doc/fukui-noso/shienbu/guri-nnnasaibaihenotennkannsap_d/fil/daizusanchisenryaku.pdf</t>
    <phoneticPr fontId="42"/>
  </si>
  <si>
    <t>越前しきぶタウン推進協議会</t>
  </si>
  <si>
    <t>●土壌分析に基づいた有機質肥料の施用</t>
    <phoneticPr fontId="42"/>
  </si>
  <si>
    <t>●常温煙霧機
●ドローン散布（遮光剤）</t>
  </si>
  <si>
    <t>https://www.pref.fukui.lg.jp/doc/tan-noso/kyuuri.html</t>
    <phoneticPr fontId="42"/>
  </si>
  <si>
    <t>越前たけふ農業協同組合</t>
  </si>
  <si>
    <t>●水田除草機
●有機質肥料</t>
  </si>
  <si>
    <t>●水田除草機
●施肥管理機</t>
  </si>
  <si>
    <t>http://www.ja-echizentakefu.or.jp/agri/</t>
    <phoneticPr fontId="42"/>
  </si>
  <si>
    <t>http://www.ja-echizentakefu.or.jp/agri/pdf/250331_ichihomare.pdf</t>
  </si>
  <si>
    <t>岐阜市だいこん部会協議会</t>
  </si>
  <si>
    <t>だいこん</t>
  </si>
  <si>
    <t>●土壌混和剤体系
●うね間リビングマルチ
●生分解性マルチ</t>
  </si>
  <si>
    <t>準備中</t>
  </si>
  <si>
    <t>やまがたエゴマ協議会</t>
  </si>
  <si>
    <t>エゴマ</t>
  </si>
  <si>
    <t>●中耕機による雑草対策
●堆肥の活用</t>
  </si>
  <si>
    <t>●播種・定植・中耕・刈取の機械化
●ドローンセンシング
●自動操舵(直進アシスト)システムの活用</t>
    <phoneticPr fontId="42"/>
  </si>
  <si>
    <t>グリーンないちご栽培研究協議会</t>
  </si>
  <si>
    <t>●物理的防除による害虫侵入抑制
●ハダニ類以外の微小害虫の天敵による防除</t>
  </si>
  <si>
    <t>シクラメン</t>
  </si>
  <si>
    <t>●LED防虫灯
●発生予察（ヤガ、アザミウマ対策）</t>
    <phoneticPr fontId="42"/>
  </si>
  <si>
    <t>https://www.pref.aichi.jp/soshiki/nogyo-keiei/demo.html</t>
    <phoneticPr fontId="42"/>
  </si>
  <si>
    <t>https://www.pref.aichi.jp/uploaded/attachment/563020.pdf</t>
    <phoneticPr fontId="42"/>
  </si>
  <si>
    <t>https://www.pref.aichi.jp/uploaded/attachment/563019.pdf</t>
    <phoneticPr fontId="42"/>
  </si>
  <si>
    <t>●堆肥・肥効調節型窒素肥料</t>
    <phoneticPr fontId="42"/>
  </si>
  <si>
    <t>●肥効調節型窒素肥料（追肥削減）</t>
    <rPh sb="11" eb="13">
      <t>ツイヒ</t>
    </rPh>
    <rPh sb="13" eb="15">
      <t>サクゲン</t>
    </rPh>
    <phoneticPr fontId="42"/>
  </si>
  <si>
    <t>https://www.pref.aichi.jp/uploaded/attachment/563018.pdf</t>
    <phoneticPr fontId="42"/>
  </si>
  <si>
    <t>https://www.pref.aichi.jp/uploaded/attachment/563017.pdf</t>
    <phoneticPr fontId="42"/>
  </si>
  <si>
    <t>水稲</t>
    <phoneticPr fontId="42"/>
  </si>
  <si>
    <t>東睦合地区有機稲作協議会</t>
  </si>
  <si>
    <t>主食用米</t>
  </si>
  <si>
    <t>●有機肥料を含む肥料の使用
●「基肥＋追肥」体系によるプラスチック被膜肥料の使用量の低減
●耐病性水稲新品種
●生育予測を利用した適期防除</t>
    <phoneticPr fontId="42"/>
  </si>
  <si>
    <t>水稲、露地野菜</t>
    <rPh sb="3" eb="7">
      <t>ロジヤサイ</t>
    </rPh>
    <phoneticPr fontId="42"/>
  </si>
  <si>
    <t>水稲、ブロッコリー</t>
  </si>
  <si>
    <t>●ペレット牛ふん堆肥</t>
    <phoneticPr fontId="42"/>
  </si>
  <si>
    <t>●ブロードキャスターによる堆肥散布</t>
    <phoneticPr fontId="42"/>
  </si>
  <si>
    <t>https://www.pref.shiga.lg.jp/ippan/shigotosangyou/nougyou/ryutsuu/345853.html</t>
  </si>
  <si>
    <t>https://www.pref.shiga.lg.jp/file/attachment/5559974.pdf</t>
  </si>
  <si>
    <t>https://www.pref.shiga.lg.jp/file/attachment/5559975.pdf</t>
  </si>
  <si>
    <t>●畦畔草刈り、発生予察（カメムシ対策）</t>
    <rPh sb="16" eb="18">
      <t>タイサク</t>
    </rPh>
    <phoneticPr fontId="42"/>
  </si>
  <si>
    <t>●左記による農薬散布の労力低減</t>
    <rPh sb="1" eb="3">
      <t>サキ</t>
    </rPh>
    <phoneticPr fontId="42"/>
  </si>
  <si>
    <t>https://www.pref.shiga.lg.jp/file/attachment/5559976.pdf</t>
  </si>
  <si>
    <t>https://www.pref.shiga.lg.jp/file/attachment/5560321.pdf</t>
  </si>
  <si>
    <t>施設野菜、花き、果樹</t>
    <rPh sb="0" eb="4">
      <t>シセツヤサイ</t>
    </rPh>
    <rPh sb="8" eb="10">
      <t>カジュ</t>
    </rPh>
    <phoneticPr fontId="42"/>
  </si>
  <si>
    <t>イチゴ、施設キク、ハウスイチジク</t>
    <phoneticPr fontId="42"/>
  </si>
  <si>
    <t>●赤色LED光（アザミウマ防除）</t>
    <rPh sb="13" eb="15">
      <t>ボウジョ</t>
    </rPh>
    <phoneticPr fontId="42"/>
  </si>
  <si>
    <t>●赤色LED光による化学農薬散布回数の低減</t>
    <phoneticPr fontId="42"/>
  </si>
  <si>
    <t>https://www.pref.shiga.lg.jp/nougicenter/nougyou/gizyutsu/</t>
  </si>
  <si>
    <t>https://www.pref.shiga.lg.jp/file/attachment/5552049.pdf</t>
  </si>
  <si>
    <t>https://www.pref.shiga.lg.jp/file/attachment/5552050.pdf</t>
  </si>
  <si>
    <t>京都府</t>
  </si>
  <si>
    <t>https://www.city.kobe.lg.jp/documents/17589/santisenryaku.pdf</t>
  </si>
  <si>
    <t>https://www.pref.kyoto.jp/nosan/documents/r6-26-1_negi.pdf
https://www.pref.kyoto.jp/nosan/documents/r6-26-1_tomato.pdf
https://www.pref.kyoto.jp/nosan/documents/r6-26-1_nedamame.pdf</t>
    <phoneticPr fontId="42"/>
  </si>
  <si>
    <t>●プラスチック被覆肥料の代替技術の検討</t>
    <phoneticPr fontId="42"/>
  </si>
  <si>
    <t>●流し込み液肥</t>
    <phoneticPr fontId="42"/>
  </si>
  <si>
    <t>https://www.pref.kyoto.jp/nosan/green.html</t>
    <phoneticPr fontId="42"/>
  </si>
  <si>
    <t>https://www.pref.kyoto.jp/nosan/documents/manyuaru_ine.pdf</t>
    <phoneticPr fontId="42"/>
  </si>
  <si>
    <t>https://www.pref.kyoto.jp/nosan/documents/r6-26-2_ine.pdf</t>
    <phoneticPr fontId="42"/>
  </si>
  <si>
    <t>中丹米振興協議会</t>
  </si>
  <si>
    <t>●自動抑草ロボット
●流し込み液肥</t>
    <phoneticPr fontId="42"/>
  </si>
  <si>
    <t>https://ja-kyotoninokuni.or.jp/blog/</t>
  </si>
  <si>
    <t>https://ja-kyotoninokuni.or.jp/blog/wp-content/uploads/2025/06/d21121ef8a1e2b87d434f8e98081d5b5.pdf</t>
  </si>
  <si>
    <t>露地野菜、施設野菜</t>
    <rPh sb="5" eb="9">
      <t>シセツヤサイ</t>
    </rPh>
    <phoneticPr fontId="42"/>
  </si>
  <si>
    <t>●天敵製剤
●紫外光（UV-B）照射
●炭酸ガス施用</t>
    <rPh sb="24" eb="26">
      <t>セヨウ</t>
    </rPh>
    <phoneticPr fontId="42"/>
  </si>
  <si>
    <t>https://www.pref.osaka.lg.jp/o120090/nosei/midorisystemkeikaku/index.html</t>
  </si>
  <si>
    <t>https://www.pref.osaka.lg.jp/documents/7685/itigo.pdf</t>
  </si>
  <si>
    <t>https://www.pref.osaka.lg.jp/documents/7685/itigosantisenryaku.pdf</t>
  </si>
  <si>
    <t>軟弱野菜</t>
  </si>
  <si>
    <t>●有機農業への転換</t>
    <phoneticPr fontId="42"/>
  </si>
  <si>
    <t>●有機の作業工程の削減</t>
    <phoneticPr fontId="42"/>
  </si>
  <si>
    <t>https://www.pref.osaka.lg.jp/documents/7685/nannzyakuyasai.pdf</t>
  </si>
  <si>
    <t>https://www.pref.osaka.lg.jp/documents/7685/nannzyakusantisennryaku.pdf</t>
  </si>
  <si>
    <t>和泉市グリーンな栽培体系検討協議会</t>
    <rPh sb="0" eb="3">
      <t>イズミシ</t>
    </rPh>
    <rPh sb="8" eb="12">
      <t>サイバイタイケイ</t>
    </rPh>
    <rPh sb="12" eb="17">
      <t>ケントウキョウギカイ</t>
    </rPh>
    <phoneticPr fontId="42"/>
  </si>
  <si>
    <t>●土壌分析に基づく有機肥料の施用
●農産物残渣の堆肥化による土壌改良</t>
    <rPh sb="24" eb="26">
      <t>タイヒ</t>
    </rPh>
    <phoneticPr fontId="42"/>
  </si>
  <si>
    <t>●BLOF理論による有機栽培（農薬散布回数）</t>
    <rPh sb="5" eb="7">
      <t>リロン</t>
    </rPh>
    <rPh sb="10" eb="14">
      <t>ユウキサイバイ</t>
    </rPh>
    <phoneticPr fontId="42"/>
  </si>
  <si>
    <t>https://www.m2-labo.jp/agtechmeets</t>
  </si>
  <si>
    <t>https://www.m2-labo.jp/_files/ugd/28b5ef_15a195e912ff4f738c45b6f52aadb389.pdf</t>
  </si>
  <si>
    <t>https://www.m2-labo.jp/_files/ugd/28b5ef_d6aa75cd051941cfad0223c23a4506c5.pdf</t>
  </si>
  <si>
    <t>兵庫県</t>
  </si>
  <si>
    <t>神戸市農業活性化協議会</t>
  </si>
  <si>
    <t>●人工衛星画像解析を利用したアプリによる土壌分析</t>
    <phoneticPr fontId="42"/>
  </si>
  <si>
    <t>●人工衛星画像解析を利用したアプリによる生育状況を把握（圃場巡回時間の低減）</t>
    <phoneticPr fontId="42"/>
  </si>
  <si>
    <t>https://www.city.kobe.lg.jp/a21708/shise/committee/kezaikankokyoku/rice.html</t>
  </si>
  <si>
    <t>https://www.city.kobe.lg.jp/documents/17589/manual.pdf</t>
  </si>
  <si>
    <t>コウノトリ育む農法技術向上協議会</t>
  </si>
  <si>
    <t>https://web.pref.hyogo.lg.jp/nk09/gurisapo.html</t>
    <phoneticPr fontId="42"/>
  </si>
  <si>
    <t>https://web.pref.hyogo.lg.jp/nk09/documents/manualtoyooka.pdf</t>
    <phoneticPr fontId="42"/>
  </si>
  <si>
    <t>https://web.pref.hyogo.lg.jp/nk09/documents/sennryakutoyooka.pdf</t>
    <phoneticPr fontId="42"/>
  </si>
  <si>
    <t>南あわじ市先端農業技術研究会議</t>
  </si>
  <si>
    <t>●ソーラーパネルを用いたLED防蛾灯（チョウ目害虫対策）</t>
    <rPh sb="9" eb="10">
      <t>モチ</t>
    </rPh>
    <rPh sb="15" eb="18">
      <t>ボウガトウ</t>
    </rPh>
    <rPh sb="22" eb="23">
      <t>モク</t>
    </rPh>
    <rPh sb="23" eb="27">
      <t>ガイチュウタイサク</t>
    </rPh>
    <phoneticPr fontId="42"/>
  </si>
  <si>
    <t>●ソーラーパネルを用いたLED防蛾灯（農薬散布回数削減）</t>
    <rPh sb="9" eb="10">
      <t>モチ</t>
    </rPh>
    <rPh sb="15" eb="18">
      <t>ボウガトウ</t>
    </rPh>
    <rPh sb="19" eb="25">
      <t>ノウヤクサンプカイスウ</t>
    </rPh>
    <rPh sb="25" eb="27">
      <t>サクゲン</t>
    </rPh>
    <phoneticPr fontId="42"/>
  </si>
  <si>
    <t>https://web.pref.hyogo.lg.jp/nk09/documents/manualminamiawaji2.pdf</t>
    <phoneticPr fontId="42"/>
  </si>
  <si>
    <t>https://www.pref.tottori.lg.jp/310059.htm</t>
    <phoneticPr fontId="42"/>
  </si>
  <si>
    <t>瀬戸内市</t>
  </si>
  <si>
    <t>●秋耕
●石灰窒素の施用
●中干し期間延長</t>
    <phoneticPr fontId="42"/>
  </si>
  <si>
    <t>●リモートセンシング（ドローン等）による適切な施肥・病害虫診断</t>
    <phoneticPr fontId="42"/>
  </si>
  <si>
    <t>https://www.city.setouchi.lg.jp/soshiki/22/136081.html</t>
  </si>
  <si>
    <t>https://www.city.setouchi.lg.jp/uploaded/life/136081_191081_misc.pdf</t>
    <phoneticPr fontId="42"/>
  </si>
  <si>
    <t>https://www.city.setouchi.lg.jp/uploaded/life/136081_191665_misc.pdf</t>
    <phoneticPr fontId="42"/>
  </si>
  <si>
    <t>●天敵資材の活用（ハダニ防除）</t>
    <rPh sb="12" eb="14">
      <t>ボウジョ</t>
    </rPh>
    <phoneticPr fontId="42"/>
  </si>
  <si>
    <t>https://www.pref.okayama.jp/page/964970.html</t>
    <phoneticPr fontId="42"/>
  </si>
  <si>
    <t>https://www.pref.okayama.jp/uploaded/life/964970_9275516_misc.pdf</t>
    <phoneticPr fontId="42"/>
  </si>
  <si>
    <t>https://www.pref.okayama.jp/uploaded/life/964970_9275517_misc.pdf</t>
    <phoneticPr fontId="42"/>
  </si>
  <si>
    <t>広島県</t>
  </si>
  <si>
    <t>世羅町循環型農業推進協議会</t>
  </si>
  <si>
    <t>●家畜ふん堆肥活用
●発生予察調査に基づく防除判断</t>
    <phoneticPr fontId="42"/>
  </si>
  <si>
    <t>https://www.town.sera.hiroshima.jp/soshiki/12/14547.html</t>
    <phoneticPr fontId="42"/>
  </si>
  <si>
    <t>https://www.town.sera.hiroshima.jp/uploaded/life/14547_24554_misc.pdf</t>
    <phoneticPr fontId="42"/>
  </si>
  <si>
    <t>https://www.town.sera.hiroshima.jp/uploaded/life/14547_24556_misc.pdf</t>
    <phoneticPr fontId="42"/>
  </si>
  <si>
    <t>尾道果樹産地協議会</t>
  </si>
  <si>
    <t>いちじく</t>
  </si>
  <si>
    <t>●株枯病抵抗性台木
●雨除け栽培</t>
    <phoneticPr fontId="42"/>
  </si>
  <si>
    <t>●一文字樹形
●株枯病抵抗性台木
●雨除け栽培</t>
    <phoneticPr fontId="42"/>
  </si>
  <si>
    <t>山口県</t>
  </si>
  <si>
    <t>●有機JAS適合の側条施肥対応有機質肥料</t>
    <phoneticPr fontId="42"/>
  </si>
  <si>
    <t>https://www.pref.yamaguchi.lg.jp/soshiki/103/298181.html</t>
    <phoneticPr fontId="42"/>
  </si>
  <si>
    <t>https://www.pref.yamaguchi.lg.jp/uploaded/attachment/207748.pdf</t>
  </si>
  <si>
    <t>https://www.pref.yamaguchi.lg.jp/uploaded/attachment/216782.pdf</t>
  </si>
  <si>
    <t>レタス、サニーレタス、はくさい、カリフラワー、ほうれんそう、ブロッコリー等</t>
  </si>
  <si>
    <t>●堆肥及び有機質肥料
●防虫ネットの活用</t>
    <phoneticPr fontId="42"/>
  </si>
  <si>
    <t>●自動操舵システム導入による作業時間低減の検証</t>
    <phoneticPr fontId="42"/>
  </si>
  <si>
    <t>https://www.pref.tokushima.lg.jp/shien/yoshinogawa/7303228/</t>
    <phoneticPr fontId="42"/>
  </si>
  <si>
    <t>https://www.pref.tokushima.lg.jp/file/attachment/986353.pdf</t>
    <phoneticPr fontId="42"/>
  </si>
  <si>
    <t>https://www.pref.tokushima.lg.jp/file/attachment/1015478.pdf</t>
    <phoneticPr fontId="42"/>
  </si>
  <si>
    <t>●紫外線（UV-B）照射
●天敵資材、防草シートの活用</t>
    <rPh sb="3" eb="4">
      <t>セン</t>
    </rPh>
    <rPh sb="10" eb="12">
      <t>ショウシャ</t>
    </rPh>
    <rPh sb="19" eb="21">
      <t>ボウソウ</t>
    </rPh>
    <phoneticPr fontId="42"/>
  </si>
  <si>
    <t>https://www.pref.tokushima.lg.jp/file/attachment/986355.pdf</t>
    <phoneticPr fontId="42"/>
  </si>
  <si>
    <t>https://www.pref.tokushima.lg.jp/file/attachment/1015477.pdf</t>
    <phoneticPr fontId="42"/>
  </si>
  <si>
    <t>●乗用型水田除草機
●ドローンセンシングによる穂肥診断に基づく追肥</t>
    <phoneticPr fontId="42"/>
  </si>
  <si>
    <t>https://www.pref.kagawa.lg.jp/documents/48049/suito.pdf</t>
    <phoneticPr fontId="42"/>
  </si>
  <si>
    <t>ニンジン、タマネギ、ナス、ブロッコリー、オクラ、トウモロコシ、キャベツ</t>
  </si>
  <si>
    <t>●緑肥（土づくり）
●太陽熱消毒
●黄色防蛾灯</t>
    <phoneticPr fontId="42"/>
  </si>
  <si>
    <t>https://www.pref.kagawa.lg.jp/documents/48049/yukiyasai.pdf</t>
    <phoneticPr fontId="42"/>
  </si>
  <si>
    <t>●防虫灯（赤色LED）
●LED電照</t>
    <phoneticPr fontId="42"/>
  </si>
  <si>
    <t>●防虫灯（赤色LED）</t>
    <phoneticPr fontId="42"/>
  </si>
  <si>
    <t>https://www.pref.kagawa.lg.jp/documents/48049/kiku.pdf</t>
    <phoneticPr fontId="42"/>
  </si>
  <si>
    <t>さぬき米生産推進チーム</t>
  </si>
  <si>
    <t>●ドローン防除
●水管理システム</t>
    <phoneticPr fontId="42"/>
  </si>
  <si>
    <t>https://www.pref.kagawa.lg.jp/seiryu/osusume/hojojigyo/kouhukin/index.html</t>
  </si>
  <si>
    <t>https://www.pref.kagawa.lg.jp/documents/57139/manyuaru.pdf</t>
    <phoneticPr fontId="42"/>
  </si>
  <si>
    <t>https://www.pref.kagawa.lg.jp/documents/57139/sanntisenryaku.pdf</t>
    <phoneticPr fontId="42"/>
  </si>
  <si>
    <t>さぬき有機の里グリーンプロジェクト</t>
  </si>
  <si>
    <t>ニンニク</t>
  </si>
  <si>
    <t>●堆肥・緑肥（土づくり）
●バイオ炭の活用</t>
    <phoneticPr fontId="42"/>
  </si>
  <si>
    <t>●セル成型苗移植機利用による移植作業の省力化
●除草シートによる除草作業の省力化</t>
    <phoneticPr fontId="42"/>
  </si>
  <si>
    <t>https://www.pref.kagawa.lg.jp/documents/57130/r6_conso_ninniku.pdf</t>
    <phoneticPr fontId="42"/>
  </si>
  <si>
    <t>https://www.pref.kagawa.lg.jp/documents/57130/r6_senryaku_ninniku.pdf</t>
    <phoneticPr fontId="42"/>
  </si>
  <si>
    <t>香川県グリーン農業コンソーシアム</t>
  </si>
  <si>
    <t>●バイオ炭の投入
●土壌診断に基づく適正施肥</t>
    <phoneticPr fontId="42"/>
  </si>
  <si>
    <t>●農業用無人車による防除</t>
    <phoneticPr fontId="42"/>
  </si>
  <si>
    <t>https://www.pref.kagawa.lg.jp/documents/57130/r6_conso_kiwi.pdf</t>
    <phoneticPr fontId="42"/>
  </si>
  <si>
    <t>https://www.pref.kagawa.lg.jp/documents/57130/r6_senryaku_kiwi.pdf</t>
    <phoneticPr fontId="42"/>
  </si>
  <si>
    <t>https://www.pref.kagawa.lg.jp/documents/57130/r6_senryaku_komatsunamizuna.pdf</t>
    <phoneticPr fontId="42"/>
  </si>
  <si>
    <t>愛媛県</t>
  </si>
  <si>
    <t>●天敵
●微小害虫侵入抑制資材、粘着テープ、気門封鎖剤（コナジラミ類、アザミウマ類）</t>
    <phoneticPr fontId="42"/>
  </si>
  <si>
    <t>●天敵資材、耕種的防除資材の活用による化学農薬の散布回数の削減</t>
    <phoneticPr fontId="42"/>
  </si>
  <si>
    <t>https://www.pref.ehime.jp/page/111057.html</t>
    <phoneticPr fontId="42"/>
  </si>
  <si>
    <t>https://www.pref.ehime.jp/uploaded/attachment/149989.pdf</t>
    <phoneticPr fontId="42"/>
  </si>
  <si>
    <t>https://www.pref.ehime.jp/uploaded/attachment/149991.pdf</t>
    <phoneticPr fontId="42"/>
  </si>
  <si>
    <t>ゆず</t>
  </si>
  <si>
    <t>●堆肥
●微生物資材活用（ゴマダラカミキリ対策）</t>
    <phoneticPr fontId="42"/>
  </si>
  <si>
    <t>●微生物資材活用による農薬散布回数の削減</t>
    <phoneticPr fontId="42"/>
  </si>
  <si>
    <t>https://www.pref.ehime.jp/uploaded/attachment/147495.pdf</t>
    <phoneticPr fontId="42"/>
  </si>
  <si>
    <t>https://www.pref.ehime.jp/uploaded/attachment/149992.pdf</t>
    <phoneticPr fontId="42"/>
  </si>
  <si>
    <t>レモン</t>
  </si>
  <si>
    <t>●天敵資材及びマシン油、気門封鎖剤、銅剤等の有機JASで使用可能な資材（ハダニ、黒点病対策）
●高窒素成分(N10%)有機肥料
●地域内資源（鶏ふん、土着天敵）</t>
    <phoneticPr fontId="42"/>
  </si>
  <si>
    <t>●天敵資材導入による化学農薬の散布回数の削減
●高窒素成分有機肥料活用による肥料散布作業時間の削減
●土着天敵を用いた天敵散布作業時間の削減</t>
    <phoneticPr fontId="42"/>
  </si>
  <si>
    <t>https://www.pref.ehime.jp/uploaded/attachment/149993.pdf</t>
    <phoneticPr fontId="42"/>
  </si>
  <si>
    <t>●大苗、捕獲トラップ
（スクミリンゴガイ対策）</t>
    <phoneticPr fontId="42"/>
  </si>
  <si>
    <t>●大苗、捕獲トラップの活用による化学農薬の散布回数と捕殺作業の削減</t>
    <phoneticPr fontId="42"/>
  </si>
  <si>
    <t>https://www.pref.ehime.jp/uploaded/attachment/147497.pdf</t>
    <phoneticPr fontId="42"/>
  </si>
  <si>
    <t>https://www.pref.ehime.jp/uploaded/attachment/149994.pdf</t>
    <phoneticPr fontId="42"/>
  </si>
  <si>
    <t>高知県</t>
  </si>
  <si>
    <t>芸西村</t>
  </si>
  <si>
    <t>●低濃度エタノール土壌還元消毒</t>
    <phoneticPr fontId="42"/>
  </si>
  <si>
    <t>●低濃度エタノール土壌還元消毒（処理時間・労力の低減）</t>
    <rPh sb="16" eb="20">
      <t>ショリジカン</t>
    </rPh>
    <rPh sb="21" eb="23">
      <t>ロウリョク</t>
    </rPh>
    <rPh sb="24" eb="26">
      <t>テイゲン</t>
    </rPh>
    <phoneticPr fontId="42"/>
  </si>
  <si>
    <t>https://www.nogyo.tosa.pref.kochi.lg.jp/info/dtl.php?ID=10114</t>
  </si>
  <si>
    <t>https://www.nogyo.tosa.pref.kochi.lg.jp/download/?t=LD&amp;id=10114&amp;fid=86887</t>
    <phoneticPr fontId="42"/>
  </si>
  <si>
    <t>https://www.nogyo.tosa.pref.kochi.lg.jp/download/?t=LD&amp;id=10114&amp;fid=88494</t>
    <phoneticPr fontId="42"/>
  </si>
  <si>
    <t>佐賀県</t>
  </si>
  <si>
    <t>武雄・杵島地区農業指導連絡協議会</t>
  </si>
  <si>
    <t>●天敵（コレマンアブラバチ、チリカブリダニ、ミヤコカブリダニ）の利用</t>
    <phoneticPr fontId="42"/>
  </si>
  <si>
    <t>●天敵資材利用による化学農薬散布回数の低減</t>
    <phoneticPr fontId="42"/>
  </si>
  <si>
    <t>https://www.pref.saga.lg.jp/kiji00381022/index.html</t>
    <phoneticPr fontId="42"/>
  </si>
  <si>
    <t>https://www.pref.saga.lg.jp/kiji00381022/3_81022_352649_up_mumbranz.pdf</t>
    <phoneticPr fontId="42"/>
  </si>
  <si>
    <t>https://www.pref.saga.lg.jp/kiji00381022/3_81022_367773_up_47lbqd3v.pdf</t>
    <phoneticPr fontId="42"/>
  </si>
  <si>
    <t>長崎西彼地域農業振興協議会</t>
  </si>
  <si>
    <t>●天敵資材
●防虫ネット（アザミウマ類対策）</t>
    <phoneticPr fontId="42"/>
  </si>
  <si>
    <t>●天敵資材、防虫ネットの活用による化学農薬の散布回数の削減</t>
    <phoneticPr fontId="42"/>
  </si>
  <si>
    <t>https://www.pref.nagasaki.jp/shared/uploads/2025/08/1756430431.pdf</t>
    <phoneticPr fontId="42"/>
  </si>
  <si>
    <t>https://www.pref.nagasaki.jp/shared/uploads/2025/08/1756430405.pdf</t>
    <phoneticPr fontId="42"/>
  </si>
  <si>
    <t>壱岐地域スマート農業推進協議会</t>
    <phoneticPr fontId="42"/>
  </si>
  <si>
    <t>イタリアンライグラス</t>
  </si>
  <si>
    <t>●ドローンによるいもち病耐性品種の立毛播種
●不耕起播種</t>
    <phoneticPr fontId="42"/>
  </si>
  <si>
    <t>https://www.pref.nagasaki.jp/shared/uploads/2025/08/1756432048.pdf</t>
    <phoneticPr fontId="42"/>
  </si>
  <si>
    <t>https://www.pref.nagasaki.jp/shared/uploads/2025/08/1756432036.pdf</t>
    <phoneticPr fontId="42"/>
  </si>
  <si>
    <t>島原地域農業振興協議会</t>
  </si>
  <si>
    <t>ばれいしょ</t>
  </si>
  <si>
    <t>●抵抗性品種
●疫病初発時期予測システムの導入</t>
    <phoneticPr fontId="42"/>
  </si>
  <si>
    <t>●同左による化学農薬の散布回数の低減</t>
    <phoneticPr fontId="42"/>
  </si>
  <si>
    <t>https://www.pref.nagasaki.jp/shared/uploads/2025/08/1756431509.pdf</t>
    <phoneticPr fontId="42"/>
  </si>
  <si>
    <t>https://www.pref.nagasaki.jp/shared/uploads/2025/08/1756431494.pdf</t>
    <phoneticPr fontId="42"/>
  </si>
  <si>
    <t>カーネーション</t>
  </si>
  <si>
    <t>●赤色LED（アザミウマ防除）</t>
    <rPh sb="12" eb="14">
      <t>ボウジョ</t>
    </rPh>
    <phoneticPr fontId="42"/>
  </si>
  <si>
    <t>●赤色LEDの活用による化学農薬散布回数の削減</t>
    <phoneticPr fontId="42"/>
  </si>
  <si>
    <t>https://www.pref.nagasaki.jp/shared/uploads/2025/08/1756431109.pdf</t>
    <phoneticPr fontId="42"/>
  </si>
  <si>
    <t>https://www.pref.nagasaki.jp/shared/uploads/2025/08/1756431058.pdf</t>
    <phoneticPr fontId="42"/>
  </si>
  <si>
    <t>熊本県</t>
  </si>
  <si>
    <t>山都町グリーンな栽培体系研究協議会</t>
  </si>
  <si>
    <t>●リモコン式除草機（畦畔の雑草管理）</t>
  </si>
  <si>
    <t>串間市バイオ炭普及協議会</t>
  </si>
  <si>
    <t>●バイオ炭の農地施用による施肥作業時間低減</t>
    <rPh sb="13" eb="19">
      <t>セヒサギョウジカン</t>
    </rPh>
    <rPh sb="19" eb="21">
      <t>テイゲン</t>
    </rPh>
    <phoneticPr fontId="42"/>
  </si>
  <si>
    <t>https://aoifarm-gr.com/news/%E7%94%A3%E5%9C%B0%E6%88%A6%E7%95%A5%E3%81%AB%E3%81%A4%E3%81%84%E3%81%A6</t>
    <phoneticPr fontId="42"/>
  </si>
  <si>
    <t>キク、ソリダゴ</t>
  </si>
  <si>
    <t>●スマート農業機械の活用（無線式門型防除機）</t>
    <phoneticPr fontId="42"/>
  </si>
  <si>
    <t>https://www.town.wadomari.lg.jp/keizai/midori.html</t>
    <phoneticPr fontId="42"/>
  </si>
  <si>
    <t>https://www.town.wadomari.lg.jp/documents/6648/midori_manyuaru.pdf</t>
    <phoneticPr fontId="42"/>
  </si>
  <si>
    <t>https://www.town.wadomari.lg.jp/documents/6648/midori_0328.pdf</t>
    <phoneticPr fontId="42"/>
  </si>
  <si>
    <t>伊仙町有機農業推進協議会</t>
  </si>
  <si>
    <t>●有機質資材（堆肥、微生物資材、緑肥）の活用による病害抑制
●分析に基づく施肥設計</t>
    <rPh sb="7" eb="9">
      <t>タイヒ</t>
    </rPh>
    <rPh sb="10" eb="13">
      <t>ビセイブツ</t>
    </rPh>
    <rPh sb="13" eb="15">
      <t>シザイ</t>
    </rPh>
    <rPh sb="16" eb="18">
      <t>リョクヒ</t>
    </rPh>
    <phoneticPr fontId="42"/>
  </si>
  <si>
    <t>●ドローンでの微生物資材散布による省力化</t>
    <phoneticPr fontId="42"/>
  </si>
  <si>
    <t>https://www.town.isen.kagoshima.jp/keizai/engei/r6engei/gurisapohoukoku.html</t>
    <phoneticPr fontId="42"/>
  </si>
  <si>
    <t>https://www.town.isen.kagoshima.jp/documents/3195/manyuaru.pdf</t>
    <phoneticPr fontId="42"/>
  </si>
  <si>
    <t>環境負荷低減の取組の分類</t>
    <rPh sb="0" eb="6">
      <t>カンキョウフカテイゲン</t>
    </rPh>
    <rPh sb="7" eb="9">
      <t>トリクミ</t>
    </rPh>
    <rPh sb="10" eb="12">
      <t>ブンルイ</t>
    </rPh>
    <phoneticPr fontId="6"/>
  </si>
  <si>
    <t>●ドローン追肥</t>
    <rPh sb="5" eb="7">
      <t>ツイヒ</t>
    </rPh>
    <phoneticPr fontId="42"/>
  </si>
  <si>
    <t>●除草カルチベーター
●有機質資材（緑肥、汚泥肥料）
●バイオ炭
●生分解性マルチの導入</t>
  </si>
  <si>
    <t>●自動操舵システムを活用した作業の省力化
●ドローンによる農薬散布</t>
    <phoneticPr fontId="6"/>
  </si>
  <si>
    <t>●自動操舵システムを活用した作業の省力化
●ドローンによる農薬散布</t>
    <phoneticPr fontId="42"/>
  </si>
  <si>
    <t>●剪定枝バイオ炭投入
●不耕起草生栽培
●もみ殻くん炭投入
●マルチ内施肥</t>
    <rPh sb="15" eb="16">
      <t>クサ</t>
    </rPh>
    <phoneticPr fontId="42"/>
  </si>
  <si>
    <t>●ナノバブル水を使用した防除
●堆肥複合肥料の導入
●生育診断、環境モニタリングによる肥培管理
●発生予察に基づく適期防除
●病気抵抗性品種</t>
    <phoneticPr fontId="6"/>
  </si>
  <si>
    <t>●ナノバブル水を使用した防除
●発生予察に基づく適期防除
●病気抵抗性品種</t>
    <phoneticPr fontId="42"/>
  </si>
  <si>
    <t>●土壌診断による施肥
●環境モニタリング等に基づく追肥
●抵抗性品種の導入
●土壌還元消毒、静電付加ノズル、行動抑制剤の活用（コナジラミ類防除）、ハウス環境チェックリスト作成</t>
    <phoneticPr fontId="6"/>
  </si>
  <si>
    <t>●自動かん水装置の導入
●抵抗性品種の導入
●土壌還元消毒、行動抑制剤の活用（コナジラミ類防除）、静電j付加ノズル、ハウス環境チェックリスト作成</t>
    <phoneticPr fontId="6"/>
  </si>
  <si>
    <t>●ドローンによる施肥マップ作成と有機肥料の葉面散布
●ウェブGISソフトウェア活用による圃場管理マップ
●種子温湯消毒、農薬不使用栽培</t>
    <phoneticPr fontId="42"/>
  </si>
  <si>
    <t>●有機資材・有機質肥料の活用
●乗用除草機＋ドローンによる雑草解析
●ラジコン水田除草機</t>
    <rPh sb="41" eb="44">
      <t>ジョソウキ</t>
    </rPh>
    <phoneticPr fontId="42"/>
  </si>
  <si>
    <t>●ドローン等の省力施肥技術による追肥作業の省力化
●アシストスーツを利用した草刈作業
●水田センサー</t>
    <phoneticPr fontId="42"/>
  </si>
  <si>
    <t>●バイオマス由来の生分解性マルチ導入</t>
    <phoneticPr fontId="42"/>
  </si>
  <si>
    <t>●薬剤感受性検定による薬剤選定</t>
    <phoneticPr fontId="42"/>
  </si>
  <si>
    <t>●有機質肥料の施用（穂肥）
●江の設置</t>
    <rPh sb="10" eb="12">
      <t>ホゴエ</t>
    </rPh>
    <rPh sb="15" eb="16">
      <t>エ</t>
    </rPh>
    <rPh sb="17" eb="19">
      <t>セッチ</t>
    </rPh>
    <phoneticPr fontId="42"/>
  </si>
  <si>
    <t>●バイオマス生分解性マルチ
●0.8㎜目合いネットの新規導入</t>
    <rPh sb="6" eb="10">
      <t>セイブンカイセイ</t>
    </rPh>
    <rPh sb="19" eb="21">
      <t>メアイ</t>
    </rPh>
    <rPh sb="26" eb="30">
      <t>シンキドウニュウ</t>
    </rPh>
    <phoneticPr fontId="42"/>
  </si>
  <si>
    <t>●直進アシスト機能付き側条施肥田植え機
●水田除草機</t>
    <phoneticPr fontId="42"/>
  </si>
  <si>
    <t>●紫外線（UV-B）照射
●天敵資材、防草シートの活用
●遮熱シート、寒冷紗（遮熱による作業時間低減）</t>
    <rPh sb="3" eb="4">
      <t>セン</t>
    </rPh>
    <rPh sb="10" eb="12">
      <t>ショウシャ</t>
    </rPh>
    <rPh sb="19" eb="21">
      <t>ボウソウ</t>
    </rPh>
    <rPh sb="29" eb="31">
      <t>シャネツ</t>
    </rPh>
    <rPh sb="35" eb="38">
      <t>カンレイシャ</t>
    </rPh>
    <rPh sb="39" eb="41">
      <t>シャネツ</t>
    </rPh>
    <rPh sb="44" eb="50">
      <t>サギョウジカンテイゲン</t>
    </rPh>
    <phoneticPr fontId="42"/>
  </si>
  <si>
    <t>●堆肥
●ドローンセンシングによる穂肥診断に基づく追肥
●乗用型水田除草機
●自動抑草ロボット</t>
    <rPh sb="39" eb="43">
      <t>ジドウヨクソウ</t>
    </rPh>
    <phoneticPr fontId="42"/>
  </si>
  <si>
    <t>●わら腐熟促進資材
●中干し期間延長
●移植後の適正な水管理・浅水代かき</t>
    <phoneticPr fontId="42"/>
  </si>
  <si>
    <t>●在来タバコカスミカメによるタバココナジラミ、アザミウマ防除
●スワルスキーカブリダニパック製剤によるアザミウマ防除
●光反射防虫ネット等を活用した別作型からの物理的害虫侵入抑制対策
●抵抗性品種の活用</t>
    <phoneticPr fontId="42"/>
  </si>
  <si>
    <t>露地野菜、茶</t>
  </si>
  <si>
    <t>●有機質肥料の活用</t>
    <phoneticPr fontId="42"/>
  </si>
  <si>
    <t>ほうれんそう、キャベツ、ブロッコリー</t>
    <phoneticPr fontId="42"/>
  </si>
  <si>
    <t>イチゴ</t>
    <phoneticPr fontId="6"/>
  </si>
  <si>
    <t>果樹</t>
    <rPh sb="0" eb="2">
      <t>カジュ</t>
    </rPh>
    <phoneticPr fontId="42"/>
  </si>
  <si>
    <t>施設野菜</t>
    <rPh sb="0" eb="4">
      <t>シセツヤサイ</t>
    </rPh>
    <phoneticPr fontId="42"/>
  </si>
  <si>
    <t>https://www.pref.yamanashi.jp/documents/120046/bousou-enkaku.pdf</t>
    <phoneticPr fontId="6"/>
  </si>
  <si>
    <t>https://www.pref.yamanashi.jp/documents/120046/yuki-boujyo-sehi.pdf</t>
    <phoneticPr fontId="6"/>
  </si>
  <si>
    <t>https://www.city.agano.niigata.jp/material/files/group/16/yuukidaizu.pdf</t>
    <phoneticPr fontId="6"/>
  </si>
  <si>
    <t>https://www.city.agano.niigata.jp/material/files/group/16/yuukitomato.pdf</t>
    <phoneticPr fontId="6"/>
  </si>
  <si>
    <t>https://www.city.agano.niigata.jp/material/files/group/16/nasughg.pdf</t>
    <phoneticPr fontId="6"/>
  </si>
  <si>
    <t>https://www.city.agano.niigata.jp/material/files/group/16/sanntiyuukidaizu.pdf</t>
    <phoneticPr fontId="6"/>
  </si>
  <si>
    <t>https://www.city.agano.niigata.jp/material/files/group/16/sanntiyuukitomato.pdf</t>
    <phoneticPr fontId="6"/>
  </si>
  <si>
    <t>https://www.city.agano.niigata.jp/material/files/group/16/sanntinasughg.pdf</t>
    <phoneticPr fontId="6"/>
  </si>
  <si>
    <t>https://www.pref.kyoto.jp/byogai/pamphlet.html</t>
    <phoneticPr fontId="6"/>
  </si>
  <si>
    <t>https://www.pref.kyoto.jp/byogai/documents/negi-byogai-manual_202502.pdf</t>
    <phoneticPr fontId="6"/>
  </si>
  <si>
    <t>https://www.pref.kyoto.jp/byogai/documents/tobaccowhitefly-manual_202502.pdf</t>
    <phoneticPr fontId="6"/>
  </si>
  <si>
    <t>https://www.pref.kyoto.jp/byogai/documents/kurodaizuedamame-manual_202502.pdf</t>
    <phoneticPr fontId="6"/>
  </si>
  <si>
    <t>https://www.pref.kyoto.jp/nosan/documents/r6-26-1_tomato.pdf</t>
    <phoneticPr fontId="6"/>
  </si>
  <si>
    <t>https://www.pref.kyoto.jp/nosan/documents/r6-26-1_nedamame.pdf</t>
    <phoneticPr fontId="6"/>
  </si>
  <si>
    <t>https://ja-kyotoninokuni.or.jp/blog/wp-content/uploads/2025/06/ac473fe3cb6a45ad45e4b16edba3e9fc.pdf</t>
    <phoneticPr fontId="6"/>
  </si>
  <si>
    <t>https://ja-kyotoninokuni.or.jp/blog/wp-content/uploads/2025/06/e590ce4d68378289296c767ff79787e5.pdf</t>
    <phoneticPr fontId="6"/>
  </si>
  <si>
    <t>https://www.pref.shiga.lg.jp/ippan/shigotosangyou/nougyou/ryutsuu/19910.html</t>
  </si>
  <si>
    <t>https://www.pref.shiga.lg.jp/file/attachment/5566406.pdf</t>
  </si>
  <si>
    <t>https://www.pref.tokushima.lg.jp/file/attachment/916314.pdf</t>
    <phoneticPr fontId="6"/>
  </si>
  <si>
    <t>（水稲）
●ドローンによる葉色診断
●可変施肥機能付ブロードキャスター</t>
    <phoneticPr fontId="42"/>
  </si>
  <si>
    <t>スイカ</t>
    <phoneticPr fontId="6"/>
  </si>
  <si>
    <t>https://www.pref.kagawa.lg.jp/noukei16300/jizokukano/gurisapo/gurisapo.html</t>
    <phoneticPr fontId="6"/>
  </si>
  <si>
    <t>（コマツナ・ミズナ）
●堆肥・有機質肥料
●土壌診断に基づく適正施肥
●太陽熱消毒
●防虫ネットの被覆</t>
    <phoneticPr fontId="42"/>
  </si>
  <si>
    <t>（コマツナ・ミズナ）
●播種機の活用
●除草シートの活用</t>
    <phoneticPr fontId="42"/>
  </si>
  <si>
    <t>●ペレット堆肥の活用による散布作業の軽労化</t>
    <rPh sb="5" eb="7">
      <t>タイヒ</t>
    </rPh>
    <rPh sb="8" eb="10">
      <t>カツヨウ</t>
    </rPh>
    <rPh sb="13" eb="17">
      <t>サンプサギョウ</t>
    </rPh>
    <rPh sb="18" eb="21">
      <t>ケイロウカ</t>
    </rPh>
    <phoneticPr fontId="42"/>
  </si>
  <si>
    <t>https://www.pref.tottori.lg.jp/secure/1340539/suitoupura_manyuaru.pdf</t>
    <phoneticPr fontId="42"/>
  </si>
  <si>
    <t>https://www.pref.tottori.lg.jp/secure/1340539/suitou_sennryaku.pdf</t>
    <phoneticPr fontId="42"/>
  </si>
  <si>
    <t>https://www.pref.tottori.lg.jp/secure/1340539/suitoudoron_manyuaru.pdf</t>
    <phoneticPr fontId="42"/>
  </si>
  <si>
    <t>https://www.pref.tottori.lg.jp/secure/1340539/nashi_manyuaru.pdf</t>
    <phoneticPr fontId="42"/>
  </si>
  <si>
    <t>https://www.pref.tottori.lg.jp/secure/1340539/nashi_sennryaku.pdf</t>
    <phoneticPr fontId="42"/>
  </si>
  <si>
    <t>https://www.pref.tottori.lg.jp/secure/1340539/itigo_manyuaru.pdf</t>
    <phoneticPr fontId="42"/>
  </si>
  <si>
    <t>https://www.pref.tottori.lg.jp/secure/1340539/itigo_sennryaku.pdf</t>
    <phoneticPr fontId="42"/>
  </si>
  <si>
    <t>https://www.pref.tottori.lg.jp/secure/1340539/suica_manyuaru.pdf</t>
    <phoneticPr fontId="42"/>
  </si>
  <si>
    <t>https://www.pref.tottori.lg.jp/secure/1340539/suica_sennryaku.pdf</t>
    <phoneticPr fontId="42"/>
  </si>
  <si>
    <t>https://www.pref.kagawa.lg.jp/documents/57130/r6_conso_komatsu_mizuna.pdf</t>
    <phoneticPr fontId="42"/>
  </si>
  <si>
    <t>https://www.pref.kagawa.lg.jp/documents/57130/r6_conso_minitomato.pdf</t>
    <phoneticPr fontId="42"/>
  </si>
  <si>
    <t>https://www.pref.ehime.jp/uploaded/attachment/147491.pdf</t>
    <phoneticPr fontId="42"/>
  </si>
  <si>
    <t>https://www.pref.ehime.jp/uploaded/attachment/147490.pdf</t>
    <phoneticPr fontId="42"/>
  </si>
  <si>
    <t>豆類、露地野菜、施設野菜</t>
    <rPh sb="3" eb="7">
      <t>ロジヤサイ</t>
    </rPh>
    <rPh sb="8" eb="12">
      <t>シセツヤサイ</t>
    </rPh>
    <phoneticPr fontId="42"/>
  </si>
  <si>
    <t>有機大豆、有機トマト、ナス</t>
    <rPh sb="0" eb="2">
      <t>ユウキ</t>
    </rPh>
    <rPh sb="2" eb="4">
      <t>ダイズ</t>
    </rPh>
    <rPh sb="5" eb="7">
      <t>ユウキ</t>
    </rPh>
    <phoneticPr fontId="6"/>
  </si>
  <si>
    <t>スイートコーン、だいこん</t>
    <phoneticPr fontId="6"/>
  </si>
  <si>
    <t>ネギ、トマト、エダマメ</t>
    <phoneticPr fontId="6"/>
  </si>
  <si>
    <t>●病害に強い品種の有機栽培
●カバープランツ（緑肥）
●機械式除草機（乗用型除草機、自動抑草ロボット）
●腐熟促進剤施用＋秋耕</t>
    <rPh sb="23" eb="25">
      <t>リョクヒ</t>
    </rPh>
    <phoneticPr fontId="42"/>
  </si>
  <si>
    <t>（水稲）
●プラスチックレス肥料の活用
●鶏ふん堆肥の活用
●ドローン空撮による地力の高低を示したマップの作成</t>
    <rPh sb="24" eb="26">
      <t>タイヒ</t>
    </rPh>
    <rPh sb="35" eb="37">
      <t>クウサツ</t>
    </rPh>
    <rPh sb="40" eb="42">
      <t>チリョク</t>
    </rPh>
    <rPh sb="43" eb="45">
      <t>コウテイ</t>
    </rPh>
    <rPh sb="46" eb="47">
      <t>シメ</t>
    </rPh>
    <rPh sb="53" eb="55">
      <t>サクセイ</t>
    </rPh>
    <phoneticPr fontId="42"/>
  </si>
  <si>
    <t>（イチゴ）
●生分解性ポットの活用</t>
    <phoneticPr fontId="42"/>
  </si>
  <si>
    <t>（スイカ）
●生分解性ポットの活用</t>
    <phoneticPr fontId="42"/>
  </si>
  <si>
    <t>ミニトマト、コマツナ、ミズナ</t>
    <phoneticPr fontId="6"/>
  </si>
  <si>
    <t>（梨）
●全量有機質肥料（施肥回数削減）</t>
    <rPh sb="1" eb="2">
      <t>ナシ</t>
    </rPh>
    <phoneticPr fontId="42"/>
  </si>
  <si>
    <t>（梨）
●全量有機質肥料等の活用</t>
    <rPh sb="1" eb="2">
      <t>ナシ</t>
    </rPh>
    <phoneticPr fontId="42"/>
  </si>
  <si>
    <t>●病害虫発生予察に基づく防除回数削減
●ドローン防除による病害虫防除作業時間の削減</t>
    <rPh sb="32" eb="36">
      <t>ボウジョサギョウ</t>
    </rPh>
    <phoneticPr fontId="42"/>
  </si>
  <si>
    <t>●緑肥（土づくり）
●太陽熱消毒
●コート種子による点播（ニンジン）
●直播栽培（タマネギ）
●黄色防蛾灯
●生産工程データ管理アプリケーション</t>
    <phoneticPr fontId="42"/>
  </si>
  <si>
    <t>（ミニトマト）
●緑肥・堆肥・有機質肥料の利用
●土壌診断に基づく適正施肥
●フェロモントラップによる害虫捕殺</t>
    <rPh sb="15" eb="20">
      <t>ユウキシツヒリョウ</t>
    </rPh>
    <phoneticPr fontId="42"/>
  </si>
  <si>
    <t>（ミニトマト）
●防草シート＋マルチ</t>
    <rPh sb="9" eb="11">
      <t>ボウソウ</t>
    </rPh>
    <phoneticPr fontId="42"/>
  </si>
  <si>
    <t>●竹堆肥による土壌改良
●秋耕
●堆肥（農業支援サービスの活用）
●ドローンセンシングによる施肥マップの作成
●BLOF営農管理システム導入等の実施</t>
  </si>
  <si>
    <t>https://kofa.jp/wp2024/wp-content/uploads/2024/08/%E3%82%A2%E3%82%A4%E3%82%AC%E3%83%A2%E3%83%AD%E3%83%9C%E7%A8%B2%E4%BD%9C%E3%81%AE%E6%89%8B%E5%BC%95%E3%81%8D_24p_20230705.pdf</t>
    <phoneticPr fontId="6"/>
  </si>
  <si>
    <t>https://kofa.jp/wp2024/wp-content/uploads/2024/08/%E3%82%A2%E3%82%A4%E3%82%AC%E3%83%A2%E3%83%AD%E3%83%9C%E7%94%A3%E5%9C%B0%E6%88%A6%E7%95%A5%E6%A1%88R50331.pdf</t>
    <phoneticPr fontId="6"/>
  </si>
  <si>
    <t>トマト、きゅうり</t>
    <phoneticPr fontId="6"/>
  </si>
  <si>
    <t>さといも、小ギク、シンテッポウユリ</t>
    <rPh sb="5" eb="6">
      <t>ショウ</t>
    </rPh>
    <phoneticPr fontId="6"/>
  </si>
  <si>
    <t>いも類、花き</t>
    <rPh sb="2" eb="3">
      <t>ルイ</t>
    </rPh>
    <rPh sb="4" eb="5">
      <t>カ</t>
    </rPh>
    <phoneticPr fontId="6"/>
  </si>
  <si>
    <t>コマツナ、ホウレンソウ</t>
    <phoneticPr fontId="6"/>
  </si>
  <si>
    <t>デルフィニウム、ミニトマト</t>
    <phoneticPr fontId="6"/>
  </si>
  <si>
    <t>花き、施設野菜</t>
    <rPh sb="3" eb="7">
      <t>シセツヤサイ</t>
    </rPh>
    <phoneticPr fontId="6"/>
  </si>
  <si>
    <t>●有機質資材（緑肥）の活用
●生分解性マルチの活用[早生品種]
●中耕培土機の活用（機械除草）[中生品種]</t>
    <phoneticPr fontId="6"/>
  </si>
  <si>
    <t>●自動操舵アシストトラクターによる耕起・整形・マルチ・播種同時作業機の活用
●自動操舵アシスト乗用中耕・培土機、新型収穫脱莢機の活用
●生分解性マルチの活用</t>
    <phoneticPr fontId="6"/>
  </si>
  <si>
    <t>●果樹選定枝の炭化したバイオ炭の農地施用
●自立走行無人草刈機の太陽光パネル充電●有機リン系殺虫剤からIGR系殺虫剤への転換（カイガラムシ対策）
●天敵・気門封鎖剤の活用（ハダニ対策)</t>
    <rPh sb="38" eb="40">
      <t>ジュウデン</t>
    </rPh>
    <phoneticPr fontId="6"/>
  </si>
  <si>
    <t>ナス、たらの芽、ふきのとう</t>
    <rPh sb="6" eb="7">
      <t>メ</t>
    </rPh>
    <phoneticPr fontId="6"/>
  </si>
  <si>
    <t>●土壌診断に基づく施肥設計
●土壌改良資材（化学肥料：花だより、畑のカルシウム、有機質肥料：牛糞堆肥 ）の活用</t>
    <phoneticPr fontId="6"/>
  </si>
  <si>
    <t>https://www.pref.kagoshima.jp/ak12/chiiki/kagoshima/sangyo/rinsui/nouseihioki/r4tyagurisapo.html</t>
    <phoneticPr fontId="6"/>
  </si>
  <si>
    <t>●有機茶園での網もち病の省力防除体系（二番茶浅刈技術と新規銅フロアプブルの適期散布）</t>
    <rPh sb="19" eb="21">
      <t>ニバン</t>
    </rPh>
    <rPh sb="21" eb="22">
      <t>チャ</t>
    </rPh>
    <rPh sb="22" eb="23">
      <t>セン</t>
    </rPh>
    <rPh sb="23" eb="24">
      <t>ガイ</t>
    </rPh>
    <rPh sb="24" eb="26">
      <t>ギジュツ</t>
    </rPh>
    <rPh sb="27" eb="29">
      <t>シンキ</t>
    </rPh>
    <rPh sb="29" eb="30">
      <t>ドウ</t>
    </rPh>
    <rPh sb="37" eb="39">
      <t>テキキ</t>
    </rPh>
    <rPh sb="39" eb="41">
      <t>サンプ</t>
    </rPh>
    <phoneticPr fontId="6"/>
  </si>
  <si>
    <t>●有機JAS対応ペレット堆肥の活用
●有機JAS対応地域資源循環型肥料の活用</t>
    <phoneticPr fontId="6"/>
  </si>
  <si>
    <t>https://kofa.jp/news/%e3%82%a2%e3%82%a4%e3%82%ac%e3%83%a2%e3%83%ad%e3%83%9c%e8%87%aa%e5%8b%95%e6%8a%91%e8%8d%89%e3%83%ad%e3%83%9c%e3%83%83%e3%83%88%e3%82%92%e6%b4%bb%e7%94%a8%e3%81%97%e3%81%9f%e6%b0%b4%e7%a8%b2%e6%9c%89/</t>
    <phoneticPr fontId="6"/>
  </si>
  <si>
    <t>●自動抑草ロボットによる雑草の発生抑制
●水位センサー，自動水門ゲート（給水ゲート）を使用した水管理</t>
    <rPh sb="4" eb="5">
      <t>クサ</t>
    </rPh>
    <rPh sb="12" eb="14">
      <t>ザッソウ</t>
    </rPh>
    <rPh sb="15" eb="17">
      <t>ハッセイ</t>
    </rPh>
    <rPh sb="17" eb="19">
      <t>ヨクセイ</t>
    </rPh>
    <phoneticPr fontId="6"/>
  </si>
  <si>
    <t>●自動抑草ロボットによる雑草の発生抑制</t>
    <rPh sb="4" eb="5">
      <t>クサ</t>
    </rPh>
    <rPh sb="12" eb="14">
      <t>ザッソウ</t>
    </rPh>
    <rPh sb="15" eb="17">
      <t>ハッセイ</t>
    </rPh>
    <rPh sb="17" eb="19">
      <t>ヨクセイ</t>
    </rPh>
    <phoneticPr fontId="6"/>
  </si>
  <si>
    <t>https://www.pref.kagoshima.jp/ao08/202303.html</t>
    <phoneticPr fontId="6"/>
  </si>
  <si>
    <t>●天敵利用による害虫防除体制（農薬の散布回数削減）</t>
    <rPh sb="15" eb="17">
      <t>ノウヤク</t>
    </rPh>
    <rPh sb="18" eb="20">
      <t>サンプ</t>
    </rPh>
    <rPh sb="20" eb="22">
      <t>カイスウ</t>
    </rPh>
    <rPh sb="22" eb="24">
      <t>サクゲン</t>
    </rPh>
    <phoneticPr fontId="6"/>
  </si>
  <si>
    <t>●新たな天敵利用体系による害虫防除体系
●防虫ネットによるタバココナジラミの防除
●粘着シートによるタバココナジラミの防除</t>
    <phoneticPr fontId="6"/>
  </si>
  <si>
    <t>南大隅町環境にやさしい産地育成協議会</t>
    <rPh sb="0" eb="4">
      <t>ミナミオオスミチョウ</t>
    </rPh>
    <rPh sb="4" eb="6">
      <t>カンキョウ</t>
    </rPh>
    <rPh sb="11" eb="13">
      <t>サンチ</t>
    </rPh>
    <rPh sb="13" eb="15">
      <t>イクセイ</t>
    </rPh>
    <rPh sb="15" eb="18">
      <t>キョウギカイ</t>
    </rPh>
    <phoneticPr fontId="2"/>
  </si>
  <si>
    <t>https://www.pref.kagoshima.jp/ao11/2022gurisapo/2022gurisapo.html</t>
    <phoneticPr fontId="6"/>
  </si>
  <si>
    <t>●天敵利用による化学農薬の使用回数の低減</t>
    <rPh sb="1" eb="3">
      <t>テンテキ</t>
    </rPh>
    <rPh sb="3" eb="5">
      <t>リヨウ</t>
    </rPh>
    <rPh sb="8" eb="10">
      <t>カガク</t>
    </rPh>
    <rPh sb="10" eb="12">
      <t>ノウヤク</t>
    </rPh>
    <rPh sb="13" eb="17">
      <t>シヨウカイスウ</t>
    </rPh>
    <rPh sb="18" eb="20">
      <t>テイゲン</t>
    </rPh>
    <phoneticPr fontId="6"/>
  </si>
  <si>
    <t>●糖含有珪藻土を使用した土壌還元消毒
●天敵利用による病害虫防除体系</t>
    <rPh sb="1" eb="2">
      <t>トウ</t>
    </rPh>
    <rPh sb="2" eb="3">
      <t>フク</t>
    </rPh>
    <rPh sb="3" eb="4">
      <t>アリ</t>
    </rPh>
    <rPh sb="4" eb="7">
      <t>ケイソウド</t>
    </rPh>
    <rPh sb="8" eb="10">
      <t>シヨウ</t>
    </rPh>
    <rPh sb="12" eb="16">
      <t>ドジョウカンゲン</t>
    </rPh>
    <rPh sb="16" eb="18">
      <t>ショウドク</t>
    </rPh>
    <rPh sb="20" eb="24">
      <t>テンテキリヨウ</t>
    </rPh>
    <rPh sb="27" eb="30">
      <t>ビョウガイチュウ</t>
    </rPh>
    <rPh sb="30" eb="32">
      <t>ボウジョ</t>
    </rPh>
    <rPh sb="32" eb="34">
      <t>タイケイ</t>
    </rPh>
    <phoneticPr fontId="6"/>
  </si>
  <si>
    <t>●自動潅水システム</t>
    <phoneticPr fontId="6"/>
  </si>
  <si>
    <t>●光散乱光フィルムの被覆</t>
    <phoneticPr fontId="6"/>
  </si>
  <si>
    <t>●耕起・代かき作業における直進アシスト・自動操舵システムの活用
●畦畔管理におけるリモコン式草刈機の活用</t>
    <rPh sb="13" eb="15">
      <t>チョクシン</t>
    </rPh>
    <rPh sb="20" eb="22">
      <t>ジドウ</t>
    </rPh>
    <rPh sb="22" eb="24">
      <t>ソウダ</t>
    </rPh>
    <rPh sb="29" eb="31">
      <t>カツヨウ</t>
    </rPh>
    <rPh sb="33" eb="35">
      <t>ケイハン</t>
    </rPh>
    <rPh sb="35" eb="37">
      <t>カンリ</t>
    </rPh>
    <rPh sb="50" eb="52">
      <t>カツヨウ</t>
    </rPh>
    <phoneticPr fontId="6"/>
  </si>
  <si>
    <t>●耕起・代かき作業における直進アシスト・自動操舵システムの活用（燃油使用量の低減）
●畦畔管理におけるリモコン式草刈機の活用（燃料使用量の低減）</t>
    <rPh sb="13" eb="15">
      <t>チョクシン</t>
    </rPh>
    <rPh sb="20" eb="22">
      <t>ジドウ</t>
    </rPh>
    <rPh sb="22" eb="24">
      <t>ソウダ</t>
    </rPh>
    <rPh sb="29" eb="31">
      <t>カツヨウ</t>
    </rPh>
    <rPh sb="32" eb="34">
      <t>ネンユ</t>
    </rPh>
    <rPh sb="34" eb="37">
      <t>シヨウリョウ</t>
    </rPh>
    <rPh sb="38" eb="40">
      <t>テイゲン</t>
    </rPh>
    <rPh sb="43" eb="45">
      <t>ケイハン</t>
    </rPh>
    <rPh sb="45" eb="47">
      <t>カンリ</t>
    </rPh>
    <rPh sb="60" eb="62">
      <t>カツヨウ</t>
    </rPh>
    <rPh sb="69" eb="71">
      <t>テイゲン</t>
    </rPh>
    <phoneticPr fontId="6"/>
  </si>
  <si>
    <t>●乗用収穫機</t>
    <rPh sb="1" eb="3">
      <t>ジョウヨウ</t>
    </rPh>
    <rPh sb="3" eb="6">
      <t>シュウカクキ</t>
    </rPh>
    <phoneticPr fontId="6"/>
  </si>
  <si>
    <t>●生物農薬</t>
    <rPh sb="1" eb="5">
      <t>セイブツノウヤク</t>
    </rPh>
    <phoneticPr fontId="6"/>
  </si>
  <si>
    <t>●UV-B照射ランプの親株ほ場への導入（白サビ病対策）</t>
    <rPh sb="5" eb="7">
      <t>ショウシャ</t>
    </rPh>
    <rPh sb="11" eb="13">
      <t>オヤカブ</t>
    </rPh>
    <rPh sb="14" eb="15">
      <t>ジョウ</t>
    </rPh>
    <rPh sb="17" eb="19">
      <t>ドウニュウ</t>
    </rPh>
    <rPh sb="20" eb="21">
      <t>シラ</t>
    </rPh>
    <rPh sb="23" eb="24">
      <t>ヤマイ</t>
    </rPh>
    <rPh sb="24" eb="26">
      <t>タイサク</t>
    </rPh>
    <phoneticPr fontId="6"/>
  </si>
  <si>
    <t>●ドローンによる農薬散布</t>
    <phoneticPr fontId="6"/>
  </si>
  <si>
    <t>●局所施肥
●有機質肥料の使用</t>
    <phoneticPr fontId="6"/>
  </si>
  <si>
    <t>●防虫ネット等害虫侵入防止資材
●生物農薬</t>
    <phoneticPr fontId="6"/>
  </si>
  <si>
    <t>https://www.pref.saga.lg.jp/kiji00398043/index.html</t>
    <phoneticPr fontId="6"/>
  </si>
  <si>
    <t>●自立走行無人草刈機の導入（除草剤の使用回数の削減）</t>
    <rPh sb="1" eb="3">
      <t>ジリツ</t>
    </rPh>
    <rPh sb="3" eb="5">
      <t>ソウコウ</t>
    </rPh>
    <rPh sb="5" eb="7">
      <t>ムジン</t>
    </rPh>
    <rPh sb="7" eb="9">
      <t>クサカ</t>
    </rPh>
    <rPh sb="9" eb="10">
      <t>キ</t>
    </rPh>
    <rPh sb="11" eb="13">
      <t>ドウニュウ</t>
    </rPh>
    <rPh sb="14" eb="17">
      <t>ジョソウザイ</t>
    </rPh>
    <rPh sb="18" eb="22">
      <t>シヨウカイスウ</t>
    </rPh>
    <rPh sb="23" eb="25">
      <t>サクゲン</t>
    </rPh>
    <phoneticPr fontId="6"/>
  </si>
  <si>
    <t>●自立走行無人草刈機の導入（除草剤の使用回数削減）</t>
    <rPh sb="1" eb="3">
      <t>ジリツ</t>
    </rPh>
    <rPh sb="3" eb="5">
      <t>ソウコウ</t>
    </rPh>
    <rPh sb="5" eb="7">
      <t>ムジン</t>
    </rPh>
    <rPh sb="7" eb="9">
      <t>クサカ</t>
    </rPh>
    <rPh sb="9" eb="10">
      <t>キ</t>
    </rPh>
    <rPh sb="11" eb="13">
      <t>ドウニュウ</t>
    </rPh>
    <rPh sb="14" eb="17">
      <t>ジョソウザイ</t>
    </rPh>
    <rPh sb="18" eb="22">
      <t>シヨウカイスウ</t>
    </rPh>
    <rPh sb="22" eb="24">
      <t>サクゲン</t>
    </rPh>
    <phoneticPr fontId="6"/>
  </si>
  <si>
    <t>●少量散布ノズルを活用した除草剤散布による除草剤希釈水運搬回数の削減
●部分浅耕一工程播種</t>
    <rPh sb="9" eb="11">
      <t>カツヨウ</t>
    </rPh>
    <rPh sb="13" eb="16">
      <t>ジョソウザイ</t>
    </rPh>
    <rPh sb="16" eb="18">
      <t>サンプ</t>
    </rPh>
    <rPh sb="21" eb="24">
      <t>ジョソウザイ</t>
    </rPh>
    <rPh sb="24" eb="26">
      <t>キシャク</t>
    </rPh>
    <rPh sb="26" eb="27">
      <t>ミズ</t>
    </rPh>
    <rPh sb="27" eb="29">
      <t>ウンパン</t>
    </rPh>
    <rPh sb="29" eb="31">
      <t>カイスウ</t>
    </rPh>
    <rPh sb="32" eb="34">
      <t>サクゲン</t>
    </rPh>
    <phoneticPr fontId="6"/>
  </si>
  <si>
    <t>●部分浅耕一工程播種</t>
    <phoneticPr fontId="6"/>
  </si>
  <si>
    <t>https://www.pref.kagawa.lg.jp/seisannokai/kannkyouniyasasiinougyounosuisinn.html</t>
    <phoneticPr fontId="6"/>
  </si>
  <si>
    <t>●生分解性マルチ
●べたがけ</t>
    <rPh sb="1" eb="5">
      <t>セイブンカイセイ</t>
    </rPh>
    <phoneticPr fontId="6"/>
  </si>
  <si>
    <t>●土壌還元消毒
●土壌分析
●局所施肥</t>
    <phoneticPr fontId="6"/>
  </si>
  <si>
    <t>https://www.pref.tokushima.lg.jp/shien/minami/7215761</t>
    <phoneticPr fontId="6"/>
  </si>
  <si>
    <t>●複合耐病性品種の導入による防除回数の削減</t>
    <rPh sb="14" eb="18">
      <t>ボウジョカイスウ</t>
    </rPh>
    <rPh sb="19" eb="21">
      <t>サクゲン</t>
    </rPh>
    <phoneticPr fontId="6"/>
  </si>
  <si>
    <t>●複合耐病性品種の導入</t>
    <phoneticPr fontId="6"/>
  </si>
  <si>
    <t>https://www.pref.tokushima.lg.jp/shien/anan/7215777/</t>
    <phoneticPr fontId="6"/>
  </si>
  <si>
    <t>●ミカンハダニ天敵（スワルスキーカブリダニ)
●ハスモンヨトウ用フェロモン剤、ハマキムシ用フェロモン剤</t>
    <phoneticPr fontId="6"/>
  </si>
  <si>
    <t>●アザミウマ天敵(カブリダニ(リモニカ、スワルスキー))
●ハスモンヨトウ対策フェロモン剤</t>
    <phoneticPr fontId="6"/>
  </si>
  <si>
    <t>●アザミウマ天敵（カブリダニ(リモニカ、ククメリス))、アブラムシ天敵(アブラバチ）
●ハスモンヨトウ用フェロモン剤
●アザミウマ対策の防草シート</t>
    <phoneticPr fontId="6"/>
  </si>
  <si>
    <t>https://www.pref.tokushima.lg.jp/shien/mima/7219482/</t>
    <phoneticPr fontId="6"/>
  </si>
  <si>
    <t>●ドローンによる本田への薬剤散布委託
●水位センサーを用いた水管理作業の省力化</t>
    <phoneticPr fontId="6"/>
  </si>
  <si>
    <t>●温湯種子消毒
●有機質資材入り肥料の使用
●中干し期間の延長</t>
    <rPh sb="1" eb="3">
      <t>オンユ</t>
    </rPh>
    <rPh sb="3" eb="7">
      <t>シュシショウドク</t>
    </rPh>
    <rPh sb="9" eb="15">
      <t>ユウキシツシザイイ</t>
    </rPh>
    <rPh sb="16" eb="18">
      <t>ヒリョウ</t>
    </rPh>
    <rPh sb="19" eb="21">
      <t>シヨウ</t>
    </rPh>
    <phoneticPr fontId="6"/>
  </si>
  <si>
    <t>https://www.pref.okayama.jp/page/856786.html</t>
    <phoneticPr fontId="6"/>
  </si>
  <si>
    <t>●少量タイプ除草剤のドローン散布</t>
    <phoneticPr fontId="6"/>
  </si>
  <si>
    <t>●プラスチック被覆肥料に代わる省力タイプ肥料の施肥</t>
    <phoneticPr fontId="6"/>
  </si>
  <si>
    <t>●水位水温センサー導入</t>
    <phoneticPr fontId="6"/>
  </si>
  <si>
    <t>●非ネオニコチノイド系殺虫剤への転換
●非プラスチック被覆肥料への転換</t>
    <phoneticPr fontId="6"/>
  </si>
  <si>
    <t>https://www.town.okuizumo.shimane.jp/www/contents/1682579795064/index.html</t>
    <phoneticPr fontId="6"/>
  </si>
  <si>
    <t>●水位、水温センサーによる水管理の省力化
●ドローンを活用した防除作業の省力化</t>
    <phoneticPr fontId="6"/>
  </si>
  <si>
    <t>●AIカメラや衛星写真を活用した生育診断
●収量コンバインを活用した収量調査の結果の翌年度の施肥設計への活用
●有機質肥料による栽培体系の導入
●AIカメラを活用した病害虫発生予察による適期防除</t>
    <phoneticPr fontId="6"/>
  </si>
  <si>
    <t>●農薬の散布回数減少による作業量の削減</t>
    <phoneticPr fontId="6"/>
  </si>
  <si>
    <t>●化学農薬の耐雨性向上による防除回数の低減</t>
    <phoneticPr fontId="6"/>
  </si>
  <si>
    <t>●生分解性マルチの使用</t>
    <phoneticPr fontId="6"/>
  </si>
  <si>
    <t>●リモコン草刈機による圃場周辺の除草</t>
    <phoneticPr fontId="6"/>
  </si>
  <si>
    <t>●循環扇による病害の予防
●UVカットフィルム＋0.6mm目合い防虫ネットによる害虫被害低減</t>
    <phoneticPr fontId="6"/>
  </si>
  <si>
    <t>https://www.pref.shiga.lg.jp/file/attachment/5566668.pdf</t>
    <phoneticPr fontId="6"/>
  </si>
  <si>
    <t>https://www.pref.shiga.lg.jp/file/attachment/5566667.pdf</t>
    <phoneticPr fontId="6"/>
  </si>
  <si>
    <t>https://www.pref.shiga.lg.jp/ippan/shigotosangyou/nougyou/ryutsuu/343906.html</t>
    <phoneticPr fontId="6"/>
  </si>
  <si>
    <t xml:space="preserve">●牛ふんペレット堆肥のブロードキャスターによる散布 </t>
    <phoneticPr fontId="6"/>
  </si>
  <si>
    <t>●水田用乗用型機械除草機による除草作業
●ハーフ有機肥料の有機肥料への転換</t>
    <phoneticPr fontId="6"/>
  </si>
  <si>
    <t>https://www.pref.mie.lg.jp/TNORIN/HP/m0121200081.htm</t>
    <phoneticPr fontId="6"/>
  </si>
  <si>
    <t>●イチゴ苗の高濃度炭酸ガス施用
●天敵放飼によるハダニ類防除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シガイ</t>
    </rPh>
    <rPh sb="34" eb="35">
      <t>ヒカリ</t>
    </rPh>
    <rPh sb="35" eb="37">
      <t>ショウシャ</t>
    </rPh>
    <rPh sb="44" eb="45">
      <t>ビョウ</t>
    </rPh>
    <rPh sb="45" eb="47">
      <t>ボウジョ</t>
    </rPh>
    <rPh sb="48" eb="49">
      <t>ゲン</t>
    </rPh>
    <phoneticPr fontId="6"/>
  </si>
  <si>
    <t>●イチゴ苗の高濃度炭酸ガス施用
●天敵放飼によるハダニ類防除
●堆肥、発酵ボカシ肥料、有機液肥、有機資材の活用
●ベット紙マルチ被覆による微生物培養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タイヒ</t>
    </rPh>
    <rPh sb="35" eb="37">
      <t>ハッコウ</t>
    </rPh>
    <rPh sb="40" eb="42">
      <t>ヒリョウ</t>
    </rPh>
    <rPh sb="43" eb="47">
      <t>ユウキエキヒ</t>
    </rPh>
    <rPh sb="48" eb="52">
      <t>ユウキシザイ</t>
    </rPh>
    <rPh sb="53" eb="55">
      <t>カツヨウ</t>
    </rPh>
    <rPh sb="60" eb="61">
      <t>カミ</t>
    </rPh>
    <rPh sb="64" eb="66">
      <t>ヒフク</t>
    </rPh>
    <rPh sb="69" eb="72">
      <t>ビセイブツ</t>
    </rPh>
    <rPh sb="72" eb="74">
      <t>バイヨウ</t>
    </rPh>
    <rPh sb="76" eb="78">
      <t>シガイ</t>
    </rPh>
    <rPh sb="78" eb="79">
      <t>ヒカリ</t>
    </rPh>
    <rPh sb="79" eb="81">
      <t>ショウシャ</t>
    </rPh>
    <rPh sb="88" eb="89">
      <t>ビョウ</t>
    </rPh>
    <rPh sb="89" eb="91">
      <t>ボウジョ</t>
    </rPh>
    <rPh sb="92" eb="93">
      <t>ゲン</t>
    </rPh>
    <phoneticPr fontId="6"/>
  </si>
  <si>
    <t>●Z-GISによる土地マップを活用した圃場管理
●ザルビオによる生育診断を活用した栽培管理</t>
    <rPh sb="9" eb="11">
      <t>トチ</t>
    </rPh>
    <rPh sb="15" eb="17">
      <t>カツヨウ</t>
    </rPh>
    <rPh sb="19" eb="23">
      <t>ホジョウカンリ</t>
    </rPh>
    <rPh sb="32" eb="36">
      <t>セイイクシンダン</t>
    </rPh>
    <rPh sb="37" eb="39">
      <t>カツヨウ</t>
    </rPh>
    <rPh sb="41" eb="45">
      <t>サイバイカンリ</t>
    </rPh>
    <phoneticPr fontId="6"/>
  </si>
  <si>
    <t>●有機資材使用による化学肥料（プラ肥料）の使用量低減
●化学農薬の有効成分数の低減</t>
    <rPh sb="1" eb="5">
      <t>ユウキシザイ</t>
    </rPh>
    <rPh sb="5" eb="7">
      <t>シヨウ</t>
    </rPh>
    <rPh sb="10" eb="14">
      <t>カガクヒリョウ</t>
    </rPh>
    <rPh sb="17" eb="19">
      <t>ヒリョウ</t>
    </rPh>
    <rPh sb="21" eb="24">
      <t>シヨウリョウ</t>
    </rPh>
    <rPh sb="24" eb="26">
      <t>テイゲン</t>
    </rPh>
    <rPh sb="28" eb="32">
      <t>カガクノウヤク</t>
    </rPh>
    <rPh sb="33" eb="38">
      <t>ユウコウセイブンスウ</t>
    </rPh>
    <rPh sb="39" eb="41">
      <t>テイゲン</t>
    </rPh>
    <phoneticPr fontId="6"/>
  </si>
  <si>
    <t>●環境モニタリング装置
●微生物農薬の活用</t>
    <phoneticPr fontId="6"/>
  </si>
  <si>
    <t>●生物農薬資材（ミヤコカブリダニ）利用によるハダニ防除回数の削減
●強力保持テープナーを用いたナシ誘引作業の省力化</t>
    <phoneticPr fontId="6"/>
  </si>
  <si>
    <t>●生物農薬利用による化学合成農薬削減
●もみ殻くん炭を利用した土壌改良</t>
    <phoneticPr fontId="6"/>
  </si>
  <si>
    <t>●ドローン防除</t>
    <rPh sb="5" eb="7">
      <t>ボウジョ</t>
    </rPh>
    <phoneticPr fontId="6"/>
  </si>
  <si>
    <t>●中干し期間の延長
●秋耕</t>
    <rPh sb="1" eb="9">
      <t>ナカボシシキカンノエンチョウ</t>
    </rPh>
    <rPh sb="11" eb="13">
      <t>シュウコウ</t>
    </rPh>
    <phoneticPr fontId="6"/>
  </si>
  <si>
    <t>●作終了後にすき込めるマルチ資材の使用
●除草ロボット</t>
    <phoneticPr fontId="6"/>
  </si>
  <si>
    <t>●土壌分析に基づく適正な肥培管理による有機農業の推進
●プラスチックマルチに代替するマルチ資材の使用</t>
    <phoneticPr fontId="6"/>
  </si>
  <si>
    <t>●ドローンや無人ヘリによる省力的追肥</t>
    <phoneticPr fontId="6"/>
  </si>
  <si>
    <t>●緑肥と非プラスチック被覆肥料</t>
    <phoneticPr fontId="6"/>
  </si>
  <si>
    <t>（ニンジン）
●ドローンを使った防除技術</t>
    <phoneticPr fontId="6"/>
  </si>
  <si>
    <t>（ニンジン）
●堆肥等の有機質資材の投入技術</t>
    <rPh sb="8" eb="10">
      <t>タイヒ</t>
    </rPh>
    <phoneticPr fontId="6"/>
  </si>
  <si>
    <t>（ネギ）
 ●ドローンを使った防除技術</t>
    <phoneticPr fontId="6"/>
  </si>
  <si>
    <t>（ネギ）
●黄色粘着板を使ったネギハモグリバエ発生予察に基づく農薬散布技術</t>
    <phoneticPr fontId="6"/>
  </si>
  <si>
    <t>（梨）
●ロボット除草機による省力化技術
●落葉収集機による軽作業化技術</t>
    <rPh sb="1" eb="2">
      <t>ナシ</t>
    </rPh>
    <phoneticPr fontId="6"/>
  </si>
  <si>
    <t>（梨）
●ロボット除草機による除草剤散布回数の削減技術
●落葉収集機による黒星病防除回数の削減技術</t>
    <rPh sb="1" eb="2">
      <t>ナシ</t>
    </rPh>
    <phoneticPr fontId="6"/>
  </si>
  <si>
    <t>https://www.pref.fukui.lg.jp/doc/okuetsu-noso/sienbu/green_sanchisenryaku.html</t>
    <phoneticPr fontId="6"/>
  </si>
  <si>
    <t>●生分解性マルチと子ズイキ刈り省略栽培を組み合わせた省力多収技術
●農業用ドローンによる防除</t>
    <phoneticPr fontId="6"/>
  </si>
  <si>
    <t>●農業用ドローンを活用したサトイモ疫病の面的一斉防除
●生分解性マルチの使用</t>
    <phoneticPr fontId="6"/>
  </si>
  <si>
    <t>●生分解性マルチの導入
●農業用ドローン防除</t>
    <phoneticPr fontId="6"/>
  </si>
  <si>
    <t>●有機質肥料の施用
●バイオマス由来の生分解性マルチの導入</t>
    <phoneticPr fontId="6"/>
  </si>
  <si>
    <t xml:space="preserve"> ●農業用ドローン防除による防除の効率化 </t>
    <phoneticPr fontId="6"/>
  </si>
  <si>
    <t>●堆肥または腐植質資材の施用による保肥力向上
●有機質肥料利用による化学肥料の削減
●畝内施肥機利用による施肥量の削減
●緑肥作付けによる根こぶ病予防および地力維持</t>
    <phoneticPr fontId="6"/>
  </si>
  <si>
    <t>●無人田植え機（直進アシスト機能付き田植機）
●ドローン等によるセンシングと無人ヘリ施肥</t>
    <phoneticPr fontId="6"/>
  </si>
  <si>
    <t>●ラジコンホバークラフト導入
●バイオ炭の施用</t>
    <phoneticPr fontId="6"/>
  </si>
  <si>
    <t>●ペースト2段施肥技術
●密苗（苗生産や運搬費用の低減）
●自動水口による水管理作業の効率化</t>
    <rPh sb="16" eb="19">
      <t>ナエセイサン</t>
    </rPh>
    <rPh sb="20" eb="24">
      <t>ウンパンヒヨウ</t>
    </rPh>
    <rPh sb="25" eb="27">
      <t>テイゲン</t>
    </rPh>
    <phoneticPr fontId="6"/>
  </si>
  <si>
    <t>●ペースト2段施肥技術（プラ不使用）
●有機質資材の導入</t>
    <rPh sb="14" eb="17">
      <t>フシヨウ</t>
    </rPh>
    <phoneticPr fontId="6"/>
  </si>
  <si>
    <t>●ペースト2段階施肥技術
●密苗
●ペースト肥料と農薬の同時施用</t>
    <phoneticPr fontId="6"/>
  </si>
  <si>
    <t>●プラスチックを使用しない緩効性肥料への切り替え
●ペースト2段階施肥技術
●ペースト肥料と農薬の同時施用</t>
    <phoneticPr fontId="6"/>
  </si>
  <si>
    <t>●法面草刈り機による雑草管理</t>
    <phoneticPr fontId="6"/>
  </si>
  <si>
    <t>●秋耕</t>
    <phoneticPr fontId="6"/>
  </si>
  <si>
    <t>●スタブルカルチの活用による耕起作業の効率化</t>
    <phoneticPr fontId="6"/>
  </si>
  <si>
    <t>●ペースト2段施肥技術
●成分回数の少ない農薬・微生物資材の活用</t>
    <phoneticPr fontId="6"/>
  </si>
  <si>
    <t>●水管理システムによる水位の遠隔管理</t>
    <rPh sb="1" eb="4">
      <t>ミズカンリ</t>
    </rPh>
    <rPh sb="11" eb="13">
      <t>スイイ</t>
    </rPh>
    <rPh sb="14" eb="18">
      <t>エンカクカンリ</t>
    </rPh>
    <phoneticPr fontId="6"/>
  </si>
  <si>
    <t>●有機質肥料の施用</t>
    <rPh sb="1" eb="6">
      <t>ユウキシツヒリョウ</t>
    </rPh>
    <rPh sb="7" eb="9">
      <t>セヨウ</t>
    </rPh>
    <phoneticPr fontId="6"/>
  </si>
  <si>
    <t>●ドローンによる病害虫防除</t>
    <rPh sb="8" eb="13">
      <t>ビョウガイチュウボウジョ</t>
    </rPh>
    <phoneticPr fontId="6"/>
  </si>
  <si>
    <t>●中干し期間の延長</t>
    <rPh sb="1" eb="9">
      <t>ナカボシシキカンノエンチョウ</t>
    </rPh>
    <phoneticPr fontId="6"/>
  </si>
  <si>
    <t>https://www.pref.toyama.jp/1612/sangyou/nourinsuisan/nougyou/guri-nnasaibaitaikei.html</t>
    <phoneticPr fontId="6"/>
  </si>
  <si>
    <t>●生分解性マルチの導入</t>
    <rPh sb="1" eb="5">
      <t>セイブンカイセイ</t>
    </rPh>
    <rPh sb="9" eb="11">
      <t>ドウニュウ</t>
    </rPh>
    <phoneticPr fontId="6"/>
  </si>
  <si>
    <t>●生分解性マルチの導入</t>
    <phoneticPr fontId="6"/>
  </si>
  <si>
    <t>●土壌伝染性病害抵抗性品種への転換
●生分解性マルチの導入</t>
    <phoneticPr fontId="6"/>
  </si>
  <si>
    <t>●ＩＣＴ気温モニタリング装置の活用による防霜対策に要する労働時間の削減</t>
    <phoneticPr fontId="6"/>
  </si>
  <si>
    <t>●基肥施用時期の変更（秋冬季→春季）による窒素肥料の使用量低減</t>
    <rPh sb="11" eb="13">
      <t>アキフユ</t>
    </rPh>
    <rPh sb="13" eb="14">
      <t>キ</t>
    </rPh>
    <rPh sb="15" eb="16">
      <t>ハル</t>
    </rPh>
    <rPh sb="16" eb="17">
      <t>キ</t>
    </rPh>
    <phoneticPr fontId="6"/>
  </si>
  <si>
    <t>https://www.pref.niigata.lg.jp/site/sanjou-nogyo/1189636243275.html#sonota</t>
    <phoneticPr fontId="6"/>
  </si>
  <si>
    <t>●乗用除草機を活用した除草管理</t>
    <phoneticPr fontId="6"/>
  </si>
  <si>
    <t>●乗用除草機を活用した除草管理
●有機質肥料を活用した化学肥料の使用量低減</t>
    <phoneticPr fontId="6"/>
  </si>
  <si>
    <t>県央農業振興会議新潟米推進部会</t>
    <phoneticPr fontId="6"/>
  </si>
  <si>
    <t>https://www.city.niigata.lg.jp/business/norinsuisan/nouringyo/nogyo-sesaku/nosei20230630.html</t>
    <phoneticPr fontId="6"/>
  </si>
  <si>
    <t>●自動抑草ロボット</t>
    <phoneticPr fontId="6"/>
  </si>
  <si>
    <t>https://www.city.agano.niigata.jp/soshiki/norinka/1/11360.html</t>
    <phoneticPr fontId="6"/>
  </si>
  <si>
    <t>●市内の新たな有機物資材の施用（卵殻、酒粕）
●生分解性マルチの使用</t>
    <phoneticPr fontId="6"/>
  </si>
  <si>
    <t>https://www.pref.shizuoka.jp/sangyoshigoto/norinjimusho/chutonorin/1046310/1055186.html</t>
    <phoneticPr fontId="6"/>
  </si>
  <si>
    <t>●ドローンを活用した農薬散布</t>
    <phoneticPr fontId="6"/>
  </si>
  <si>
    <t>https://www.pref.shizuoka.jp/sangyoshigoto/nogyo/1040858/1055269.html</t>
    <phoneticPr fontId="6"/>
  </si>
  <si>
    <t>●稲藁分解促進資材のマルチローター（ドローン）散布</t>
    <phoneticPr fontId="6"/>
  </si>
  <si>
    <t>●畝立て同時施肥機
●全自動定植機
●自走式散水機
●乗用型管理機
●ブームスプレーヤー</t>
    <phoneticPr fontId="6"/>
  </si>
  <si>
    <t>●ドローンセンシングによる生育診断に基づいた追肥</t>
    <rPh sb="15" eb="17">
      <t>シンダン</t>
    </rPh>
    <rPh sb="18" eb="19">
      <t>モト</t>
    </rPh>
    <rPh sb="22" eb="24">
      <t>ツイヒ</t>
    </rPh>
    <phoneticPr fontId="6"/>
  </si>
  <si>
    <t>https://www.pref.nagano.lg.jp/nogi/midori/midorijoho.html</t>
    <phoneticPr fontId="6"/>
  </si>
  <si>
    <t>●側条施肥移植、密植苗の拡大</t>
    <phoneticPr fontId="6"/>
  </si>
  <si>
    <t>●秋耕
●中干し期間の延長
●側条施肥移植</t>
    <rPh sb="5" eb="13">
      <t>ナカボシシキカンノエンチョウ</t>
    </rPh>
    <phoneticPr fontId="6"/>
  </si>
  <si>
    <t>●ドローンによる追肥、薬剤散布</t>
    <phoneticPr fontId="6"/>
  </si>
  <si>
    <t>●ドローンセンシングによる有機質肥料の散布</t>
    <phoneticPr fontId="6"/>
  </si>
  <si>
    <t>●天敵製剤（スパイデックス）
●気門封鎖剤（サフオイル乳剤）</t>
    <phoneticPr fontId="6"/>
  </si>
  <si>
    <t>●生分解マルチの利用 
●２作利用によるマルチ除去、畝立作業の削減</t>
    <phoneticPr fontId="6"/>
  </si>
  <si>
    <t>●混合堆肥複合肥料（堆肥入有機ペレット複合肥料）の普及</t>
    <phoneticPr fontId="6"/>
  </si>
  <si>
    <t>●生分解性マルチの活用</t>
    <rPh sb="1" eb="5">
      <t>セイブンカイセイ</t>
    </rPh>
    <rPh sb="9" eb="11">
      <t>カツヨウ</t>
    </rPh>
    <phoneticPr fontId="6"/>
  </si>
  <si>
    <t>●局所施肥技術</t>
    <phoneticPr fontId="6"/>
  </si>
  <si>
    <t xml:space="preserve"> ●黄色粘着板による発生予察</t>
    <phoneticPr fontId="6"/>
  </si>
  <si>
    <t>●防虫ネットの設置による物理的防除
●気門封鎖剤を組み合わせた初発抑制</t>
    <rPh sb="33" eb="35">
      <t>ヨクセイ</t>
    </rPh>
    <phoneticPr fontId="6"/>
  </si>
  <si>
    <t>https://www.pref.yamanashi.jp/nougyo-gjt/green.html</t>
    <phoneticPr fontId="6"/>
  </si>
  <si>
    <t>●マルチ内局所施用（亜酸化窒素の発生抑制）
●生分解性マルチの使用</t>
    <rPh sb="10" eb="15">
      <t>アサンカチッソ</t>
    </rPh>
    <rPh sb="16" eb="20">
      <t>ハッセイヨクセイ</t>
    </rPh>
    <phoneticPr fontId="6"/>
  </si>
  <si>
    <t>●ドローン散布
●品質管理システム(撒き忘れ確認をIT化)</t>
    <phoneticPr fontId="6"/>
  </si>
  <si>
    <t>●デジタル生育予測適期判定技術</t>
    <phoneticPr fontId="6"/>
  </si>
  <si>
    <t>●散布用ドローンの活用</t>
    <phoneticPr fontId="6"/>
  </si>
  <si>
    <t>●収穫期予測情報に基づく適期防除
●散布用ドローンの活用</t>
    <phoneticPr fontId="6"/>
  </si>
  <si>
    <t>●直播栽培</t>
    <rPh sb="1" eb="3">
      <t>チョクハン</t>
    </rPh>
    <rPh sb="3" eb="5">
      <t>サイバイ</t>
    </rPh>
    <phoneticPr fontId="6"/>
  </si>
  <si>
    <t>●蒸気土壌消毒</t>
    <phoneticPr fontId="6"/>
  </si>
  <si>
    <t>https://www.pref.chiba.lg.jp/ap-katori/gurisapo.html</t>
    <phoneticPr fontId="6"/>
  </si>
  <si>
    <t>●ドローンによるジャンボタニシ防除</t>
    <phoneticPr fontId="6"/>
  </si>
  <si>
    <t>●プラスティックコーティングの流出防止技術と代替緩効性一発肥料「楽まきくん早生一発」の活用
●省力的でドリフトが少ない病害虫防除方法（ドローン、水稲箱処理剤）の活用
●化学農薬からJAS認定の薬剤スクミンベイト３への変更</t>
    <phoneticPr fontId="6"/>
  </si>
  <si>
    <t>●紫外光照射（ＵＶ－B）の活用による農薬散布回数の削減</t>
    <phoneticPr fontId="6"/>
  </si>
  <si>
    <t>●紫外光照射（ＵＶ－B）による病害虫防除</t>
    <phoneticPr fontId="6"/>
  </si>
  <si>
    <t>●糖含有珪藻土による土壌還元消毒（センチュウ、フザリウム菌対策）</t>
    <phoneticPr fontId="6"/>
  </si>
  <si>
    <t>https://www.pref.saitama.lg.jp/a0907/midorikouhukin.html</t>
    <phoneticPr fontId="6"/>
  </si>
  <si>
    <t xml:space="preserve">●捕虫トラップの活用 </t>
    <phoneticPr fontId="6"/>
  </si>
  <si>
    <t>●バイオ炭及び有機質資材（堆肥）の活用</t>
    <phoneticPr fontId="6"/>
  </si>
  <si>
    <t xml:space="preserve"> ●ブレンドキャスタや堆肥散布車等の使用による散布労力の削減</t>
    <rPh sb="23" eb="27">
      <t>サンプロウリョク</t>
    </rPh>
    <phoneticPr fontId="6"/>
  </si>
  <si>
    <t>●糖含有資材による土壌還元消毒</t>
    <phoneticPr fontId="6"/>
  </si>
  <si>
    <t>●天敵製剤（スワルスキーカブリダニ・ミヤコカブリダニ）
●選択性農薬
●土着天敵温存植物（マリーゴールド）（ハダニ類、アザミウマ類等の微小害虫対策）
●発生予察に基づく適期防除（オオタバコガ対策）</t>
    <phoneticPr fontId="6"/>
  </si>
  <si>
    <t>https://www.pref.gunma.jp/page/612392.html</t>
    <phoneticPr fontId="6"/>
  </si>
  <si>
    <t>●不耕起栽培
●立毛乾燥</t>
    <phoneticPr fontId="6"/>
  </si>
  <si>
    <t>●堆肥の活用</t>
    <phoneticPr fontId="6"/>
  </si>
  <si>
    <t>●抵抗性品種（あきめき）の活用
●菌密度診断の導入
●ドローンを活用した緑肥播種</t>
    <phoneticPr fontId="6"/>
  </si>
  <si>
    <t>●緑肥作物（エンバク、ライムギ）の活用
●抵抗性品種（あきめき）の活用</t>
    <phoneticPr fontId="6"/>
  </si>
  <si>
    <t>●高畝マルチ（有孔防虫マルチ）
●赤色防虫ネット
●液肥混入器と点滴チューブを用いた、収穫量に対応する施肥量と施肥方法</t>
    <phoneticPr fontId="6"/>
  </si>
  <si>
    <t>●高畝マルチ（有孔防虫マルチ）
●赤色防虫ネット
●遮熱シート（株消耗が抑制されることによる施肥量の削減）
●液肥混入器と点滴チューブを用いた、収穫量に対応する施肥量と施肥方法</t>
    <rPh sb="32" eb="33">
      <t>カブ</t>
    </rPh>
    <rPh sb="33" eb="35">
      <t>ショウモウ</t>
    </rPh>
    <rPh sb="36" eb="38">
      <t>ヨクセイ</t>
    </rPh>
    <rPh sb="46" eb="49">
      <t>セヒリョウ</t>
    </rPh>
    <rPh sb="50" eb="52">
      <t>サクゲン</t>
    </rPh>
    <phoneticPr fontId="6"/>
  </si>
  <si>
    <t>●一発耕起播種機を用いた播種作業
●狭畦栽培</t>
    <phoneticPr fontId="6"/>
  </si>
  <si>
    <t>●化学肥料の代替としての堆肥活用
●簡易迅速評価法に基づく施肥設計</t>
    <phoneticPr fontId="6"/>
  </si>
  <si>
    <t>●紫色ＬＥＤを利用した土着天敵誘引と温存植物への定着促進
●農薬天敵を用いた防除</t>
    <phoneticPr fontId="6"/>
  </si>
  <si>
    <t>●ドローンによる農薬散布
●生分解性マルチ</t>
    <rPh sb="17" eb="18">
      <t>セイ</t>
    </rPh>
    <phoneticPr fontId="6"/>
  </si>
  <si>
    <t>https://www.pref.ibaraki.jp/soshiki/nourinsuisan/rokkonourin/namenofu/index.html</t>
    <phoneticPr fontId="6"/>
  </si>
  <si>
    <t>●天敵昆虫（ミヤコカブリダニ、チリカブリダニ）の活用</t>
    <phoneticPr fontId="6"/>
  </si>
  <si>
    <t>●天敵昆虫（ミヤコカブリダニ、チリカブリダニ）の活用
●天敵昆虫の活用により、農薬散布機械を使用しないことによるCO2削減
●炭酸ガスによる苗消毒</t>
    <phoneticPr fontId="6"/>
  </si>
  <si>
    <t>https://www.pref.ibaraki.jp/nourinsuisan/ounourin/kasanofu/kasama/index.html</t>
    <phoneticPr fontId="6"/>
  </si>
  <si>
    <t>●生分解性マルチ</t>
    <rPh sb="1" eb="5">
      <t>セイブンカイセイ</t>
    </rPh>
    <phoneticPr fontId="6"/>
  </si>
  <si>
    <t>●緑色防蛾灯
●生分解性マルチ</t>
    <rPh sb="1" eb="3">
      <t>ミドリイロ</t>
    </rPh>
    <rPh sb="3" eb="6">
      <t>ボウガトウ</t>
    </rPh>
    <rPh sb="8" eb="12">
      <t>セイブンカイセイ</t>
    </rPh>
    <phoneticPr fontId="6"/>
  </si>
  <si>
    <t>https://www.pref.ibaraki.jp/nourinsuisan/hokunourin/miyanofu/keiei/green.html</t>
    <phoneticPr fontId="6"/>
  </si>
  <si>
    <t>●ドローンセンシングによる圃場確認・圃場管理及び映像共有
●太陽熱消毒による雑草処理</t>
    <rPh sb="40" eb="42">
      <t>ショリ</t>
    </rPh>
    <phoneticPr fontId="6"/>
  </si>
  <si>
    <t>●土壌分析に基づく土壌改良</t>
    <phoneticPr fontId="6"/>
  </si>
  <si>
    <t>https://www.pref.ibaraki.jp/nourinsuisan/nishinourin/yunofu/keiei/r4gurisapo.html</t>
    <phoneticPr fontId="6"/>
  </si>
  <si>
    <t>●土壌診断に基づく施肥</t>
    <rPh sb="1" eb="3">
      <t>ドジョウ</t>
    </rPh>
    <phoneticPr fontId="6"/>
  </si>
  <si>
    <t>●生分解性マルチの利用</t>
    <rPh sb="1" eb="5">
      <t>セイブンカイセイ</t>
    </rPh>
    <rPh sb="9" eb="11">
      <t>リヨウ</t>
    </rPh>
    <phoneticPr fontId="6"/>
  </si>
  <si>
    <t>●土壌分析による地力を考慮した適正施肥
●生分解性マルチの利用</t>
    <rPh sb="1" eb="5">
      <t>ドジョウブンセキ</t>
    </rPh>
    <phoneticPr fontId="6"/>
  </si>
  <si>
    <t>https://www.town.goka.lg.jp/kurashi-machi-shigoto/gyousei/machizukuri/sanngyou/nougyou-nouchi/nougyou/osirase/page005005.html</t>
    <phoneticPr fontId="6"/>
  </si>
  <si>
    <t>（水稲）
●ドローンによる湛水直播
（かんしょ）
●生分解性マルチ</t>
    <phoneticPr fontId="6"/>
  </si>
  <si>
    <t>●もみ殻と米ぬか等由来のペレット堆肥施用</t>
    <phoneticPr fontId="6"/>
  </si>
  <si>
    <t>水稲、いも類</t>
    <rPh sb="0" eb="2">
      <t>スイトウ</t>
    </rPh>
    <rPh sb="5" eb="6">
      <t>ルイ</t>
    </rPh>
    <phoneticPr fontId="6"/>
  </si>
  <si>
    <t>水稲、かんしょ</t>
    <phoneticPr fontId="6"/>
  </si>
  <si>
    <t>https://www.town.tadami.lg.jp/lifeguide/cat100/004245.html</t>
    <phoneticPr fontId="6"/>
  </si>
  <si>
    <t xml:space="preserve">●施肥播種機（施肥、播種を同時実施） </t>
    <phoneticPr fontId="6"/>
  </si>
  <si>
    <t>●有機質肥料</t>
    <rPh sb="1" eb="6">
      <t>ユウキシツヒリョウ</t>
    </rPh>
    <phoneticPr fontId="6"/>
  </si>
  <si>
    <t xml:space="preserve">●水稲直播栽培（乾田直播、ドローン直播、無コーティング種子の代かき同時浅層土中は種） </t>
    <phoneticPr fontId="6"/>
  </si>
  <si>
    <t>●中干し期間の延長</t>
    <rPh sb="4" eb="6">
      <t>キカン</t>
    </rPh>
    <phoneticPr fontId="6"/>
  </si>
  <si>
    <t>https://www.pref.fukushima.lg.jp/sec/36240a/magazine-hukyu.html</t>
    <phoneticPr fontId="6"/>
  </si>
  <si>
    <t>●自動水管理システム
●リモコン草刈機</t>
    <phoneticPr fontId="6"/>
  </si>
  <si>
    <t>https://www.pref.akita.lg.jp/pages/archive/71316</t>
    <phoneticPr fontId="6"/>
  </si>
  <si>
    <t>●自動操舵トラクターによる耕起・畝立て
●２連の畝立て同時施肥機の導入
●ドローン農薬散布</t>
    <rPh sb="1" eb="5">
      <t>ジドウソウダ</t>
    </rPh>
    <rPh sb="13" eb="15">
      <t>コウキ</t>
    </rPh>
    <rPh sb="16" eb="18">
      <t>ウネタテ</t>
    </rPh>
    <rPh sb="22" eb="23">
      <t>レン</t>
    </rPh>
    <rPh sb="24" eb="26">
      <t>ウネタテ</t>
    </rPh>
    <rPh sb="27" eb="32">
      <t>ドウジセヒキ</t>
    </rPh>
    <rPh sb="33" eb="35">
      <t>ドウニュウ</t>
    </rPh>
    <rPh sb="41" eb="45">
      <t>ノウヤクサンプ</t>
    </rPh>
    <phoneticPr fontId="6"/>
  </si>
  <si>
    <t>●発生予察情報と病害虫発生状況の確認</t>
    <rPh sb="1" eb="7">
      <t>ハッセイヨサツジョウホウ</t>
    </rPh>
    <rPh sb="8" eb="11">
      <t>ビョウガイチュウ</t>
    </rPh>
    <rPh sb="11" eb="15">
      <t>ハッセイジョウキョウ</t>
    </rPh>
    <rPh sb="16" eb="18">
      <t>カクニン</t>
    </rPh>
    <phoneticPr fontId="6"/>
  </si>
  <si>
    <t>https://www.miyagitome.or.jp/product/rice/</t>
    <phoneticPr fontId="6"/>
  </si>
  <si>
    <t>●ドローンによる追肥</t>
    <rPh sb="8" eb="10">
      <t>ツイヒ</t>
    </rPh>
    <phoneticPr fontId="6"/>
  </si>
  <si>
    <t>●ペースト肥料の側条施用（プラスチック肥料の代替）
●中干し期間の延長</t>
    <rPh sb="5" eb="7">
      <t>ヒリョウ</t>
    </rPh>
    <rPh sb="8" eb="10">
      <t>ソクジョウ</t>
    </rPh>
    <rPh sb="10" eb="12">
      <t>セヨウ</t>
    </rPh>
    <rPh sb="19" eb="21">
      <t>ヒリョウ</t>
    </rPh>
    <rPh sb="22" eb="24">
      <t>ダイタイ</t>
    </rPh>
    <rPh sb="27" eb="35">
      <t>ナカボシシキカンノエンチョウ</t>
    </rPh>
    <phoneticPr fontId="6"/>
  </si>
  <si>
    <t>https://www.pref.miyagi.jp/site/khnokai/techno-yasai.html</t>
    <phoneticPr fontId="6"/>
  </si>
  <si>
    <t>●生分解性マルチ使用
●ズッキーニの立体栽培（作業姿勢改善による負荷軽減）</t>
    <rPh sb="23" eb="25">
      <t>サギョウ</t>
    </rPh>
    <rPh sb="25" eb="27">
      <t>シセイ</t>
    </rPh>
    <rPh sb="27" eb="29">
      <t>カイゼン</t>
    </rPh>
    <rPh sb="32" eb="34">
      <t>フカ</t>
    </rPh>
    <rPh sb="34" eb="36">
      <t>ケイゲン</t>
    </rPh>
    <phoneticPr fontId="6"/>
  </si>
  <si>
    <t>●バイオマス由来を含む生分解性マルチへの転換</t>
    <phoneticPr fontId="6"/>
  </si>
  <si>
    <t>https://www.pref.miyagi.jp/soshiki/msnokai/gurisapo.html</t>
    <phoneticPr fontId="6"/>
  </si>
  <si>
    <t>●紫外線カットフィルム
●発生予察による適期防除
●新たな抵抗性品種導入</t>
    <phoneticPr fontId="6"/>
  </si>
  <si>
    <t>●紫外線カットフィルム
●発生予察による適期防除
●新たな抵抗性品種の導入</t>
    <phoneticPr fontId="6"/>
  </si>
  <si>
    <t>https://www.pref.aomori.lg.jp/soshiki/nourin/nosui/files/greenmanualR4.pdf</t>
    <phoneticPr fontId="6"/>
  </si>
  <si>
    <t>https://www.pref.aomori.lg.jp/soshiki/nourin/nosui/daitaizai_manualR4.html</t>
    <phoneticPr fontId="6"/>
  </si>
  <si>
    <t>●クロルピクリン剤の代替農薬（ユニフォーム粒剤）による被覆等作業工程の省力化</t>
    <rPh sb="8" eb="9">
      <t>ザイ</t>
    </rPh>
    <rPh sb="10" eb="14">
      <t>ダイタイノウヤク</t>
    </rPh>
    <rPh sb="21" eb="23">
      <t>リュウザイ</t>
    </rPh>
    <rPh sb="27" eb="30">
      <t>ヒフクトウ</t>
    </rPh>
    <rPh sb="30" eb="32">
      <t>サギョウ</t>
    </rPh>
    <rPh sb="32" eb="34">
      <t>コウテイ</t>
    </rPh>
    <rPh sb="35" eb="38">
      <t>ショウリョクカ</t>
    </rPh>
    <phoneticPr fontId="6"/>
  </si>
  <si>
    <t>●クロルピクリン剤の代替農薬（ユニフォーム粒剤）によるながいも根腐病対策</t>
    <rPh sb="8" eb="9">
      <t>ザイ</t>
    </rPh>
    <rPh sb="10" eb="14">
      <t>ダイタイノウヤク</t>
    </rPh>
    <rPh sb="21" eb="23">
      <t>リュウザイ</t>
    </rPh>
    <rPh sb="31" eb="33">
      <t>ネグサ</t>
    </rPh>
    <rPh sb="33" eb="34">
      <t>ビョウ</t>
    </rPh>
    <rPh sb="34" eb="36">
      <t>タイサク</t>
    </rPh>
    <phoneticPr fontId="6"/>
  </si>
  <si>
    <t>環境にやさしい栽培技術</t>
    <rPh sb="0" eb="2">
      <t>カンキョウ</t>
    </rPh>
    <rPh sb="7" eb="11">
      <t>サイバイギジュツ</t>
    </rPh>
    <phoneticPr fontId="6"/>
  </si>
  <si>
    <t>掲載ページURL</t>
    <rPh sb="0" eb="2">
      <t>ケイサイ</t>
    </rPh>
    <phoneticPr fontId="6"/>
  </si>
  <si>
    <t>掲載ページ</t>
    <rPh sb="0" eb="2">
      <t>ケイサイ</t>
    </rPh>
    <phoneticPr fontId="6"/>
  </si>
  <si>
    <t>グリーンな栽培体系マニュアル・産地戦略の策定地区一覧</t>
    <rPh sb="15" eb="19">
      <t>サンチセンリャク</t>
    </rPh>
    <rPh sb="20" eb="26">
      <t>サクテイチクイチラン</t>
    </rPh>
    <phoneticPr fontId="6"/>
  </si>
  <si>
    <r>
      <t>●在来タバコカスミカメによるタバココナジラミ、アザミウマ防除
●スワルスキーカブリダニパック製剤によるアザミウマ防除</t>
    </r>
    <r>
      <rPr>
        <strike/>
        <sz val="10"/>
        <rFont val="Meiryo UI"/>
        <family val="3"/>
        <charset val="128"/>
      </rPr>
      <t xml:space="preserve">
</t>
    </r>
    <r>
      <rPr>
        <sz val="10"/>
        <rFont val="Meiryo UI"/>
        <family val="3"/>
        <charset val="128"/>
      </rPr>
      <t>●光反射防虫ネット等を活用した別作型からの物理的害虫侵入抑制対策
●防除ノズル改良による農薬散布効果向上</t>
    </r>
    <phoneticPr fontId="6"/>
  </si>
  <si>
    <t>ねぎ</t>
    <phoneticPr fontId="6"/>
  </si>
  <si>
    <t>にんじん</t>
    <phoneticPr fontId="6"/>
  </si>
  <si>
    <t>鳥取県</t>
    <rPh sb="0" eb="3">
      <t>トットリケン</t>
    </rPh>
    <phoneticPr fontId="6"/>
  </si>
  <si>
    <t>鳥取県みどりの食料システム推進プロジェクト協議会</t>
    <rPh sb="0" eb="3">
      <t>トットリケン</t>
    </rPh>
    <rPh sb="7" eb="9">
      <t>ショクリョウ</t>
    </rPh>
    <rPh sb="13" eb="15">
      <t>スイシン</t>
    </rPh>
    <rPh sb="21" eb="24">
      <t>キョウギカイ</t>
    </rPh>
    <phoneticPr fontId="6"/>
  </si>
  <si>
    <t>能登やさい出荷協議会</t>
    <phoneticPr fontId="6"/>
  </si>
  <si>
    <t>カボチャ</t>
    <phoneticPr fontId="6"/>
  </si>
  <si>
    <t>露地野菜</t>
    <rPh sb="0" eb="4">
      <t>ロジヤサイ</t>
    </rPh>
    <phoneticPr fontId="6"/>
  </si>
  <si>
    <t>○</t>
    <phoneticPr fontId="6"/>
  </si>
  <si>
    <t>●堆肥等有機質資材の施用</t>
    <rPh sb="1" eb="3">
      <t>タイヒ</t>
    </rPh>
    <rPh sb="3" eb="4">
      <t>トウ</t>
    </rPh>
    <rPh sb="4" eb="9">
      <t>ユウキシツシザイ</t>
    </rPh>
    <rPh sb="10" eb="12">
      <t>セヨウ</t>
    </rPh>
    <phoneticPr fontId="6"/>
  </si>
  <si>
    <t>●生分解性マルチ
●ドローンによる防除</t>
    <rPh sb="1" eb="5">
      <t>セイブンカイセイ</t>
    </rPh>
    <rPh sb="17" eb="19">
      <t>ボウジョ</t>
    </rPh>
    <phoneticPr fontId="6"/>
  </si>
  <si>
    <t>https://www.pref.ishikawa.lg.jp/nousan/eco/gurisapo.html</t>
    <phoneticPr fontId="6"/>
  </si>
  <si>
    <t>https://www.pref.ishikawa.lg.jp/nousan/eco/documents/m5notokabotya.pdf</t>
    <phoneticPr fontId="6"/>
  </si>
  <si>
    <t>https://www.pref.ishikawa.lg.jp/nousan/eco/documents/s5notokabotya.pdf</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</si>
</sst>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7" formatCode="00"/>
    <numFmt numFmtId="178" formatCode="[$]ggge&quot;年&quot;m&quot;月&quot;d&quot;日&quot;;@" x16r2:formatCode16="[$-ja-JP-x-gannen]ggge&quot;年&quot;m&quot;月&quot;d&quot;日&quot;;@"/>
  </numFmts>
  <fonts count="58" x14ac:knownFonts="1">
    <font>
      <sz val="10"/>
      <color theme="1"/>
      <name val="ＭＳ Ｐゴシック"/>
      <family val="2"/>
      <charset val="128"/>
    </font>
    <font>
      <b/>
      <sz val="15"/>
      <color theme="3"/>
      <name val="ＭＳ Ｐゴシック"/>
      <family val="2"/>
      <charset val="128"/>
    </font>
    <font>
      <b/>
      <sz val="13"/>
      <color theme="3"/>
      <name val="ＭＳ Ｐゴシック"/>
      <family val="2"/>
      <charset val="128"/>
    </font>
    <font>
      <sz val="10"/>
      <color rgb="FF006100"/>
      <name val="ＭＳ Ｐゴシック"/>
      <family val="2"/>
      <charset val="128"/>
    </font>
    <font>
      <b/>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6"/>
      <name val="ＭＳ 明朝"/>
      <family val="1"/>
    </font>
    <font>
      <sz val="11"/>
      <name val="ＭＳ 明朝"/>
      <family val="1"/>
    </font>
    <font>
      <sz val="11"/>
      <name val="ＭＳ Ｐゴシック"/>
      <family val="3"/>
      <charset val="128"/>
    </font>
    <font>
      <sz val="11"/>
      <color theme="1"/>
      <name val="游ゴシック"/>
      <family val="3"/>
      <charset val="128"/>
      <scheme val="minor"/>
    </font>
    <font>
      <u/>
      <sz val="10"/>
      <color theme="10"/>
      <name val="ＭＳ Ｐゴシック"/>
      <family val="2"/>
      <charset val="128"/>
    </font>
    <font>
      <sz val="6"/>
      <name val="ＭＳ Ｐゴシック"/>
      <family val="2"/>
    </font>
    <font>
      <b/>
      <sz val="13"/>
      <color theme="3"/>
      <name val="ＭＳ Ｐゴシック"/>
      <family val="2"/>
    </font>
    <font>
      <b/>
      <sz val="10"/>
      <color theme="1"/>
      <name val="ＭＳ Ｐゴシック"/>
      <family val="2"/>
    </font>
    <font>
      <sz val="10"/>
      <color theme="1"/>
      <name val="ＭＳ Ｐゴシック"/>
      <family val="3"/>
    </font>
    <font>
      <sz val="11"/>
      <color theme="1"/>
      <name val="游ゴシック"/>
      <family val="3"/>
      <scheme val="minor"/>
    </font>
    <font>
      <sz val="11"/>
      <name val="ＭＳ Ｐゴシック"/>
      <family val="3"/>
    </font>
    <font>
      <b/>
      <sz val="11"/>
      <color theme="1"/>
      <name val="Meiryo UI"/>
      <family val="3"/>
      <charset val="128"/>
    </font>
    <font>
      <sz val="11"/>
      <color theme="1"/>
      <name val="Meiryo UI"/>
      <family val="3"/>
      <charset val="128"/>
    </font>
    <font>
      <sz val="9"/>
      <color theme="1"/>
      <name val="Meiryo UI"/>
      <family val="3"/>
      <charset val="128"/>
    </font>
    <font>
      <sz val="10"/>
      <name val="Meiryo UI"/>
      <family val="3"/>
      <charset val="128"/>
    </font>
    <font>
      <sz val="10"/>
      <color theme="1"/>
      <name val="Meiryo UI"/>
      <family val="3"/>
      <charset val="128"/>
    </font>
    <font>
      <sz val="11"/>
      <name val="Meiryo UI"/>
      <family val="3"/>
      <charset val="128"/>
    </font>
    <font>
      <sz val="14"/>
      <name val="Meiryo UI"/>
      <family val="3"/>
      <charset val="128"/>
    </font>
    <font>
      <b/>
      <sz val="11"/>
      <color rgb="FFFF0000"/>
      <name val="Meiryo UI"/>
      <family val="3"/>
      <charset val="128"/>
    </font>
    <font>
      <u/>
      <sz val="10"/>
      <name val="ＭＳ Ｐゴシック"/>
      <family val="2"/>
      <charset val="128"/>
    </font>
    <font>
      <sz val="10"/>
      <color theme="1"/>
      <name val="メイリオ"/>
      <family val="3"/>
      <charset val="128"/>
    </font>
    <font>
      <b/>
      <sz val="14"/>
      <color theme="1"/>
      <name val="Meiryo UI"/>
      <family val="3"/>
      <charset val="128"/>
    </font>
    <font>
      <sz val="14"/>
      <color theme="1"/>
      <name val="Meiryo UI"/>
      <family val="3"/>
      <charset val="128"/>
    </font>
    <font>
      <u/>
      <sz val="10"/>
      <color theme="10"/>
      <name val="ＭＳ Ｐゴシック"/>
      <family val="3"/>
      <charset val="128"/>
    </font>
    <font>
      <b/>
      <sz val="11"/>
      <name val="Meiryo UI"/>
      <family val="3"/>
      <charset val="128"/>
    </font>
    <font>
      <u/>
      <sz val="10"/>
      <name val="Meiryo UI"/>
      <family val="3"/>
      <charset val="128"/>
    </font>
    <font>
      <u/>
      <sz val="10"/>
      <name val="ＭＳ Ｐゴシック"/>
      <family val="3"/>
      <charset val="128"/>
    </font>
    <font>
      <b/>
      <sz val="16"/>
      <name val="Meiryo UI"/>
      <family val="3"/>
      <charset val="128"/>
    </font>
    <font>
      <u/>
      <sz val="10"/>
      <color theme="10"/>
      <name val="Meiryo UI"/>
      <family val="3"/>
      <charset val="128"/>
    </font>
    <font>
      <sz val="10"/>
      <color theme="1"/>
      <name val="Meiryo UI"/>
      <family val="3"/>
    </font>
    <font>
      <sz val="10"/>
      <color theme="1" tint="0.14999847407452621"/>
      <name val="Meiryo UI"/>
      <family val="3"/>
      <charset val="128"/>
    </font>
    <font>
      <sz val="11"/>
      <color theme="1" tint="4.9989318521683403E-2"/>
      <name val="Meiryo UI"/>
      <family val="3"/>
      <charset val="128"/>
    </font>
    <font>
      <sz val="6"/>
      <name val="ＭＳ Ｐゴシック"/>
      <family val="3"/>
    </font>
    <font>
      <sz val="10"/>
      <color theme="1"/>
      <name val="ＭＳ Ｐゴシック"/>
      <family val="2"/>
      <charset val="128"/>
    </font>
    <font>
      <sz val="6"/>
      <name val="ＭＳ Ｐ明朝"/>
      <family val="1"/>
      <charset val="128"/>
    </font>
    <font>
      <u/>
      <sz val="11"/>
      <color theme="10"/>
      <name val="ＭＳ 明朝"/>
      <family val="1"/>
    </font>
    <font>
      <u/>
      <sz val="11"/>
      <color theme="10"/>
      <name val="Meiryo UI"/>
      <family val="3"/>
      <charset val="128"/>
    </font>
    <font>
      <sz val="11"/>
      <color theme="1"/>
      <name val="游ゴシック"/>
      <family val="2"/>
      <charset val="128"/>
      <scheme val="minor"/>
    </font>
    <font>
      <sz val="11"/>
      <color rgb="FF000000"/>
      <name val="Meiryo UI"/>
      <family val="3"/>
      <charset val="128"/>
    </font>
    <font>
      <u/>
      <sz val="11"/>
      <color theme="10"/>
      <name val="ＭＳ 明朝"/>
      <family val="1"/>
      <charset val="128"/>
    </font>
    <font>
      <u/>
      <sz val="11"/>
      <color rgb="FF0000FF"/>
      <name val="ＭＳ 明朝"/>
      <family val="1"/>
      <charset val="128"/>
    </font>
    <font>
      <u/>
      <sz val="11"/>
      <color rgb="FFFF0000"/>
      <name val="ＭＳ 明朝"/>
      <family val="1"/>
    </font>
    <font>
      <sz val="11"/>
      <color rgb="FFFF0000"/>
      <name val="Meiryo UI"/>
      <family val="3"/>
      <charset val="128"/>
    </font>
    <font>
      <u/>
      <sz val="11"/>
      <color theme="1"/>
      <name val="ＭＳ 明朝"/>
      <family val="1"/>
    </font>
    <font>
      <u/>
      <sz val="11"/>
      <color theme="1"/>
      <name val="ＭＳ 明朝"/>
      <family val="1"/>
      <charset val="128"/>
    </font>
    <font>
      <u/>
      <sz val="11"/>
      <name val="ＭＳ 明朝"/>
      <family val="1"/>
    </font>
    <font>
      <u/>
      <sz val="11"/>
      <color rgb="FFFF0000"/>
      <name val="ＭＳ 明朝"/>
      <family val="1"/>
      <charset val="128"/>
    </font>
    <font>
      <strike/>
      <sz val="10"/>
      <name val="Meiryo UI"/>
      <family val="3"/>
      <charset val="128"/>
    </font>
    <font>
      <sz val="11"/>
      <color theme="1"/>
      <name val="Meiryo UI"/>
      <family val="3"/>
    </font>
    <font>
      <u/>
      <sz val="10"/>
      <color rgb="FF0070C0"/>
      <name val="Meiryo UI"/>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FF"/>
        <bgColor indexed="64"/>
      </patternFill>
    </fill>
    <fill>
      <patternFill patternType="solid">
        <fgColor theme="7" tint="0.59999389629810485"/>
        <bgColor indexed="64"/>
      </patternFill>
    </fill>
    <fill>
      <patternFill patternType="solid">
        <fgColor rgb="FFFFFF00"/>
        <bgColor rgb="FF000000"/>
      </patternFill>
    </fill>
    <fill>
      <patternFill patternType="solid">
        <fgColor rgb="FFFF0000"/>
        <bgColor indexed="64"/>
      </patternFill>
    </fill>
    <fill>
      <patternFill patternType="solid">
        <fgColor theme="0" tint="-4.9989318521683403E-2"/>
        <bgColor indexed="64"/>
      </patternFill>
    </fill>
    <fill>
      <patternFill patternType="solid">
        <fgColor theme="5" tint="0.79998168889431442"/>
        <bgColor indexed="64"/>
      </patternFill>
    </fill>
  </fills>
  <borders count="44">
    <border>
      <left/>
      <right/>
      <top/>
      <bottom/>
      <diagonal/>
    </border>
    <border>
      <left/>
      <right/>
      <top style="thin">
        <color indexed="64"/>
      </top>
      <bottom style="thin">
        <color indexed="64"/>
      </bottom>
      <diagonal/>
    </border>
    <border>
      <left/>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top/>
      <bottom style="thin">
        <color theme="1" tint="0.34998626667073579"/>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left>
      <right style="thin">
        <color theme="0"/>
      </right>
      <top style="thin">
        <color theme="0"/>
      </top>
      <bottom style="thin">
        <color theme="0"/>
      </bottom>
      <diagonal/>
    </border>
    <border>
      <left/>
      <right style="thin">
        <color rgb="FF595959"/>
      </right>
      <top style="thin">
        <color rgb="FF595959"/>
      </top>
      <bottom style="thin">
        <color rgb="FF595959"/>
      </bottom>
      <diagonal/>
    </border>
    <border>
      <left style="thin">
        <color rgb="FF595959"/>
      </left>
      <right/>
      <top style="thin">
        <color rgb="FF595959"/>
      </top>
      <bottom style="thin">
        <color rgb="FF595959"/>
      </bottom>
      <diagonal/>
    </border>
    <border>
      <left/>
      <right style="thin">
        <color rgb="FF000000"/>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hair">
        <color indexed="64"/>
      </left>
      <right/>
      <top style="hair">
        <color indexed="64"/>
      </top>
      <bottom style="double">
        <color indexed="64"/>
      </bottom>
      <diagonal/>
    </border>
    <border>
      <left style="thin">
        <color indexed="64"/>
      </left>
      <right style="thin">
        <color theme="0" tint="-0.34998626667073579"/>
      </right>
      <top style="thin">
        <color indexed="64"/>
      </top>
      <bottom style="thin">
        <color theme="0" tint="-0.34998626667073579"/>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indexed="64"/>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
      <left/>
      <right style="thin">
        <color theme="0"/>
      </right>
      <top style="thin">
        <color theme="0"/>
      </top>
      <bottom style="thin">
        <color theme="0"/>
      </bottom>
      <diagonal/>
    </border>
    <border>
      <left/>
      <right style="thin">
        <color theme="0" tint="-0.249977111117893"/>
      </right>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s>
  <cellStyleXfs count="15">
    <xf numFmtId="0" fontId="0" fillId="0" borderId="0">
      <alignment vertical="center"/>
    </xf>
    <xf numFmtId="0" fontId="9" fillId="0" borderId="0">
      <alignment vertical="center"/>
    </xf>
    <xf numFmtId="0" fontId="11" fillId="0" borderId="0">
      <alignment vertical="center"/>
    </xf>
    <xf numFmtId="0" fontId="5" fillId="0" borderId="0">
      <alignment vertical="center"/>
    </xf>
    <xf numFmtId="0" fontId="10" fillId="0" borderId="0">
      <alignment vertical="center"/>
    </xf>
    <xf numFmtId="0" fontId="12" fillId="0" borderId="0" applyNumberFormat="0" applyFill="0" applyBorder="0" applyAlignment="0" applyProtection="0">
      <alignment vertical="center"/>
    </xf>
    <xf numFmtId="0" fontId="16" fillId="0" borderId="0">
      <alignment vertical="center"/>
    </xf>
    <xf numFmtId="0" fontId="9" fillId="0" borderId="0">
      <alignment vertical="center"/>
    </xf>
    <xf numFmtId="0" fontId="17" fillId="0" borderId="0">
      <alignment vertical="center"/>
    </xf>
    <xf numFmtId="0" fontId="18" fillId="0" borderId="0">
      <alignment vertical="center"/>
    </xf>
    <xf numFmtId="0" fontId="1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0" borderId="0">
      <alignment vertical="center"/>
    </xf>
    <xf numFmtId="0" fontId="9" fillId="0" borderId="0">
      <alignment vertical="center"/>
    </xf>
  </cellStyleXfs>
  <cellXfs count="418">
    <xf numFmtId="0" fontId="0" fillId="0" borderId="0" xfId="0">
      <alignment vertical="center"/>
    </xf>
    <xf numFmtId="0" fontId="19"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horizontal="left" vertical="center"/>
    </xf>
    <xf numFmtId="0" fontId="21" fillId="0" borderId="0" xfId="0" applyFont="1" applyAlignment="1">
      <alignment horizontal="center" vertical="center" wrapText="1"/>
    </xf>
    <xf numFmtId="0" fontId="19" fillId="0" borderId="0" xfId="0" applyFont="1" applyAlignment="1">
      <alignment horizontal="center" vertical="center"/>
    </xf>
    <xf numFmtId="0" fontId="23" fillId="0" borderId="0" xfId="0" applyFont="1">
      <alignment vertical="center"/>
    </xf>
    <xf numFmtId="0" fontId="25" fillId="0" borderId="0" xfId="0" applyFont="1" applyAlignment="1">
      <alignment horizontal="left" vertical="center"/>
    </xf>
    <xf numFmtId="0" fontId="24" fillId="0" borderId="0" xfId="0" applyFont="1" applyAlignment="1">
      <alignment vertical="center" wrapText="1"/>
    </xf>
    <xf numFmtId="0" fontId="24" fillId="0" borderId="0" xfId="0" applyFont="1" applyAlignment="1">
      <alignment horizontal="center" vertical="center"/>
    </xf>
    <xf numFmtId="0" fontId="21" fillId="0" borderId="0" xfId="0" applyFont="1" applyAlignment="1">
      <alignment horizontal="left" vertical="center" wrapText="1"/>
    </xf>
    <xf numFmtId="0" fontId="28" fillId="0" borderId="0" xfId="0" applyFont="1">
      <alignment vertical="center"/>
    </xf>
    <xf numFmtId="0" fontId="27" fillId="0" borderId="3" xfId="5" applyFont="1" applyFill="1" applyBorder="1" applyAlignment="1">
      <alignment horizontal="left" vertical="center" wrapText="1"/>
    </xf>
    <xf numFmtId="0" fontId="30" fillId="0" borderId="0" xfId="0" applyFont="1">
      <alignment vertical="center"/>
    </xf>
    <xf numFmtId="0" fontId="24" fillId="0" borderId="0" xfId="0" applyFont="1" applyAlignment="1">
      <alignment horizontal="center" vertical="center" wrapText="1"/>
    </xf>
    <xf numFmtId="0" fontId="20" fillId="0" borderId="0" xfId="0" applyFont="1" applyAlignment="1">
      <alignment horizontal="center" vertical="center"/>
    </xf>
    <xf numFmtId="0" fontId="20" fillId="0" borderId="0" xfId="0" applyFont="1" applyAlignment="1">
      <alignment horizontal="center" vertical="center" wrapText="1"/>
    </xf>
    <xf numFmtId="0" fontId="22" fillId="0" borderId="0" xfId="0" applyFont="1">
      <alignment vertical="center"/>
    </xf>
    <xf numFmtId="0" fontId="33" fillId="0" borderId="3" xfId="5" applyFont="1" applyFill="1" applyBorder="1" applyAlignment="1">
      <alignment horizontal="left" vertical="center" wrapText="1"/>
    </xf>
    <xf numFmtId="0" fontId="27" fillId="0" borderId="3" xfId="10" applyFont="1" applyFill="1" applyBorder="1" applyAlignment="1">
      <alignment horizontal="left" vertical="center" wrapText="1"/>
    </xf>
    <xf numFmtId="0" fontId="19" fillId="0" borderId="0" xfId="0" applyFont="1" applyAlignment="1">
      <alignment vertical="center" wrapText="1"/>
    </xf>
    <xf numFmtId="0" fontId="12" fillId="0" borderId="3" xfId="5" applyBorder="1" applyAlignment="1">
      <alignment horizontal="left" vertical="center" wrapText="1"/>
    </xf>
    <xf numFmtId="0" fontId="23" fillId="0" borderId="0" xfId="0" applyFont="1" applyAlignment="1">
      <alignment horizontal="center" vertical="center"/>
    </xf>
    <xf numFmtId="0" fontId="23" fillId="0" borderId="0" xfId="0" applyFont="1" applyAlignment="1">
      <alignment horizontal="center" vertical="center" wrapText="1"/>
    </xf>
    <xf numFmtId="0" fontId="27" fillId="0" borderId="0" xfId="5" applyFont="1" applyFill="1" applyBorder="1" applyAlignment="1">
      <alignment horizontal="left" vertical="center" wrapText="1"/>
    </xf>
    <xf numFmtId="0" fontId="23" fillId="3" borderId="0" xfId="0" applyFont="1" applyFill="1">
      <alignment vertical="center"/>
    </xf>
    <xf numFmtId="0" fontId="23" fillId="3" borderId="0" xfId="0" applyFont="1" applyFill="1" applyAlignment="1">
      <alignment horizontal="center" vertical="center"/>
    </xf>
    <xf numFmtId="0" fontId="12" fillId="0" borderId="4" xfId="5" applyFill="1" applyBorder="1" applyAlignment="1">
      <alignment horizontal="left" vertical="center" wrapText="1"/>
    </xf>
    <xf numFmtId="0" fontId="33" fillId="0" borderId="4" xfId="5" applyFont="1" applyFill="1" applyBorder="1" applyAlignment="1">
      <alignment horizontal="left" vertical="center" wrapText="1"/>
    </xf>
    <xf numFmtId="0" fontId="27" fillId="0" borderId="4" xfId="10" applyFont="1" applyFill="1" applyBorder="1" applyAlignment="1">
      <alignment horizontal="left" vertical="center" wrapText="1"/>
    </xf>
    <xf numFmtId="0" fontId="12" fillId="0" borderId="4" xfId="5" applyBorder="1" applyAlignment="1">
      <alignment horizontal="left" vertical="center" wrapText="1"/>
    </xf>
    <xf numFmtId="0" fontId="27" fillId="0" borderId="4" xfId="5" applyFont="1" applyFill="1" applyBorder="1" applyAlignment="1">
      <alignment horizontal="left" vertical="center" wrapText="1"/>
    </xf>
    <xf numFmtId="0" fontId="33" fillId="0" borderId="5" xfId="5" applyFont="1" applyFill="1" applyBorder="1" applyAlignment="1">
      <alignment horizontal="left" vertical="center" wrapText="1"/>
    </xf>
    <xf numFmtId="0" fontId="33" fillId="0" borderId="5" xfId="5" applyFont="1" applyFill="1" applyBorder="1" applyAlignment="1">
      <alignment horizontal="left" vertical="center" wrapText="1" shrinkToFit="1"/>
    </xf>
    <xf numFmtId="0" fontId="12" fillId="0" borderId="5" xfId="5" applyFill="1" applyBorder="1" applyAlignment="1">
      <alignment horizontal="left" vertical="center" wrapText="1"/>
    </xf>
    <xf numFmtId="0" fontId="27" fillId="0" borderId="5" xfId="5" applyFont="1" applyFill="1" applyBorder="1" applyAlignment="1">
      <alignment horizontal="left" vertical="center" wrapText="1"/>
    </xf>
    <xf numFmtId="0" fontId="12" fillId="0" borderId="5" xfId="5" applyBorder="1" applyAlignment="1">
      <alignment horizontal="left" vertical="center" wrapText="1"/>
    </xf>
    <xf numFmtId="0" fontId="35" fillId="0" borderId="0" xfId="0" applyFont="1" applyAlignment="1">
      <alignment horizontal="left" vertical="top"/>
    </xf>
    <xf numFmtId="0" fontId="24" fillId="0" borderId="7" xfId="1" applyFont="1" applyBorder="1" applyAlignment="1">
      <alignment horizontal="center" vertical="center"/>
    </xf>
    <xf numFmtId="0" fontId="23" fillId="0" borderId="0" xfId="0" applyFont="1" applyAlignment="1">
      <alignment vertical="center" wrapText="1"/>
    </xf>
    <xf numFmtId="0" fontId="22" fillId="0" borderId="0" xfId="0" applyFont="1" applyAlignment="1">
      <alignment vertical="center" wrapText="1"/>
    </xf>
    <xf numFmtId="0" fontId="27" fillId="0" borderId="4" xfId="10" applyFont="1" applyFill="1" applyBorder="1" applyAlignment="1">
      <alignment vertical="center" wrapText="1"/>
    </xf>
    <xf numFmtId="0" fontId="12" fillId="0" borderId="1" xfId="5" applyBorder="1" applyAlignment="1">
      <alignment horizontal="left" vertical="center" wrapText="1"/>
    </xf>
    <xf numFmtId="0" fontId="31" fillId="0" borderId="1" xfId="10" applyFont="1" applyBorder="1" applyAlignment="1">
      <alignment horizontal="left" vertical="center" wrapText="1"/>
    </xf>
    <xf numFmtId="0" fontId="20" fillId="0" borderId="0" xfId="0" applyFont="1">
      <alignment vertical="center"/>
    </xf>
    <xf numFmtId="0" fontId="12" fillId="0" borderId="5" xfId="10" applyFill="1" applyBorder="1" applyAlignment="1">
      <alignment horizontal="left" vertical="center" wrapText="1"/>
    </xf>
    <xf numFmtId="0" fontId="12" fillId="0" borderId="4" xfId="10" applyFill="1" applyBorder="1" applyAlignment="1">
      <alignment horizontal="left" vertical="center" wrapText="1"/>
    </xf>
    <xf numFmtId="0" fontId="12" fillId="0" borderId="3" xfId="5" applyFill="1" applyBorder="1" applyAlignment="1">
      <alignment horizontal="left" vertical="center" wrapText="1"/>
    </xf>
    <xf numFmtId="0" fontId="12" fillId="0" borderId="4" xfId="10" applyFill="1" applyBorder="1" applyAlignment="1">
      <alignment vertical="center" wrapText="1"/>
    </xf>
    <xf numFmtId="0" fontId="38" fillId="0" borderId="0" xfId="0" applyFont="1" applyAlignment="1">
      <alignment horizontal="center" vertical="center" wrapText="1"/>
    </xf>
    <xf numFmtId="0" fontId="12" fillId="0" borderId="16" xfId="5" applyBorder="1" applyAlignment="1">
      <alignment horizontal="left" vertical="center" wrapText="1"/>
    </xf>
    <xf numFmtId="0" fontId="27" fillId="0" borderId="15" xfId="5" applyFont="1" applyBorder="1" applyAlignment="1">
      <alignment vertical="center" wrapText="1"/>
    </xf>
    <xf numFmtId="0" fontId="27" fillId="0" borderId="15" xfId="5" applyFont="1" applyFill="1" applyBorder="1" applyAlignment="1">
      <alignment vertical="center" wrapText="1"/>
    </xf>
    <xf numFmtId="0" fontId="27" fillId="0" borderId="15" xfId="5" applyFont="1" applyFill="1" applyBorder="1" applyAlignment="1">
      <alignment horizontal="left" vertical="center" wrapText="1"/>
    </xf>
    <xf numFmtId="0" fontId="12" fillId="0" borderId="15" xfId="5" applyFill="1" applyBorder="1" applyAlignment="1">
      <alignment horizontal="left" vertical="center" wrapText="1"/>
    </xf>
    <xf numFmtId="0" fontId="31" fillId="4" borderId="15" xfId="10" applyFont="1" applyFill="1" applyBorder="1" applyAlignment="1">
      <alignment vertical="center" wrapText="1"/>
    </xf>
    <xf numFmtId="0" fontId="31" fillId="8" borderId="5" xfId="10" applyFont="1" applyFill="1" applyBorder="1" applyAlignment="1">
      <alignment horizontal="left" vertical="center" wrapText="1"/>
    </xf>
    <xf numFmtId="0" fontId="31" fillId="0" borderId="15" xfId="10" applyFont="1" applyFill="1" applyBorder="1" applyAlignment="1">
      <alignment vertical="center" wrapText="1"/>
    </xf>
    <xf numFmtId="0" fontId="12" fillId="8" borderId="5" xfId="10" applyFill="1" applyBorder="1" applyAlignment="1">
      <alignment horizontal="left" vertical="top" wrapText="1" shrinkToFit="1"/>
    </xf>
    <xf numFmtId="0" fontId="12" fillId="8" borderId="3" xfId="10" applyFill="1" applyBorder="1" applyAlignment="1">
      <alignment horizontal="left" vertical="top" wrapText="1" shrinkToFit="1"/>
    </xf>
    <xf numFmtId="0" fontId="24" fillId="0" borderId="0" xfId="1" applyFont="1" applyAlignment="1">
      <alignment horizontal="center" vertical="center"/>
    </xf>
    <xf numFmtId="0" fontId="24" fillId="0" borderId="8" xfId="1" applyFont="1" applyBorder="1" applyAlignment="1">
      <alignment vertical="center" wrapText="1"/>
    </xf>
    <xf numFmtId="0" fontId="24" fillId="0" borderId="23" xfId="1" applyFont="1" applyBorder="1" applyAlignment="1">
      <alignment vertical="center" wrapText="1"/>
    </xf>
    <xf numFmtId="0" fontId="20" fillId="0" borderId="7" xfId="1" applyFont="1" applyBorder="1" applyAlignment="1">
      <alignment horizontal="center" vertical="center"/>
    </xf>
    <xf numFmtId="177" fontId="20" fillId="0" borderId="6" xfId="1" applyNumberFormat="1" applyFont="1" applyBorder="1" applyAlignment="1">
      <alignment horizontal="center" vertical="center"/>
    </xf>
    <xf numFmtId="0" fontId="47" fillId="0" borderId="6" xfId="12" applyFont="1" applyBorder="1" applyAlignment="1">
      <alignment vertical="center" wrapText="1"/>
    </xf>
    <xf numFmtId="0" fontId="44" fillId="0" borderId="6" xfId="11" applyFont="1" applyBorder="1" applyAlignment="1">
      <alignment vertical="center" wrapText="1"/>
    </xf>
    <xf numFmtId="0" fontId="44" fillId="0" borderId="8" xfId="11" applyFont="1" applyBorder="1" applyAlignment="1">
      <alignment vertical="center" wrapText="1"/>
    </xf>
    <xf numFmtId="0" fontId="43" fillId="0" borderId="6" xfId="12" applyBorder="1" applyAlignment="1">
      <alignment vertical="center" wrapText="1"/>
    </xf>
    <xf numFmtId="0" fontId="49" fillId="4" borderId="6" xfId="11" applyFont="1" applyFill="1" applyBorder="1" applyAlignment="1">
      <alignment vertical="center" wrapText="1"/>
    </xf>
    <xf numFmtId="0" fontId="49" fillId="4" borderId="8" xfId="11" applyFont="1" applyFill="1" applyBorder="1" applyAlignment="1">
      <alignment vertical="center" wrapText="1"/>
    </xf>
    <xf numFmtId="0" fontId="43" fillId="0" borderId="8" xfId="12" applyBorder="1" applyAlignment="1">
      <alignment vertical="center" wrapText="1"/>
    </xf>
    <xf numFmtId="0" fontId="47" fillId="0" borderId="8" xfId="12" applyFont="1" applyBorder="1" applyAlignment="1">
      <alignment vertical="center" wrapText="1"/>
    </xf>
    <xf numFmtId="0" fontId="43" fillId="0" borderId="6" xfId="11" applyBorder="1" applyAlignment="1">
      <alignment vertical="center" wrapText="1"/>
    </xf>
    <xf numFmtId="0" fontId="43" fillId="0" borderId="8" xfId="11" applyBorder="1" applyAlignment="1">
      <alignment vertical="center" wrapText="1"/>
    </xf>
    <xf numFmtId="0" fontId="24" fillId="0" borderId="11" xfId="1" applyFont="1" applyBorder="1" applyAlignment="1">
      <alignment horizontal="center" vertical="center"/>
    </xf>
    <xf numFmtId="177" fontId="24" fillId="0" borderId="12" xfId="1" applyNumberFormat="1" applyFont="1" applyBorder="1" applyAlignment="1">
      <alignment horizontal="center" vertical="center"/>
    </xf>
    <xf numFmtId="177" fontId="24" fillId="0" borderId="6" xfId="1" applyNumberFormat="1" applyFont="1" applyBorder="1" applyAlignment="1">
      <alignment horizontal="center" vertical="center"/>
    </xf>
    <xf numFmtId="0" fontId="50" fillId="4" borderId="23" xfId="1" applyFont="1" applyFill="1" applyBorder="1" applyAlignment="1">
      <alignment vertical="center" wrapText="1"/>
    </xf>
    <xf numFmtId="0" fontId="50" fillId="4" borderId="6" xfId="1" applyFont="1" applyFill="1" applyBorder="1" applyAlignment="1">
      <alignment vertical="center" wrapText="1"/>
    </xf>
    <xf numFmtId="0" fontId="43" fillId="0" borderId="23" xfId="11" applyBorder="1" applyAlignment="1">
      <alignment vertical="center" wrapText="1"/>
    </xf>
    <xf numFmtId="0" fontId="43" fillId="0" borderId="23" xfId="12" applyBorder="1" applyAlignment="1">
      <alignment vertical="center" wrapText="1"/>
    </xf>
    <xf numFmtId="0" fontId="46" fillId="0" borderId="6" xfId="1" applyFont="1" applyBorder="1">
      <alignment vertical="center"/>
    </xf>
    <xf numFmtId="0" fontId="43" fillId="4" borderId="6" xfId="12" applyFill="1" applyBorder="1" applyAlignment="1">
      <alignment vertical="center" wrapText="1"/>
    </xf>
    <xf numFmtId="0" fontId="47" fillId="4" borderId="23" xfId="12" applyFont="1" applyFill="1" applyBorder="1" applyAlignment="1">
      <alignment vertical="center" wrapText="1"/>
    </xf>
    <xf numFmtId="0" fontId="47" fillId="4" borderId="24" xfId="12" applyFont="1" applyFill="1" applyBorder="1" applyAlignment="1">
      <alignment vertical="center" wrapText="1"/>
    </xf>
    <xf numFmtId="0" fontId="43" fillId="4" borderId="6" xfId="11" applyFill="1" applyBorder="1" applyAlignment="1">
      <alignment vertical="center" wrapText="1"/>
    </xf>
    <xf numFmtId="0" fontId="43" fillId="4" borderId="8" xfId="11" applyFill="1" applyBorder="1" applyAlignment="1">
      <alignment vertical="center" wrapText="1"/>
    </xf>
    <xf numFmtId="0" fontId="50" fillId="4" borderId="8" xfId="1" applyFont="1" applyFill="1" applyBorder="1" applyAlignment="1">
      <alignment vertical="center" wrapText="1"/>
    </xf>
    <xf numFmtId="0" fontId="47" fillId="4" borderId="6" xfId="12" applyFont="1" applyFill="1" applyBorder="1" applyAlignment="1">
      <alignment vertical="center" wrapText="1"/>
    </xf>
    <xf numFmtId="0" fontId="47" fillId="4" borderId="8" xfId="12" applyFont="1" applyFill="1" applyBorder="1" applyAlignment="1">
      <alignment vertical="center" wrapText="1"/>
    </xf>
    <xf numFmtId="0" fontId="24" fillId="4" borderId="8" xfId="1" applyFont="1" applyFill="1" applyBorder="1" applyAlignment="1">
      <alignment vertical="center" wrapText="1"/>
    </xf>
    <xf numFmtId="0" fontId="54" fillId="4" borderId="6" xfId="12" applyFont="1" applyFill="1" applyBorder="1" applyAlignment="1">
      <alignment vertical="center" wrapText="1"/>
    </xf>
    <xf numFmtId="0" fontId="54" fillId="4" borderId="8" xfId="12" applyFont="1" applyFill="1" applyBorder="1" applyAlignment="1">
      <alignment vertical="center" wrapText="1"/>
    </xf>
    <xf numFmtId="177" fontId="24" fillId="0" borderId="0" xfId="1" applyNumberFormat="1" applyFont="1" applyAlignment="1">
      <alignment horizontal="center" vertical="center"/>
    </xf>
    <xf numFmtId="0" fontId="24" fillId="0" borderId="25" xfId="1" applyFont="1" applyBorder="1" applyAlignment="1">
      <alignment horizontal="center" vertical="center"/>
    </xf>
    <xf numFmtId="177" fontId="24" fillId="0" borderId="28" xfId="1" applyNumberFormat="1" applyFont="1" applyBorder="1" applyAlignment="1">
      <alignment horizontal="center" vertical="center"/>
    </xf>
    <xf numFmtId="0" fontId="43" fillId="0" borderId="0" xfId="11" applyBorder="1" applyAlignment="1">
      <alignment vertical="center" wrapText="1"/>
    </xf>
    <xf numFmtId="0" fontId="43" fillId="0" borderId="26" xfId="11" applyBorder="1" applyAlignment="1">
      <alignment vertical="center" wrapText="1"/>
    </xf>
    <xf numFmtId="0" fontId="43" fillId="0" borderId="22" xfId="11" applyBorder="1" applyAlignment="1">
      <alignment vertical="center" wrapText="1"/>
    </xf>
    <xf numFmtId="0" fontId="47" fillId="4" borderId="6" xfId="12" applyFont="1" applyFill="1" applyBorder="1">
      <alignment vertical="center"/>
    </xf>
    <xf numFmtId="0" fontId="46" fillId="0" borderId="8" xfId="1" applyFont="1" applyBorder="1">
      <alignment vertical="center"/>
    </xf>
    <xf numFmtId="0" fontId="12" fillId="0" borderId="6" xfId="5" applyBorder="1" applyAlignment="1">
      <alignment vertical="center" wrapText="1"/>
    </xf>
    <xf numFmtId="0" fontId="12" fillId="0" borderId="0" xfId="5" applyFill="1" applyBorder="1" applyAlignment="1">
      <alignment vertical="center" wrapText="1"/>
    </xf>
    <xf numFmtId="0" fontId="12" fillId="0" borderId="6" xfId="5" applyBorder="1" applyAlignment="1">
      <alignment horizontal="center" vertical="center" wrapText="1"/>
    </xf>
    <xf numFmtId="0" fontId="12" fillId="4" borderId="23" xfId="5" applyFill="1" applyBorder="1" applyAlignment="1">
      <alignment vertical="center" wrapText="1"/>
    </xf>
    <xf numFmtId="0" fontId="12" fillId="4" borderId="6" xfId="5" applyFill="1" applyBorder="1" applyAlignment="1">
      <alignment vertical="center" wrapText="1"/>
    </xf>
    <xf numFmtId="177" fontId="24" fillId="0" borderId="9" xfId="1" applyNumberFormat="1" applyFont="1" applyBorder="1" applyAlignment="1">
      <alignment horizontal="center" vertical="center"/>
    </xf>
    <xf numFmtId="177" fontId="24" fillId="0" borderId="30" xfId="1" applyNumberFormat="1" applyFont="1" applyBorder="1" applyAlignment="1">
      <alignment horizontal="center" vertical="center"/>
    </xf>
    <xf numFmtId="177" fontId="24" fillId="0" borderId="13" xfId="1" applyNumberFormat="1" applyFont="1" applyBorder="1" applyAlignment="1">
      <alignment horizontal="center" vertical="center"/>
    </xf>
    <xf numFmtId="177" fontId="20" fillId="0" borderId="9" xfId="7" applyNumberFormat="1" applyFont="1" applyBorder="1" applyAlignment="1">
      <alignment horizontal="center" vertical="center"/>
    </xf>
    <xf numFmtId="177" fontId="20" fillId="0" borderId="9" xfId="1" applyNumberFormat="1" applyFont="1" applyBorder="1" applyAlignment="1">
      <alignment horizontal="center" vertical="center"/>
    </xf>
    <xf numFmtId="0" fontId="47" fillId="0" borderId="23" xfId="12" applyFont="1" applyBorder="1" applyAlignment="1">
      <alignment vertical="center" wrapText="1"/>
    </xf>
    <xf numFmtId="0" fontId="44" fillId="0" borderId="23" xfId="11" applyFont="1" applyBorder="1" applyAlignment="1">
      <alignment vertical="center" wrapText="1"/>
    </xf>
    <xf numFmtId="0" fontId="49" fillId="4" borderId="23" xfId="11" applyFont="1" applyFill="1" applyBorder="1" applyAlignment="1">
      <alignment vertical="center" wrapText="1"/>
    </xf>
    <xf numFmtId="0" fontId="46" fillId="0" borderId="23" xfId="1" applyFont="1" applyBorder="1">
      <alignment vertical="center"/>
    </xf>
    <xf numFmtId="0" fontId="12" fillId="0" borderId="23" xfId="5" applyBorder="1" applyAlignment="1">
      <alignment vertical="center" wrapText="1"/>
    </xf>
    <xf numFmtId="0" fontId="43" fillId="4" borderId="23" xfId="12" applyFill="1" applyBorder="1" applyAlignment="1">
      <alignment vertical="center" wrapText="1"/>
    </xf>
    <xf numFmtId="0" fontId="43" fillId="4" borderId="23" xfId="11" applyFill="1" applyBorder="1" applyAlignment="1">
      <alignment vertical="center" wrapText="1"/>
    </xf>
    <xf numFmtId="0" fontId="43" fillId="4" borderId="23" xfId="12" applyFill="1" applyBorder="1">
      <alignment vertical="center"/>
    </xf>
    <xf numFmtId="0" fontId="12" fillId="4" borderId="23" xfId="5" applyFill="1" applyBorder="1">
      <alignment vertical="center"/>
    </xf>
    <xf numFmtId="0" fontId="54" fillId="4" borderId="23" xfId="12" applyFont="1" applyFill="1" applyBorder="1" applyAlignment="1">
      <alignment vertical="center" wrapText="1"/>
    </xf>
    <xf numFmtId="0" fontId="24" fillId="0" borderId="20" xfId="1" applyFont="1" applyBorder="1" applyAlignment="1">
      <alignment horizontal="center" vertical="center" wrapText="1"/>
    </xf>
    <xf numFmtId="0" fontId="24" fillId="0" borderId="20" xfId="13" applyFont="1" applyBorder="1" applyAlignment="1">
      <alignment horizontal="center" vertical="center" wrapText="1"/>
    </xf>
    <xf numFmtId="0" fontId="24" fillId="0" borderId="20" xfId="1" applyFont="1" applyBorder="1" applyAlignment="1">
      <alignment horizontal="center" vertical="center"/>
    </xf>
    <xf numFmtId="0" fontId="32" fillId="0" borderId="20" xfId="1" applyFont="1" applyBorder="1" applyAlignment="1">
      <alignment horizontal="center" vertical="center" wrapText="1"/>
    </xf>
    <xf numFmtId="0" fontId="24" fillId="0" borderId="36" xfId="1" applyFont="1" applyBorder="1" applyAlignment="1">
      <alignment horizontal="center" vertical="center" wrapText="1"/>
    </xf>
    <xf numFmtId="0" fontId="24" fillId="0" borderId="37" xfId="1" applyFont="1" applyBorder="1" applyAlignment="1">
      <alignment horizontal="center" vertical="center" wrapText="1"/>
    </xf>
    <xf numFmtId="0" fontId="24" fillId="0" borderId="34" xfId="7" applyFont="1" applyBorder="1" applyAlignment="1">
      <alignment horizontal="center" vertical="center"/>
    </xf>
    <xf numFmtId="0" fontId="24" fillId="0" borderId="34" xfId="1" applyFont="1" applyBorder="1" applyAlignment="1">
      <alignment horizontal="center" vertical="center"/>
    </xf>
    <xf numFmtId="0" fontId="12" fillId="0" borderId="1" xfId="10" applyBorder="1" applyAlignment="1">
      <alignment horizontal="left" vertical="center" wrapText="1"/>
    </xf>
    <xf numFmtId="0" fontId="27" fillId="0" borderId="41" xfId="5" applyFont="1" applyBorder="1" applyAlignment="1">
      <alignment vertical="center" wrapText="1"/>
    </xf>
    <xf numFmtId="0" fontId="27" fillId="0" borderId="41" xfId="5" applyFont="1" applyFill="1" applyBorder="1" applyAlignment="1">
      <alignment vertical="center" wrapText="1"/>
    </xf>
    <xf numFmtId="0" fontId="27" fillId="0" borderId="41" xfId="5" applyFont="1" applyFill="1" applyBorder="1" applyAlignment="1">
      <alignment horizontal="left" vertical="center" wrapText="1"/>
    </xf>
    <xf numFmtId="0" fontId="12" fillId="0" borderId="41" xfId="5" applyBorder="1" applyAlignment="1">
      <alignment vertical="center" wrapText="1"/>
    </xf>
    <xf numFmtId="0" fontId="33" fillId="0" borderId="41" xfId="5" applyFont="1" applyFill="1" applyBorder="1" applyAlignment="1">
      <alignment vertical="center" wrapText="1"/>
    </xf>
    <xf numFmtId="0" fontId="12" fillId="0" borderId="41" xfId="5" applyFill="1" applyBorder="1" applyAlignment="1">
      <alignment vertical="center" wrapText="1"/>
    </xf>
    <xf numFmtId="0" fontId="31" fillId="0" borderId="41" xfId="10" applyFont="1" applyBorder="1" applyAlignment="1">
      <alignment vertical="center" wrapText="1"/>
    </xf>
    <xf numFmtId="0" fontId="24" fillId="0" borderId="41" xfId="0" applyFont="1" applyBorder="1" applyAlignment="1">
      <alignment vertical="center" wrapText="1"/>
    </xf>
    <xf numFmtId="0" fontId="23" fillId="0" borderId="15" xfId="0" applyFont="1" applyBorder="1" applyAlignment="1">
      <alignment horizontal="left" vertical="center" wrapText="1"/>
    </xf>
    <xf numFmtId="0" fontId="37" fillId="0" borderId="0" xfId="0" applyFont="1" applyAlignment="1">
      <alignment horizontal="center" vertical="center"/>
    </xf>
    <xf numFmtId="0" fontId="24" fillId="0" borderId="34" xfId="1" applyFont="1" applyBorder="1" applyAlignment="1">
      <alignment horizontal="center" vertical="center" wrapText="1"/>
    </xf>
    <xf numFmtId="0" fontId="24" fillId="0" borderId="20" xfId="7" applyFont="1" applyBorder="1" applyAlignment="1">
      <alignment horizontal="center" vertical="center" wrapText="1"/>
    </xf>
    <xf numFmtId="0" fontId="31" fillId="8" borderId="8" xfId="10" applyFont="1" applyFill="1" applyBorder="1" applyAlignment="1">
      <alignment vertical="center" wrapText="1"/>
    </xf>
    <xf numFmtId="0" fontId="31" fillId="8" borderId="6" xfId="10" applyFont="1" applyFill="1" applyBorder="1" applyAlignment="1">
      <alignment vertical="center" wrapText="1"/>
    </xf>
    <xf numFmtId="0" fontId="31" fillId="8" borderId="23" xfId="10" applyFont="1" applyFill="1" applyBorder="1" applyAlignment="1">
      <alignment vertical="center" wrapText="1"/>
    </xf>
    <xf numFmtId="0" fontId="23" fillId="0" borderId="20" xfId="0" applyFont="1" applyBorder="1" applyAlignment="1">
      <alignment horizontal="center" vertical="center" wrapText="1"/>
    </xf>
    <xf numFmtId="177" fontId="38" fillId="0" borderId="9" xfId="0" applyNumberFormat="1" applyFont="1" applyBorder="1" applyAlignment="1">
      <alignment horizontal="center" vertical="center" wrapText="1"/>
    </xf>
    <xf numFmtId="177" fontId="23" fillId="0" borderId="6" xfId="0" applyNumberFormat="1" applyFont="1" applyBorder="1" applyAlignment="1">
      <alignment horizontal="center" vertical="center" wrapText="1"/>
    </xf>
    <xf numFmtId="0" fontId="38" fillId="0" borderId="7" xfId="0" applyFont="1" applyBorder="1" applyAlignment="1">
      <alignment horizontal="center" vertical="center" wrapText="1"/>
    </xf>
    <xf numFmtId="0" fontId="31" fillId="0" borderId="8" xfId="10" applyFont="1" applyBorder="1" applyAlignment="1">
      <alignment horizontal="left" vertical="center" wrapText="1"/>
    </xf>
    <xf numFmtId="0" fontId="12" fillId="0" borderId="6" xfId="5" applyBorder="1" applyAlignment="1">
      <alignment horizontal="left" vertical="center" wrapText="1"/>
    </xf>
    <xf numFmtId="0" fontId="36" fillId="0" borderId="23" xfId="5" applyFont="1" applyFill="1" applyBorder="1" applyAlignment="1">
      <alignment horizontal="center" vertical="center"/>
    </xf>
    <xf numFmtId="177" fontId="22" fillId="0" borderId="9" xfId="0" applyNumberFormat="1" applyFont="1" applyBorder="1" applyAlignment="1">
      <alignment horizontal="center" vertical="center"/>
    </xf>
    <xf numFmtId="177" fontId="22" fillId="0" borderId="6" xfId="0" applyNumberFormat="1" applyFont="1" applyBorder="1" applyAlignment="1">
      <alignment horizontal="center" vertical="center"/>
    </xf>
    <xf numFmtId="0" fontId="22" fillId="0" borderId="7" xfId="0" applyFont="1" applyBorder="1">
      <alignment vertical="center"/>
    </xf>
    <xf numFmtId="0" fontId="12" fillId="0" borderId="0" xfId="5" applyFill="1" applyBorder="1" applyAlignment="1">
      <alignment horizontal="center" vertical="center"/>
    </xf>
    <xf numFmtId="0" fontId="12" fillId="0" borderId="1" xfId="5" applyFill="1" applyBorder="1" applyAlignment="1">
      <alignment horizontal="center" vertical="center"/>
    </xf>
    <xf numFmtId="0" fontId="32" fillId="0" borderId="20" xfId="0" applyFont="1" applyBorder="1" applyAlignment="1">
      <alignment horizontal="center" vertical="center"/>
    </xf>
    <xf numFmtId="0" fontId="24" fillId="0" borderId="20" xfId="0" applyFont="1" applyBorder="1" applyAlignment="1">
      <alignment horizontal="center" vertical="center"/>
    </xf>
    <xf numFmtId="0" fontId="24" fillId="0" borderId="20" xfId="0" applyFont="1" applyBorder="1" applyAlignment="1">
      <alignment horizontal="center" vertical="center" wrapText="1"/>
    </xf>
    <xf numFmtId="0" fontId="24" fillId="0" borderId="34" xfId="0" applyFont="1" applyBorder="1" applyAlignment="1">
      <alignment horizontal="center" vertical="center"/>
    </xf>
    <xf numFmtId="0" fontId="24" fillId="0" borderId="34" xfId="0" applyFont="1" applyBorder="1" applyAlignment="1">
      <alignment horizontal="center" vertical="center" shrinkToFit="1"/>
    </xf>
    <xf numFmtId="0" fontId="27" fillId="0" borderId="8" xfId="5" applyFont="1" applyFill="1" applyBorder="1" applyAlignment="1">
      <alignment horizontal="left" vertical="center" wrapText="1"/>
    </xf>
    <xf numFmtId="0" fontId="31" fillId="0" borderId="6" xfId="10" applyFont="1" applyFill="1" applyBorder="1" applyAlignment="1">
      <alignment horizontal="left" vertical="center" wrapText="1"/>
    </xf>
    <xf numFmtId="0" fontId="12" fillId="0" borderId="23" xfId="5" applyFill="1" applyBorder="1" applyAlignment="1">
      <alignment horizontal="center" vertical="center"/>
    </xf>
    <xf numFmtId="0" fontId="27" fillId="0" borderId="8" xfId="5" applyNumberFormat="1" applyFont="1" applyFill="1" applyBorder="1" applyAlignment="1">
      <alignment horizontal="left" vertical="center" wrapText="1" shrinkToFit="1"/>
    </xf>
    <xf numFmtId="0" fontId="12" fillId="0" borderId="6" xfId="5" applyNumberFormat="1" applyFill="1" applyBorder="1" applyAlignment="1">
      <alignment horizontal="left" vertical="center" wrapText="1" shrinkToFit="1"/>
    </xf>
    <xf numFmtId="0" fontId="27" fillId="0" borderId="6" xfId="5" applyNumberFormat="1" applyFont="1" applyFill="1" applyBorder="1" applyAlignment="1">
      <alignment horizontal="left" vertical="center" wrapText="1" shrinkToFit="1"/>
    </xf>
    <xf numFmtId="0" fontId="12" fillId="0" borderId="8" xfId="5" applyBorder="1" applyAlignment="1">
      <alignment horizontal="left" vertical="center" wrapText="1"/>
    </xf>
    <xf numFmtId="0" fontId="27" fillId="0" borderId="23" xfId="5" applyFont="1" applyFill="1" applyBorder="1" applyAlignment="1">
      <alignment vertical="center" wrapText="1"/>
    </xf>
    <xf numFmtId="0" fontId="24" fillId="0" borderId="6" xfId="1" applyFont="1" applyBorder="1" applyAlignment="1">
      <alignment vertical="center" wrapText="1"/>
    </xf>
    <xf numFmtId="0" fontId="19" fillId="0" borderId="20" xfId="0" applyFont="1" applyBorder="1" applyAlignment="1">
      <alignment horizontal="center" vertical="center"/>
    </xf>
    <xf numFmtId="0" fontId="34" fillId="0" borderId="8" xfId="10" applyFont="1" applyBorder="1" applyAlignment="1">
      <alignment vertical="center" wrapText="1"/>
    </xf>
    <xf numFmtId="0" fontId="34" fillId="0" borderId="6" xfId="10" applyFont="1" applyBorder="1" applyAlignment="1">
      <alignment vertical="center" wrapText="1"/>
    </xf>
    <xf numFmtId="0" fontId="27" fillId="0" borderId="23" xfId="10" applyFont="1" applyBorder="1" applyAlignment="1">
      <alignment vertical="center" wrapText="1"/>
    </xf>
    <xf numFmtId="0" fontId="47" fillId="0" borderId="24" xfId="12" applyFont="1" applyBorder="1" applyAlignment="1">
      <alignment vertical="center" wrapText="1"/>
    </xf>
    <xf numFmtId="0" fontId="34" fillId="0" borderId="24" xfId="10" applyFont="1" applyBorder="1" applyAlignment="1">
      <alignment vertical="center" wrapText="1"/>
    </xf>
    <xf numFmtId="0" fontId="34" fillId="0" borderId="23" xfId="10" applyFont="1" applyBorder="1" applyAlignment="1">
      <alignment vertical="center" wrapText="1"/>
    </xf>
    <xf numFmtId="0" fontId="31" fillId="0" borderId="6" xfId="10" applyFont="1" applyBorder="1" applyAlignment="1">
      <alignment horizontal="left" vertical="center" wrapText="1"/>
    </xf>
    <xf numFmtId="0" fontId="31" fillId="0" borderId="24" xfId="10" applyFont="1" applyBorder="1" applyAlignment="1">
      <alignment horizontal="left" vertical="center" wrapText="1"/>
    </xf>
    <xf numFmtId="0" fontId="31" fillId="0" borderId="21" xfId="10" applyFont="1" applyBorder="1" applyAlignment="1">
      <alignment horizontal="left" vertical="center" wrapText="1"/>
    </xf>
    <xf numFmtId="0" fontId="31" fillId="0" borderId="22" xfId="10" applyFont="1" applyBorder="1" applyAlignment="1">
      <alignment horizontal="left" vertical="center" wrapText="1"/>
    </xf>
    <xf numFmtId="0" fontId="31" fillId="0" borderId="23" xfId="10" applyFont="1" applyBorder="1" applyAlignment="1">
      <alignment horizontal="left" vertical="center" wrapText="1"/>
    </xf>
    <xf numFmtId="0" fontId="54" fillId="4" borderId="24" xfId="12" applyFont="1" applyFill="1" applyBorder="1" applyAlignment="1">
      <alignment vertical="center" wrapText="1"/>
    </xf>
    <xf numFmtId="0" fontId="27" fillId="0" borderId="24" xfId="5" applyFont="1" applyBorder="1" applyAlignment="1">
      <alignment vertical="center" wrapText="1"/>
    </xf>
    <xf numFmtId="0" fontId="27" fillId="0" borderId="23" xfId="5" applyFont="1" applyBorder="1" applyAlignment="1">
      <alignment vertical="center" wrapText="1"/>
    </xf>
    <xf numFmtId="0" fontId="27" fillId="0" borderId="24" xfId="10" applyFont="1" applyFill="1" applyBorder="1" applyAlignment="1">
      <alignment horizontal="left" vertical="center" wrapText="1"/>
    </xf>
    <xf numFmtId="0" fontId="12" fillId="0" borderId="23" xfId="10" applyBorder="1" applyAlignment="1">
      <alignment vertical="center" wrapText="1"/>
    </xf>
    <xf numFmtId="0" fontId="20" fillId="0" borderId="20" xfId="0" applyFont="1" applyBorder="1" applyAlignment="1">
      <alignment horizontal="center" vertical="center"/>
    </xf>
    <xf numFmtId="0" fontId="47" fillId="4" borderId="24" xfId="12" applyFont="1" applyFill="1" applyBorder="1" applyAlignment="1">
      <alignment horizontal="center" vertical="center" wrapText="1"/>
    </xf>
    <xf numFmtId="0" fontId="24" fillId="0" borderId="8" xfId="0" applyFont="1" applyBorder="1" applyAlignment="1">
      <alignment vertical="center" wrapText="1"/>
    </xf>
    <xf numFmtId="0" fontId="24" fillId="0" borderId="6" xfId="0" applyFont="1" applyBorder="1" applyAlignment="1">
      <alignment vertical="center" wrapText="1"/>
    </xf>
    <xf numFmtId="0" fontId="27" fillId="0" borderId="8" xfId="5" applyFont="1" applyBorder="1" applyAlignment="1">
      <alignment vertical="center" wrapText="1"/>
    </xf>
    <xf numFmtId="0" fontId="27" fillId="0" borderId="6" xfId="5" applyFont="1" applyBorder="1" applyAlignment="1">
      <alignment vertical="center" wrapText="1"/>
    </xf>
    <xf numFmtId="0" fontId="27" fillId="0" borderId="23" xfId="10" applyFont="1" applyFill="1" applyBorder="1" applyAlignment="1">
      <alignment vertical="center" wrapText="1"/>
    </xf>
    <xf numFmtId="0" fontId="27" fillId="0" borderId="8" xfId="10" applyFont="1" applyFill="1" applyBorder="1" applyAlignment="1">
      <alignment vertical="center" wrapText="1"/>
    </xf>
    <xf numFmtId="0" fontId="27" fillId="0" borderId="6" xfId="10" applyFont="1" applyFill="1" applyBorder="1" applyAlignment="1">
      <alignment vertical="center" wrapText="1"/>
    </xf>
    <xf numFmtId="0" fontId="27" fillId="0" borderId="22" xfId="10" applyFont="1" applyFill="1" applyBorder="1" applyAlignment="1">
      <alignment vertical="center" wrapText="1"/>
    </xf>
    <xf numFmtId="0" fontId="27" fillId="0" borderId="22" xfId="5" applyFont="1" applyFill="1" applyBorder="1" applyAlignment="1">
      <alignment vertical="center" wrapText="1"/>
    </xf>
    <xf numFmtId="0" fontId="27" fillId="0" borderId="8" xfId="10" applyFont="1" applyFill="1" applyBorder="1" applyAlignment="1">
      <alignment horizontal="left" vertical="center" wrapText="1" shrinkToFit="1"/>
    </xf>
    <xf numFmtId="0" fontId="27" fillId="0" borderId="6" xfId="10" applyFont="1" applyFill="1" applyBorder="1" applyAlignment="1">
      <alignment horizontal="left" vertical="center" wrapText="1" shrinkToFit="1"/>
    </xf>
    <xf numFmtId="0" fontId="12" fillId="4" borderId="0" xfId="5" applyFill="1" applyBorder="1" applyAlignment="1">
      <alignment horizontal="left" vertical="center" wrapText="1"/>
    </xf>
    <xf numFmtId="0" fontId="31" fillId="4" borderId="23" xfId="10" applyFont="1" applyFill="1" applyBorder="1" applyAlignment="1">
      <alignment horizontal="left" vertical="center" wrapText="1"/>
    </xf>
    <xf numFmtId="0" fontId="31" fillId="0" borderId="8" xfId="10" applyFont="1" applyFill="1" applyBorder="1" applyAlignment="1">
      <alignment vertical="center" wrapText="1"/>
    </xf>
    <xf numFmtId="0" fontId="31" fillId="0" borderId="6" xfId="10" applyFont="1" applyBorder="1" applyAlignment="1">
      <alignment vertical="center" wrapText="1"/>
    </xf>
    <xf numFmtId="0" fontId="33" fillId="0" borderId="8" xfId="5" applyFont="1" applyFill="1" applyBorder="1" applyAlignment="1">
      <alignment horizontal="left" vertical="center" wrapText="1" shrinkToFit="1"/>
    </xf>
    <xf numFmtId="0" fontId="33" fillId="0" borderId="6" xfId="5" applyFont="1" applyFill="1" applyBorder="1" applyAlignment="1">
      <alignment horizontal="left" vertical="center" wrapText="1" shrinkToFit="1"/>
    </xf>
    <xf numFmtId="0" fontId="31" fillId="4" borderId="8" xfId="10" applyFont="1" applyFill="1" applyBorder="1" applyAlignment="1">
      <alignment horizontal="left" vertical="center" wrapText="1" shrinkToFit="1"/>
    </xf>
    <xf numFmtId="0" fontId="31" fillId="4" borderId="8" xfId="10" applyFont="1" applyFill="1" applyBorder="1" applyAlignment="1">
      <alignment vertical="center" wrapText="1"/>
    </xf>
    <xf numFmtId="0" fontId="31" fillId="0" borderId="8" xfId="10" applyFont="1" applyBorder="1" applyAlignment="1">
      <alignment horizontal="left" vertical="center" wrapText="1" shrinkToFit="1"/>
    </xf>
    <xf numFmtId="0" fontId="31" fillId="0" borderId="6" xfId="10" applyFont="1" applyBorder="1" applyAlignment="1">
      <alignment horizontal="left" vertical="center" wrapText="1" shrinkToFit="1"/>
    </xf>
    <xf numFmtId="0" fontId="43" fillId="4" borderId="8" xfId="12" applyFill="1" applyBorder="1" applyAlignment="1">
      <alignment vertical="center" wrapText="1"/>
    </xf>
    <xf numFmtId="0" fontId="31" fillId="4" borderId="6" xfId="10" applyFont="1" applyFill="1" applyBorder="1" applyAlignment="1">
      <alignment vertical="center" wrapText="1"/>
    </xf>
    <xf numFmtId="0" fontId="33" fillId="0" borderId="23" xfId="10" applyFont="1" applyFill="1" applyBorder="1" applyAlignment="1">
      <alignment vertical="center" wrapText="1"/>
    </xf>
    <xf numFmtId="0" fontId="27" fillId="0" borderId="0" xfId="5" applyFont="1" applyBorder="1" applyAlignment="1">
      <alignment vertical="center" wrapText="1"/>
    </xf>
    <xf numFmtId="0" fontId="33" fillId="0" borderId="0" xfId="5" applyFont="1" applyFill="1" applyBorder="1" applyAlignment="1">
      <alignment horizontal="left" vertical="center" wrapText="1" shrinkToFit="1"/>
    </xf>
    <xf numFmtId="0" fontId="31" fillId="4" borderId="0" xfId="10" applyFont="1" applyFill="1" applyBorder="1" applyAlignment="1">
      <alignment vertical="center" wrapText="1"/>
    </xf>
    <xf numFmtId="0" fontId="33" fillId="0" borderId="6" xfId="10" applyFont="1" applyFill="1" applyBorder="1" applyAlignment="1">
      <alignment vertical="center" wrapText="1"/>
    </xf>
    <xf numFmtId="0" fontId="12" fillId="4" borderId="8" xfId="5" applyFill="1" applyBorder="1" applyAlignment="1">
      <alignment vertical="center" wrapText="1"/>
    </xf>
    <xf numFmtId="0" fontId="31" fillId="0" borderId="23" xfId="10" applyFont="1" applyFill="1" applyBorder="1" applyAlignment="1">
      <alignment vertical="center" wrapText="1"/>
    </xf>
    <xf numFmtId="0" fontId="12" fillId="4" borderId="8" xfId="10" applyFill="1" applyBorder="1" applyAlignment="1">
      <alignment vertical="center" wrapText="1"/>
    </xf>
    <xf numFmtId="0" fontId="12" fillId="4" borderId="6" xfId="10" applyFill="1" applyBorder="1" applyAlignment="1">
      <alignment vertical="center" wrapText="1"/>
    </xf>
    <xf numFmtId="0" fontId="26" fillId="0" borderId="20" xfId="0" applyFont="1" applyBorder="1" applyAlignment="1">
      <alignment horizontal="center" vertical="center"/>
    </xf>
    <xf numFmtId="0" fontId="12" fillId="0" borderId="8" xfId="10" applyFill="1" applyBorder="1" applyAlignment="1">
      <alignment vertical="center" wrapText="1"/>
    </xf>
    <xf numFmtId="0" fontId="12" fillId="0" borderId="6" xfId="10" applyFill="1" applyBorder="1" applyAlignment="1">
      <alignment vertical="center" wrapText="1"/>
    </xf>
    <xf numFmtId="0" fontId="33" fillId="0" borderId="8" xfId="5" applyFont="1" applyFill="1" applyBorder="1" applyAlignment="1">
      <alignment horizontal="left" vertical="center" wrapText="1"/>
    </xf>
    <xf numFmtId="0" fontId="12" fillId="0" borderId="6" xfId="10" applyFill="1" applyBorder="1" applyAlignment="1">
      <alignment horizontal="left" vertical="center" wrapText="1"/>
    </xf>
    <xf numFmtId="0" fontId="12" fillId="0" borderId="6" xfId="5" applyFill="1" applyBorder="1" applyAlignment="1">
      <alignment horizontal="left" vertical="center" wrapText="1"/>
    </xf>
    <xf numFmtId="0" fontId="12" fillId="0" borderId="10" xfId="5" applyBorder="1" applyAlignment="1">
      <alignment vertical="center" wrapText="1"/>
    </xf>
    <xf numFmtId="0" fontId="12" fillId="0" borderId="12" xfId="5" applyBorder="1" applyAlignment="1">
      <alignment vertical="center" wrapText="1"/>
    </xf>
    <xf numFmtId="0" fontId="12" fillId="0" borderId="29" xfId="5" applyBorder="1" applyAlignment="1">
      <alignment vertical="center" wrapText="1"/>
    </xf>
    <xf numFmtId="0" fontId="12" fillId="0" borderId="28" xfId="5" applyBorder="1" applyAlignment="1">
      <alignment vertical="center" wrapText="1"/>
    </xf>
    <xf numFmtId="0" fontId="27" fillId="0" borderId="27" xfId="5" applyFont="1" applyBorder="1" applyAlignment="1">
      <alignment vertical="center" wrapText="1"/>
    </xf>
    <xf numFmtId="0" fontId="27" fillId="0" borderId="26" xfId="5" applyFont="1" applyBorder="1" applyAlignment="1">
      <alignment vertical="center" wrapText="1"/>
    </xf>
    <xf numFmtId="0" fontId="12" fillId="0" borderId="24" xfId="10" applyBorder="1" applyAlignment="1">
      <alignment vertical="center" wrapText="1"/>
    </xf>
    <xf numFmtId="0" fontId="46" fillId="0" borderId="24" xfId="1" applyFont="1" applyBorder="1">
      <alignment vertical="center"/>
    </xf>
    <xf numFmtId="0" fontId="12" fillId="0" borderId="41" xfId="5" applyBorder="1" applyAlignment="1">
      <alignment horizontal="left" vertical="center" wrapText="1"/>
    </xf>
    <xf numFmtId="177" fontId="38" fillId="0" borderId="0" xfId="0" applyNumberFormat="1" applyFont="1" applyAlignment="1">
      <alignment horizontal="center" vertical="center" wrapText="1"/>
    </xf>
    <xf numFmtId="177" fontId="23" fillId="0" borderId="0" xfId="0" applyNumberFormat="1" applyFont="1" applyAlignment="1">
      <alignment horizontal="center" vertical="center" wrapText="1"/>
    </xf>
    <xf numFmtId="0" fontId="27" fillId="0" borderId="16" xfId="5" applyFont="1" applyFill="1" applyBorder="1" applyAlignment="1">
      <alignment horizontal="left" vertical="center" wrapText="1"/>
    </xf>
    <xf numFmtId="0" fontId="12" fillId="0" borderId="41" xfId="5" applyFill="1" applyBorder="1" applyAlignment="1">
      <alignment horizontal="center" vertical="center"/>
    </xf>
    <xf numFmtId="177" fontId="22" fillId="0" borderId="0" xfId="0" applyNumberFormat="1" applyFont="1" applyAlignment="1">
      <alignment horizontal="center" vertical="center"/>
    </xf>
    <xf numFmtId="0" fontId="43" fillId="0" borderId="15" xfId="11" applyBorder="1" applyAlignment="1">
      <alignment vertical="center" wrapText="1"/>
    </xf>
    <xf numFmtId="0" fontId="43" fillId="0" borderId="41" xfId="11" applyBorder="1" applyAlignment="1">
      <alignment vertical="center" wrapText="1"/>
    </xf>
    <xf numFmtId="0" fontId="33" fillId="0" borderId="15" xfId="5" applyFont="1" applyFill="1" applyBorder="1" applyAlignment="1">
      <alignment horizontal="left" vertical="center" wrapText="1"/>
    </xf>
    <xf numFmtId="0" fontId="24" fillId="0" borderId="16" xfId="1" applyFont="1" applyBorder="1">
      <alignment vertical="center"/>
    </xf>
    <xf numFmtId="0" fontId="24" fillId="0" borderId="41" xfId="1" applyFont="1" applyBorder="1">
      <alignment vertical="center"/>
    </xf>
    <xf numFmtId="0" fontId="24" fillId="0" borderId="39" xfId="1" applyFont="1" applyBorder="1">
      <alignment vertical="center"/>
    </xf>
    <xf numFmtId="0" fontId="24" fillId="0" borderId="15" xfId="1" applyFont="1" applyBorder="1">
      <alignment vertical="center"/>
    </xf>
    <xf numFmtId="0" fontId="49" fillId="4" borderId="15" xfId="11" applyFont="1" applyFill="1" applyBorder="1" applyAlignment="1">
      <alignment vertical="center" wrapText="1"/>
    </xf>
    <xf numFmtId="0" fontId="43" fillId="0" borderId="15" xfId="12" applyFill="1" applyBorder="1" applyAlignment="1">
      <alignment vertical="center" wrapText="1"/>
    </xf>
    <xf numFmtId="0" fontId="43" fillId="0" borderId="41" xfId="11" applyFill="1" applyBorder="1" applyAlignment="1">
      <alignment vertical="center" wrapText="1"/>
    </xf>
    <xf numFmtId="0" fontId="53" fillId="0" borderId="15" xfId="11" applyFont="1" applyFill="1" applyBorder="1" applyAlignment="1">
      <alignment vertical="center" wrapText="1"/>
    </xf>
    <xf numFmtId="0" fontId="53" fillId="0" borderId="41" xfId="11" applyFont="1" applyFill="1" applyBorder="1" applyAlignment="1">
      <alignment vertical="center" wrapText="1"/>
    </xf>
    <xf numFmtId="0" fontId="12" fillId="0" borderId="15" xfId="5" applyBorder="1" applyAlignment="1">
      <alignment horizontal="left" vertical="center" wrapText="1"/>
    </xf>
    <xf numFmtId="0" fontId="39" fillId="0" borderId="41" xfId="0" applyFont="1" applyBorder="1" applyAlignment="1">
      <alignment horizontal="left" vertical="center" wrapText="1"/>
    </xf>
    <xf numFmtId="0" fontId="33" fillId="0" borderId="39" xfId="5" applyFont="1" applyFill="1" applyBorder="1" applyAlignment="1">
      <alignment vertical="center" wrapText="1"/>
    </xf>
    <xf numFmtId="0" fontId="12" fillId="0" borderId="39" xfId="5" applyFill="1" applyBorder="1" applyAlignment="1">
      <alignment horizontal="center" vertical="center"/>
    </xf>
    <xf numFmtId="0" fontId="12" fillId="0" borderId="15" xfId="10" applyFill="1" applyBorder="1" applyAlignment="1">
      <alignment horizontal="left" vertical="center" wrapText="1"/>
    </xf>
    <xf numFmtId="0" fontId="12" fillId="0" borderId="16" xfId="5" applyFill="1" applyBorder="1" applyAlignment="1">
      <alignment horizontal="left" vertical="center" wrapText="1"/>
    </xf>
    <xf numFmtId="0" fontId="36" fillId="0" borderId="39" xfId="5" applyFont="1" applyFill="1" applyBorder="1" applyAlignment="1">
      <alignment horizontal="center" vertical="center"/>
    </xf>
    <xf numFmtId="0" fontId="43" fillId="0" borderId="16" xfId="11" applyBorder="1" applyAlignment="1">
      <alignment vertical="center" wrapText="1"/>
    </xf>
    <xf numFmtId="0" fontId="47" fillId="0" borderId="16" xfId="12" applyFont="1" applyBorder="1" applyAlignment="1">
      <alignment vertical="center" wrapText="1"/>
    </xf>
    <xf numFmtId="0" fontId="27" fillId="0" borderId="16" xfId="5" applyFont="1" applyBorder="1" applyAlignment="1">
      <alignment vertical="center" wrapText="1"/>
    </xf>
    <xf numFmtId="0" fontId="46" fillId="4" borderId="15" xfId="1" applyFont="1" applyFill="1" applyBorder="1" applyAlignment="1">
      <alignment horizontal="center" vertical="center"/>
    </xf>
    <xf numFmtId="0" fontId="46" fillId="4" borderId="16" xfId="1" applyFont="1" applyFill="1" applyBorder="1" applyAlignment="1">
      <alignment horizontal="center" vertical="center"/>
    </xf>
    <xf numFmtId="0" fontId="50" fillId="4" borderId="41" xfId="1" applyFont="1" applyFill="1" applyBorder="1" applyAlignment="1">
      <alignment horizontal="center" vertical="center" wrapText="1"/>
    </xf>
    <xf numFmtId="0" fontId="36" fillId="0" borderId="41" xfId="5" applyFont="1" applyFill="1" applyBorder="1" applyAlignment="1">
      <alignment horizontal="center" vertical="center"/>
    </xf>
    <xf numFmtId="0" fontId="53" fillId="0" borderId="15" xfId="11" applyFont="1" applyBorder="1" applyAlignment="1">
      <alignment vertical="center" wrapText="1"/>
    </xf>
    <xf numFmtId="0" fontId="53" fillId="0" borderId="41" xfId="11" applyFont="1" applyBorder="1" applyAlignment="1">
      <alignment vertical="center" wrapText="1"/>
    </xf>
    <xf numFmtId="0" fontId="12" fillId="0" borderId="15" xfId="5" applyFill="1" applyBorder="1" applyAlignment="1">
      <alignment vertical="center" wrapText="1"/>
    </xf>
    <xf numFmtId="0" fontId="43" fillId="0" borderId="41" xfId="12" applyFill="1" applyBorder="1" applyAlignment="1">
      <alignment vertical="center" wrapText="1"/>
    </xf>
    <xf numFmtId="0" fontId="49" fillId="4" borderId="41" xfId="11" applyFont="1" applyFill="1" applyBorder="1" applyAlignment="1">
      <alignment vertical="center" wrapText="1"/>
    </xf>
    <xf numFmtId="177" fontId="20" fillId="0" borderId="0" xfId="7" applyNumberFormat="1" applyFont="1" applyAlignment="1">
      <alignment horizontal="center" vertical="center"/>
    </xf>
    <xf numFmtId="177" fontId="20" fillId="0" borderId="0" xfId="1" applyNumberFormat="1" applyFont="1" applyAlignment="1">
      <alignment horizontal="center" vertical="center"/>
    </xf>
    <xf numFmtId="0" fontId="20" fillId="0" borderId="0" xfId="1" applyFont="1" applyAlignment="1">
      <alignment horizontal="center" vertical="center"/>
    </xf>
    <xf numFmtId="0" fontId="38" fillId="0" borderId="15" xfId="0" applyFont="1" applyBorder="1" applyAlignment="1">
      <alignment vertical="center" wrapText="1"/>
    </xf>
    <xf numFmtId="0" fontId="31" fillId="0" borderId="16" xfId="10" applyFont="1" applyBorder="1" applyAlignment="1">
      <alignment horizontal="left" vertical="center" wrapText="1"/>
    </xf>
    <xf numFmtId="0" fontId="43" fillId="0" borderId="15" xfId="12" applyBorder="1" applyAlignment="1">
      <alignment vertical="center" wrapText="1"/>
    </xf>
    <xf numFmtId="0" fontId="43" fillId="0" borderId="41" xfId="12" applyBorder="1" applyAlignment="1">
      <alignment vertical="center" wrapText="1"/>
    </xf>
    <xf numFmtId="0" fontId="43" fillId="7" borderId="15" xfId="12" applyFill="1" applyBorder="1" applyAlignment="1">
      <alignment vertical="center" wrapText="1"/>
    </xf>
    <xf numFmtId="0" fontId="43" fillId="7" borderId="41" xfId="12" applyFill="1" applyBorder="1" applyAlignment="1">
      <alignment vertical="center" wrapText="1"/>
    </xf>
    <xf numFmtId="0" fontId="49" fillId="4" borderId="15" xfId="12" applyFont="1" applyFill="1" applyBorder="1" applyAlignment="1">
      <alignment vertical="center" wrapText="1"/>
    </xf>
    <xf numFmtId="0" fontId="44" fillId="0" borderId="15" xfId="11" applyFont="1" applyBorder="1" applyAlignment="1">
      <alignment vertical="center" wrapText="1"/>
    </xf>
    <xf numFmtId="0" fontId="44" fillId="0" borderId="41" xfId="11" applyFont="1" applyBorder="1" applyAlignment="1">
      <alignment vertical="center" wrapText="1"/>
    </xf>
    <xf numFmtId="0" fontId="27" fillId="0" borderId="16" xfId="10" applyFont="1" applyFill="1" applyBorder="1" applyAlignment="1">
      <alignment vertical="center" wrapText="1"/>
    </xf>
    <xf numFmtId="0" fontId="27" fillId="0" borderId="40" xfId="10" applyFont="1" applyFill="1" applyBorder="1" applyAlignment="1">
      <alignment vertical="center" wrapText="1"/>
    </xf>
    <xf numFmtId="0" fontId="27" fillId="0" borderId="1" xfId="10" applyFont="1" applyFill="1" applyBorder="1" applyAlignment="1">
      <alignment vertical="center" wrapText="1"/>
    </xf>
    <xf numFmtId="0" fontId="27" fillId="0" borderId="2" xfId="10" applyFont="1" applyFill="1" applyBorder="1" applyAlignment="1">
      <alignment vertical="center" wrapText="1"/>
    </xf>
    <xf numFmtId="0" fontId="27" fillId="0" borderId="0" xfId="10" applyFont="1" applyFill="1" applyBorder="1" applyAlignment="1">
      <alignment vertical="center" wrapText="1"/>
    </xf>
    <xf numFmtId="0" fontId="12" fillId="0" borderId="0" xfId="5">
      <alignment vertical="center"/>
    </xf>
    <xf numFmtId="0" fontId="12" fillId="0" borderId="4" xfId="5" applyBorder="1" applyAlignment="1">
      <alignment vertical="center" wrapText="1"/>
    </xf>
    <xf numFmtId="0" fontId="36" fillId="0" borderId="0" xfId="5" applyFont="1" applyFill="1" applyBorder="1" applyAlignment="1">
      <alignment horizontal="center" vertical="center"/>
    </xf>
    <xf numFmtId="0" fontId="43" fillId="0" borderId="4" xfId="12" applyBorder="1" applyAlignment="1">
      <alignment vertical="center" wrapText="1"/>
    </xf>
    <xf numFmtId="0" fontId="12" fillId="0" borderId="5" xfId="5" applyBorder="1" applyAlignment="1">
      <alignment vertical="center" wrapText="1"/>
    </xf>
    <xf numFmtId="0" fontId="43" fillId="0" borderId="0" xfId="12" applyBorder="1" applyAlignment="1">
      <alignment vertical="center" wrapText="1"/>
    </xf>
    <xf numFmtId="0" fontId="43" fillId="0" borderId="4" xfId="12" applyFill="1" applyBorder="1" applyAlignment="1">
      <alignment vertical="center" wrapText="1"/>
    </xf>
    <xf numFmtId="0" fontId="43" fillId="0" borderId="5" xfId="12" applyFill="1" applyBorder="1" applyAlignment="1">
      <alignment vertical="center" wrapText="1"/>
    </xf>
    <xf numFmtId="0" fontId="43" fillId="0" borderId="0" xfId="12" applyFill="1" applyBorder="1" applyAlignment="1">
      <alignment vertical="center" wrapText="1"/>
    </xf>
    <xf numFmtId="0" fontId="12" fillId="7" borderId="4" xfId="10" applyFill="1" applyBorder="1" applyAlignment="1">
      <alignment vertical="center" wrapText="1"/>
    </xf>
    <xf numFmtId="0" fontId="12" fillId="7" borderId="5" xfId="10" applyFill="1" applyBorder="1" applyAlignment="1">
      <alignment vertical="center" wrapText="1"/>
    </xf>
    <xf numFmtId="0" fontId="27" fillId="0" borderId="5" xfId="5" applyFont="1" applyFill="1" applyBorder="1" applyAlignment="1">
      <alignment vertical="center" wrapText="1"/>
    </xf>
    <xf numFmtId="0" fontId="27" fillId="0" borderId="0" xfId="5" applyFont="1" applyFill="1" applyBorder="1" applyAlignment="1">
      <alignment vertical="center" wrapText="1"/>
    </xf>
    <xf numFmtId="0" fontId="27" fillId="0" borderId="4" xfId="5" applyFont="1" applyBorder="1" applyAlignment="1">
      <alignment vertical="center" wrapText="1"/>
    </xf>
    <xf numFmtId="0" fontId="27" fillId="0" borderId="5" xfId="5" applyFont="1" applyBorder="1" applyAlignment="1">
      <alignment vertical="center" wrapText="1"/>
    </xf>
    <xf numFmtId="0" fontId="27" fillId="0" borderId="3" xfId="5" applyFont="1" applyBorder="1" applyAlignment="1">
      <alignment vertical="center" wrapText="1"/>
    </xf>
    <xf numFmtId="0" fontId="43" fillId="7" borderId="3" xfId="12" applyFill="1" applyBorder="1" applyAlignment="1">
      <alignment vertical="center" wrapText="1"/>
    </xf>
    <xf numFmtId="0" fontId="43" fillId="0" borderId="5" xfId="12" applyBorder="1" applyAlignment="1">
      <alignment vertical="center" wrapText="1"/>
    </xf>
    <xf numFmtId="0" fontId="43" fillId="7" borderId="4" xfId="12" applyFill="1" applyBorder="1" applyAlignment="1">
      <alignment vertical="center" wrapText="1"/>
    </xf>
    <xf numFmtId="0" fontId="43" fillId="0" borderId="5" xfId="11" applyBorder="1" applyAlignment="1">
      <alignment vertical="center" wrapText="1"/>
    </xf>
    <xf numFmtId="0" fontId="47" fillId="0" borderId="0" xfId="12" applyFont="1" applyBorder="1" applyAlignment="1">
      <alignment vertical="center" wrapText="1"/>
    </xf>
    <xf numFmtId="0" fontId="48" fillId="0" borderId="4" xfId="1" applyFont="1" applyBorder="1" applyAlignment="1">
      <alignment vertical="center" wrapText="1"/>
    </xf>
    <xf numFmtId="0" fontId="48" fillId="0" borderId="5" xfId="1" applyFont="1" applyBorder="1" applyAlignment="1">
      <alignment vertical="center" wrapText="1"/>
    </xf>
    <xf numFmtId="0" fontId="48" fillId="0" borderId="19" xfId="1" applyFont="1" applyBorder="1" applyAlignment="1">
      <alignment vertical="center" wrapText="1"/>
    </xf>
    <xf numFmtId="0" fontId="48" fillId="0" borderId="3" xfId="1" applyFont="1" applyBorder="1" applyAlignment="1">
      <alignment vertical="center" wrapText="1"/>
    </xf>
    <xf numFmtId="0" fontId="27" fillId="0" borderId="5" xfId="10" applyFont="1" applyFill="1" applyBorder="1" applyAlignment="1">
      <alignment horizontal="left" vertical="center" wrapText="1"/>
    </xf>
    <xf numFmtId="0" fontId="27" fillId="0" borderId="0" xfId="10" applyFont="1" applyFill="1" applyBorder="1" applyAlignment="1">
      <alignment horizontal="left" vertical="center" wrapText="1"/>
    </xf>
    <xf numFmtId="0" fontId="34" fillId="0" borderId="4" xfId="5" applyFont="1" applyFill="1" applyBorder="1" applyAlignment="1">
      <alignment horizontal="left" vertical="center" wrapText="1"/>
    </xf>
    <xf numFmtId="0" fontId="34" fillId="0" borderId="5" xfId="5" applyFont="1" applyFill="1" applyBorder="1" applyAlignment="1">
      <alignment horizontal="left" vertical="center" wrapText="1"/>
    </xf>
    <xf numFmtId="0" fontId="43" fillId="0" borderId="4" xfId="11" applyBorder="1" applyAlignment="1">
      <alignment vertical="center" wrapText="1"/>
    </xf>
    <xf numFmtId="0" fontId="43" fillId="0" borderId="3" xfId="11" applyBorder="1" applyAlignment="1">
      <alignment vertical="center" wrapText="1"/>
    </xf>
    <xf numFmtId="0" fontId="27" fillId="7" borderId="3" xfId="10" applyFont="1" applyFill="1" applyBorder="1" applyAlignment="1">
      <alignment vertical="center" wrapText="1"/>
    </xf>
    <xf numFmtId="0" fontId="31" fillId="7" borderId="3" xfId="10" applyFont="1" applyFill="1" applyBorder="1" applyAlignment="1">
      <alignment vertical="center" wrapText="1"/>
    </xf>
    <xf numFmtId="0" fontId="34" fillId="0" borderId="5" xfId="10" applyFont="1" applyFill="1" applyBorder="1" applyAlignment="1">
      <alignment vertical="center" wrapText="1"/>
    </xf>
    <xf numFmtId="0" fontId="33" fillId="0" borderId="0" xfId="10" applyFont="1" applyFill="1" applyBorder="1" applyAlignment="1">
      <alignment vertical="center" wrapText="1"/>
    </xf>
    <xf numFmtId="0" fontId="27" fillId="7" borderId="4" xfId="10" applyFont="1" applyFill="1" applyBorder="1" applyAlignment="1">
      <alignment vertical="center" wrapText="1"/>
    </xf>
    <xf numFmtId="0" fontId="23" fillId="0" borderId="4" xfId="0" applyFont="1" applyBorder="1" applyAlignment="1">
      <alignment horizontal="left" vertical="center" wrapText="1"/>
    </xf>
    <xf numFmtId="0" fontId="39" fillId="0" borderId="0" xfId="0" applyFont="1" applyAlignment="1">
      <alignment horizontal="left" vertical="center" wrapText="1"/>
    </xf>
    <xf numFmtId="0" fontId="34" fillId="0" borderId="0" xfId="10" applyFont="1" applyFill="1" applyBorder="1" applyAlignment="1">
      <alignment vertical="center" wrapText="1"/>
    </xf>
    <xf numFmtId="0" fontId="27" fillId="0" borderId="4" xfId="5" applyFont="1" applyFill="1" applyBorder="1" applyAlignment="1">
      <alignment vertical="center" wrapText="1"/>
    </xf>
    <xf numFmtId="0" fontId="12" fillId="0" borderId="4" xfId="10" applyBorder="1" applyAlignment="1">
      <alignment vertical="center" wrapText="1"/>
    </xf>
    <xf numFmtId="0" fontId="47" fillId="0" borderId="3" xfId="12" applyFont="1" applyBorder="1" applyAlignment="1">
      <alignment vertical="center" wrapText="1"/>
    </xf>
    <xf numFmtId="0" fontId="47" fillId="0" borderId="5" xfId="12" applyFont="1" applyBorder="1" applyAlignment="1">
      <alignment vertical="center" wrapText="1"/>
    </xf>
    <xf numFmtId="0" fontId="47" fillId="0" borderId="4" xfId="12" applyFont="1" applyBorder="1" applyAlignment="1">
      <alignment vertical="center" wrapText="1"/>
    </xf>
    <xf numFmtId="0" fontId="43" fillId="0" borderId="18" xfId="12" applyBorder="1" applyAlignment="1">
      <alignment vertical="center" wrapText="1"/>
    </xf>
    <xf numFmtId="0" fontId="47" fillId="0" borderId="17" xfId="12" applyFont="1" applyBorder="1" applyAlignment="1">
      <alignment vertical="center" wrapText="1"/>
    </xf>
    <xf numFmtId="0" fontId="27" fillId="0" borderId="4" xfId="10" applyFont="1" applyBorder="1" applyAlignment="1">
      <alignment vertical="center" wrapText="1"/>
    </xf>
    <xf numFmtId="0" fontId="27" fillId="0" borderId="5" xfId="10" applyFont="1" applyBorder="1" applyAlignment="1">
      <alignment vertical="center" wrapText="1"/>
    </xf>
    <xf numFmtId="0" fontId="27" fillId="0" borderId="0" xfId="10" applyFont="1" applyBorder="1" applyAlignment="1">
      <alignment vertical="center" wrapText="1"/>
    </xf>
    <xf numFmtId="0" fontId="31" fillId="8" borderId="0" xfId="10" applyFont="1" applyFill="1" applyBorder="1" applyAlignment="1">
      <alignment vertical="center" wrapText="1"/>
    </xf>
    <xf numFmtId="0" fontId="31" fillId="8" borderId="5" xfId="10" applyFont="1" applyFill="1" applyBorder="1" applyAlignment="1">
      <alignment vertical="center" wrapText="1"/>
    </xf>
    <xf numFmtId="0" fontId="12" fillId="8" borderId="3" xfId="10" applyFill="1" applyBorder="1" applyAlignment="1">
      <alignment vertical="center" wrapText="1"/>
    </xf>
    <xf numFmtId="0" fontId="12" fillId="0" borderId="4" xfId="10" applyFill="1" applyBorder="1" applyAlignment="1">
      <alignment horizontal="left" vertical="center" wrapText="1" shrinkToFit="1"/>
    </xf>
    <xf numFmtId="0" fontId="47" fillId="0" borderId="4" xfId="12" applyFont="1" applyFill="1" applyBorder="1" applyAlignment="1">
      <alignment vertical="center" wrapText="1"/>
    </xf>
    <xf numFmtId="0" fontId="47" fillId="0" borderId="5" xfId="12" applyFont="1" applyFill="1" applyBorder="1" applyAlignment="1">
      <alignment vertical="center" wrapText="1"/>
    </xf>
    <xf numFmtId="0" fontId="52" fillId="0" borderId="0" xfId="11" applyFont="1" applyFill="1" applyBorder="1" applyAlignment="1">
      <alignment vertical="center" wrapText="1"/>
    </xf>
    <xf numFmtId="0" fontId="43" fillId="0" borderId="4" xfId="11" applyFill="1" applyBorder="1" applyAlignment="1">
      <alignment vertical="center" wrapText="1"/>
    </xf>
    <xf numFmtId="0" fontId="43" fillId="0" borderId="5" xfId="11" applyFill="1" applyBorder="1" applyAlignment="1">
      <alignment vertical="center" wrapText="1"/>
    </xf>
    <xf numFmtId="0" fontId="51" fillId="0" borderId="0" xfId="11" applyFont="1" applyFill="1" applyBorder="1" applyAlignment="1">
      <alignment vertical="center" wrapText="1"/>
    </xf>
    <xf numFmtId="0" fontId="49" fillId="0" borderId="4" xfId="12" applyFont="1" applyBorder="1" applyAlignment="1">
      <alignment vertical="center" wrapText="1"/>
    </xf>
    <xf numFmtId="0" fontId="52" fillId="0" borderId="5" xfId="11" applyFont="1" applyFill="1" applyBorder="1" applyAlignment="1">
      <alignment vertical="center" wrapText="1"/>
    </xf>
    <xf numFmtId="0" fontId="49" fillId="0" borderId="4" xfId="12" applyFont="1" applyBorder="1">
      <alignment vertical="center"/>
    </xf>
    <xf numFmtId="0" fontId="31" fillId="8" borderId="17" xfId="10" applyFont="1" applyFill="1" applyBorder="1" applyAlignment="1">
      <alignment horizontal="left" vertical="center" wrapText="1"/>
    </xf>
    <xf numFmtId="0" fontId="43" fillId="0" borderId="0" xfId="11" applyFill="1" applyBorder="1" applyAlignment="1">
      <alignment vertical="center" wrapText="1"/>
    </xf>
    <xf numFmtId="0" fontId="12" fillId="8" borderId="3" xfId="10" applyFill="1" applyBorder="1" applyAlignment="1">
      <alignment horizontal="left" vertical="center" wrapText="1"/>
    </xf>
    <xf numFmtId="0" fontId="12" fillId="8" borderId="5" xfId="5" applyFill="1" applyBorder="1" applyAlignment="1">
      <alignment vertical="center" wrapText="1"/>
    </xf>
    <xf numFmtId="0" fontId="12" fillId="0" borderId="0" xfId="5" applyBorder="1" applyAlignment="1">
      <alignment horizontal="left" vertical="center" wrapText="1"/>
    </xf>
    <xf numFmtId="0" fontId="12" fillId="0" borderId="0" xfId="5" applyBorder="1" applyAlignment="1">
      <alignment vertical="center" wrapText="1"/>
    </xf>
    <xf numFmtId="0" fontId="22" fillId="0" borderId="20" xfId="1" applyFont="1" applyBorder="1" applyAlignment="1">
      <alignment vertical="center" wrapText="1"/>
    </xf>
    <xf numFmtId="0" fontId="55" fillId="0" borderId="20" xfId="1" applyFont="1" applyBorder="1" applyAlignment="1">
      <alignment vertical="center" wrapText="1"/>
    </xf>
    <xf numFmtId="0" fontId="22" fillId="0" borderId="37" xfId="1" applyFont="1" applyBorder="1" applyAlignment="1">
      <alignment vertical="center" wrapText="1"/>
    </xf>
    <xf numFmtId="0" fontId="23" fillId="0" borderId="20" xfId="0" applyFont="1" applyBorder="1" applyAlignment="1">
      <alignment vertical="center" wrapText="1"/>
    </xf>
    <xf numFmtId="0" fontId="22" fillId="0" borderId="20" xfId="0" applyFont="1" applyBorder="1" applyAlignment="1">
      <alignment vertical="center" wrapText="1"/>
    </xf>
    <xf numFmtId="178" fontId="38" fillId="0" borderId="0" xfId="0" applyNumberFormat="1" applyFont="1" applyAlignment="1">
      <alignment horizontal="right" wrapText="1"/>
    </xf>
    <xf numFmtId="0" fontId="23" fillId="0" borderId="0" xfId="0" applyFont="1" applyAlignment="1"/>
    <xf numFmtId="0" fontId="20" fillId="0" borderId="34" xfId="0" applyFont="1" applyBorder="1" applyAlignment="1">
      <alignment horizontal="center" vertical="center" wrapText="1"/>
    </xf>
    <xf numFmtId="0" fontId="20" fillId="0" borderId="20" xfId="0" applyFont="1" applyBorder="1" applyAlignment="1">
      <alignment horizontal="center" vertical="center" wrapText="1"/>
    </xf>
    <xf numFmtId="0" fontId="20" fillId="3" borderId="20" xfId="0" applyFont="1" applyFill="1" applyBorder="1" applyAlignment="1">
      <alignment horizontal="center" vertical="center"/>
    </xf>
    <xf numFmtId="0" fontId="20" fillId="3" borderId="20" xfId="0" applyFont="1" applyFill="1" applyBorder="1" applyAlignment="1">
      <alignment horizontal="center" vertical="center" wrapText="1"/>
    </xf>
    <xf numFmtId="0" fontId="21" fillId="3" borderId="20" xfId="0" applyFont="1" applyFill="1" applyBorder="1" applyAlignment="1">
      <alignment horizontal="center" vertical="center" wrapText="1"/>
    </xf>
    <xf numFmtId="0" fontId="20" fillId="10" borderId="20" xfId="0" applyFont="1" applyFill="1" applyBorder="1" applyAlignment="1">
      <alignment horizontal="center" vertical="center" wrapText="1"/>
    </xf>
    <xf numFmtId="0" fontId="24" fillId="0" borderId="34" xfId="0" applyFont="1" applyBorder="1" applyAlignment="1">
      <alignment horizontal="center" vertical="center" wrapText="1"/>
    </xf>
    <xf numFmtId="0" fontId="32" fillId="4" borderId="20" xfId="0" applyFont="1" applyFill="1" applyBorder="1" applyAlignment="1">
      <alignment horizontal="center" vertical="center"/>
    </xf>
    <xf numFmtId="0" fontId="38" fillId="0" borderId="20" xfId="0" applyFont="1" applyBorder="1" applyAlignment="1">
      <alignment vertical="center" wrapText="1"/>
    </xf>
    <xf numFmtId="0" fontId="57" fillId="0" borderId="20" xfId="5" applyFont="1" applyFill="1" applyBorder="1" applyAlignment="1">
      <alignment horizontal="center" vertical="center" wrapText="1"/>
    </xf>
    <xf numFmtId="0" fontId="57" fillId="0" borderId="35" xfId="5" applyFont="1" applyFill="1" applyBorder="1" applyAlignment="1">
      <alignment horizontal="center" vertical="center" wrapText="1"/>
    </xf>
    <xf numFmtId="0" fontId="57" fillId="0" borderId="37" xfId="5" applyFont="1" applyFill="1" applyBorder="1" applyAlignment="1">
      <alignment horizontal="center" vertical="center" wrapText="1"/>
    </xf>
    <xf numFmtId="0" fontId="57" fillId="0" borderId="38" xfId="5" applyFont="1" applyFill="1" applyBorder="1" applyAlignment="1">
      <alignment horizontal="center" vertical="center" wrapText="1"/>
    </xf>
    <xf numFmtId="0" fontId="37" fillId="0" borderId="0" xfId="0" applyFont="1" applyAlignment="1">
      <alignment horizontal="center" vertical="center"/>
    </xf>
    <xf numFmtId="0" fontId="20" fillId="6" borderId="14" xfId="0" applyFont="1" applyFill="1" applyBorder="1" applyAlignment="1">
      <alignment horizontal="center" vertical="center" wrapText="1"/>
    </xf>
    <xf numFmtId="0" fontId="24" fillId="0" borderId="20" xfId="1" applyFont="1" applyBorder="1" applyAlignment="1">
      <alignment horizontal="center" vertical="center"/>
    </xf>
    <xf numFmtId="0" fontId="24" fillId="0" borderId="20" xfId="1" applyFont="1" applyBorder="1" applyAlignment="1">
      <alignment horizontal="center" vertical="center" wrapText="1"/>
    </xf>
    <xf numFmtId="0" fontId="24" fillId="0" borderId="34" xfId="1" applyFont="1" applyBorder="1" applyAlignment="1">
      <alignment horizontal="center" vertical="center" wrapText="1"/>
    </xf>
    <xf numFmtId="0" fontId="32" fillId="0" borderId="20" xfId="1" applyFont="1" applyBorder="1" applyAlignment="1">
      <alignment horizontal="center" vertical="center" wrapText="1"/>
    </xf>
    <xf numFmtId="0" fontId="20" fillId="0" borderId="20" xfId="0" applyFont="1" applyBorder="1" applyAlignment="1">
      <alignment horizontal="center" vertical="center" wrapText="1"/>
    </xf>
    <xf numFmtId="0" fontId="20" fillId="0" borderId="34" xfId="0" applyFont="1" applyBorder="1" applyAlignment="1">
      <alignment horizontal="center" vertical="center" wrapText="1"/>
    </xf>
    <xf numFmtId="0" fontId="57" fillId="0" borderId="20" xfId="5" applyFont="1" applyFill="1" applyBorder="1" applyAlignment="1">
      <alignment horizontal="center" vertical="center" wrapText="1"/>
    </xf>
    <xf numFmtId="0" fontId="23" fillId="0" borderId="20" xfId="0" applyFont="1" applyBorder="1" applyAlignment="1">
      <alignment horizontal="center" vertical="center" wrapText="1"/>
    </xf>
    <xf numFmtId="0" fontId="57" fillId="0" borderId="35" xfId="5" applyFont="1" applyFill="1" applyBorder="1" applyAlignment="1">
      <alignment horizontal="center" vertical="center" wrapText="1"/>
    </xf>
    <xf numFmtId="0" fontId="24" fillId="0" borderId="20" xfId="0" applyFont="1" applyBorder="1" applyAlignment="1">
      <alignment horizontal="center" vertical="center"/>
    </xf>
    <xf numFmtId="0" fontId="24" fillId="0" borderId="20" xfId="0" applyFont="1" applyBorder="1" applyAlignment="1">
      <alignment horizontal="center" vertical="center" wrapText="1"/>
    </xf>
    <xf numFmtId="0" fontId="24" fillId="0" borderId="34" xfId="0" applyFont="1" applyBorder="1" applyAlignment="1">
      <alignment horizontal="center" vertical="center"/>
    </xf>
    <xf numFmtId="0" fontId="32" fillId="0" borderId="20" xfId="0" applyFont="1" applyBorder="1" applyAlignment="1">
      <alignment horizontal="center" vertical="center"/>
    </xf>
    <xf numFmtId="0" fontId="22" fillId="0" borderId="20" xfId="0" applyFont="1" applyBorder="1" applyAlignment="1">
      <alignment horizontal="left" vertical="center" wrapText="1"/>
    </xf>
    <xf numFmtId="0" fontId="22" fillId="0" borderId="20" xfId="1" applyFont="1" applyBorder="1" applyAlignment="1">
      <alignment vertical="center" wrapText="1"/>
    </xf>
    <xf numFmtId="0" fontId="24" fillId="0" borderId="42" xfId="1" applyFont="1" applyBorder="1" applyAlignment="1">
      <alignment horizontal="center" vertical="center" wrapText="1"/>
    </xf>
    <xf numFmtId="0" fontId="24" fillId="0" borderId="43" xfId="1" applyFont="1" applyBorder="1" applyAlignment="1">
      <alignment horizontal="center" vertical="center" wrapText="1"/>
    </xf>
    <xf numFmtId="0" fontId="56" fillId="0" borderId="34" xfId="0" applyFont="1" applyBorder="1" applyAlignment="1">
      <alignment horizontal="center" vertical="center" wrapText="1"/>
    </xf>
    <xf numFmtId="0" fontId="24" fillId="5" borderId="20" xfId="0" applyFont="1" applyFill="1" applyBorder="1" applyAlignment="1">
      <alignment horizontal="center" vertical="center"/>
    </xf>
    <xf numFmtId="0" fontId="19" fillId="0" borderId="20" xfId="0" applyFont="1" applyBorder="1" applyAlignment="1">
      <alignment horizontal="center" vertical="center"/>
    </xf>
    <xf numFmtId="0" fontId="23" fillId="0" borderId="20" xfId="0" applyFont="1" applyBorder="1" applyAlignment="1">
      <alignment vertical="center" wrapText="1"/>
    </xf>
    <xf numFmtId="0" fontId="23" fillId="9" borderId="32" xfId="0" applyFont="1" applyFill="1" applyBorder="1" applyAlignment="1">
      <alignment horizontal="center" vertical="center"/>
    </xf>
    <xf numFmtId="0" fontId="23" fillId="9" borderId="20" xfId="0" applyFont="1" applyFill="1" applyBorder="1" applyAlignment="1">
      <alignment horizontal="center" vertical="center"/>
    </xf>
    <xf numFmtId="0" fontId="20" fillId="9" borderId="32" xfId="0" applyFont="1" applyFill="1" applyBorder="1" applyAlignment="1">
      <alignment horizontal="center" vertical="center" wrapText="1"/>
    </xf>
    <xf numFmtId="0" fontId="20" fillId="9" borderId="20" xfId="0" applyFont="1" applyFill="1" applyBorder="1" applyAlignment="1">
      <alignment horizontal="center" vertical="center" wrapText="1"/>
    </xf>
    <xf numFmtId="0" fontId="20" fillId="10" borderId="32" xfId="0" applyFont="1" applyFill="1" applyBorder="1" applyAlignment="1">
      <alignment horizontal="center" vertical="center" wrapText="1"/>
    </xf>
    <xf numFmtId="0" fontId="24" fillId="3" borderId="31" xfId="0" applyFont="1" applyFill="1" applyBorder="1" applyAlignment="1">
      <alignment horizontal="center" vertical="center"/>
    </xf>
    <xf numFmtId="0" fontId="24" fillId="3" borderId="34" xfId="0" applyFont="1" applyFill="1" applyBorder="1" applyAlignment="1">
      <alignment horizontal="center" vertical="center"/>
    </xf>
    <xf numFmtId="0" fontId="24" fillId="3" borderId="32" xfId="0" applyFont="1" applyFill="1" applyBorder="1" applyAlignment="1">
      <alignment horizontal="center" vertical="center" wrapText="1"/>
    </xf>
    <xf numFmtId="0" fontId="24" fillId="3" borderId="20" xfId="0" applyFont="1" applyFill="1" applyBorder="1" applyAlignment="1">
      <alignment horizontal="center" vertical="center" wrapText="1"/>
    </xf>
    <xf numFmtId="0" fontId="20" fillId="3" borderId="32" xfId="0" applyFont="1" applyFill="1" applyBorder="1" applyAlignment="1">
      <alignment horizontal="center" vertical="center"/>
    </xf>
    <xf numFmtId="0" fontId="20" fillId="3" borderId="20" xfId="0" applyFont="1" applyFill="1" applyBorder="1" applyAlignment="1">
      <alignment horizontal="center" vertical="center"/>
    </xf>
    <xf numFmtId="0" fontId="23" fillId="9" borderId="33" xfId="0" applyFont="1" applyFill="1" applyBorder="1" applyAlignment="1">
      <alignment horizontal="center" vertical="center"/>
    </xf>
    <xf numFmtId="0" fontId="23" fillId="9" borderId="35" xfId="0" applyFont="1" applyFill="1" applyBorder="1" applyAlignment="1">
      <alignment horizontal="center" vertical="center"/>
    </xf>
    <xf numFmtId="0" fontId="29" fillId="2" borderId="5" xfId="0" applyFont="1" applyFill="1" applyBorder="1" applyAlignment="1">
      <alignment horizontal="center" vertical="center" wrapText="1"/>
    </xf>
    <xf numFmtId="0" fontId="29" fillId="2" borderId="4" xfId="0" applyFont="1" applyFill="1" applyBorder="1" applyAlignment="1">
      <alignment horizontal="center" vertical="center" wrapText="1"/>
    </xf>
    <xf numFmtId="0" fontId="29" fillId="9" borderId="0" xfId="0" applyFont="1" applyFill="1" applyAlignment="1">
      <alignment horizontal="center" vertical="center" wrapText="1"/>
    </xf>
  </cellXfs>
  <cellStyles count="15">
    <cellStyle name="Hyperlink" xfId="10" xr:uid="{00000000-000B-0000-0000-000008000000}"/>
    <cellStyle name="Hyperlink 2" xfId="12" xr:uid="{FE262A99-F45D-4CFF-B4DC-50AF4E060770}"/>
    <cellStyle name="ハイパーリンク" xfId="5" builtinId="8"/>
    <cellStyle name="ハイパーリンク 2" xfId="11" xr:uid="{938AF1CF-B53C-47CB-9DB5-C704D4AE67CC}"/>
    <cellStyle name="標準" xfId="0" builtinId="0"/>
    <cellStyle name="標準 10 2" xfId="1" xr:uid="{44D976AC-887A-49B0-B091-F24AFFF86A57}"/>
    <cellStyle name="標準 13" xfId="13" xr:uid="{D43E7D30-F93C-4DDB-A9F1-830202661CCC}"/>
    <cellStyle name="標準 2" xfId="3" xr:uid="{771FD161-B27E-4388-9631-DC0358449980}"/>
    <cellStyle name="標準 2 2" xfId="7" xr:uid="{D36F548D-BE29-4712-A5BF-4AD299853955}"/>
    <cellStyle name="標準 3" xfId="2" xr:uid="{910BBCD7-FE4C-41B1-A2FC-2B635DD747E0}"/>
    <cellStyle name="標準 3 2" xfId="8" xr:uid="{28A38DFC-B2DE-497D-963F-5E4FBE5A3306}"/>
    <cellStyle name="標準 3 2 2" xfId="14" xr:uid="{D1A4E5E5-D8CC-4F64-AC73-4F8453851546}"/>
    <cellStyle name="標準 4" xfId="4" xr:uid="{0B8D1954-8ABC-4FD7-A875-67547BF8E033}"/>
    <cellStyle name="標準 4 2" xfId="9" xr:uid="{AF42426B-2DD7-4BE3-856E-40D6A7E9ED38}"/>
    <cellStyle name="標準 5" xfId="6" xr:uid="{6BFC7D42-6A59-4AD3-8EB3-268CF1EBA7A2}"/>
  </cellStyles>
  <dxfs count="3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u val="none"/>
        <color theme="1"/>
      </font>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4" tint="0.79998168889431442"/>
        </patternFill>
      </fill>
    </dxf>
    <dxf>
      <fill>
        <patternFill>
          <bgColor theme="9" tint="0.79998168889431442"/>
        </patternFill>
      </fill>
    </dxf>
    <dxf>
      <fill>
        <patternFill>
          <bgColor theme="9" tint="0.79998168889431442"/>
        </patternFill>
      </fill>
    </dxf>
    <dxf>
      <font>
        <color theme="0"/>
      </font>
    </dxf>
  </dxfs>
  <tableStyles count="0" defaultTableStyle="TableStyleMedium2" defaultPivotStyle="PivotStyleLight16"/>
  <colors>
    <mruColors>
      <color rgb="FFFFFFFF"/>
      <color rgb="FF002600"/>
      <color rgb="FF003300"/>
      <color rgb="FF99FFCC"/>
      <color rgb="FF00CC00"/>
      <color rgb="FF0099FF"/>
      <color rgb="FF0000FF"/>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TMS-Pub_gurisapo_renrakuyou/Shared%20Documents/002&#26685;&#22521;&#12510;&#12491;&#12517;&#12450;&#12523;&#12539;&#29987;&#22320;&#25126;&#30053;/&#65330;&#65302;&#24180;&#24230;&#31574;&#23450;&#22320;&#21306;/R6&#12464;&#12522;&#12469;&#12509;&#23455;&#26045;&#22320;&#21306;&#19968;&#35239;&#65288;&#24120;&#26178;&#25972;&#29702;&#29992;&#65289;0624&#20462;&#27491;.xlsx" TargetMode="External"/><Relationship Id="rId1" Type="http://schemas.openxmlformats.org/officeDocument/2006/relationships/externalLinkPath" Target="https://digitalgojp.sharepoint.com/sites/MAFF-TMS-Pub_gurisapo_renrakuyou/Shared%20Documents/002&#26685;&#22521;&#12510;&#12491;&#12517;&#12450;&#12523;&#12539;&#29987;&#22320;&#25126;&#30053;/&#65330;&#65302;&#24180;&#24230;&#31574;&#23450;&#22320;&#21306;/R6&#12464;&#12522;&#12469;&#12509;&#23455;&#26045;&#22320;&#21306;&#19968;&#35239;&#65288;&#24120;&#26178;&#25972;&#29702;&#29992;&#65289;0624&#20462;&#2749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グリサポ実施地区一覧 (グリーンな栽培体系への転換)"/>
      <sheetName val="R6ぜんぶ"/>
      <sheetName val="プルダウン等"/>
      <sheetName val="R6グリサポ実施地区一覧（常時整理用）0624修正"/>
    </sheetNames>
    <sheetDataSet>
      <sheetData sheetId="0" refreshError="1"/>
      <sheetData sheetId="1" refreshError="1"/>
      <sheetData sheetId="2">
        <row r="3">
          <cell r="J3" t="str">
            <v>北海道</v>
          </cell>
          <cell r="K3" t="str">
            <v>東北</v>
          </cell>
          <cell r="L3" t="str">
            <v>関東</v>
          </cell>
          <cell r="M3" t="str">
            <v>北陸</v>
          </cell>
          <cell r="N3" t="str">
            <v>東海</v>
          </cell>
          <cell r="O3" t="str">
            <v>近畿</v>
          </cell>
          <cell r="P3" t="str">
            <v>中四国</v>
          </cell>
          <cell r="Q3" t="str">
            <v>九州</v>
          </cell>
          <cell r="R3" t="str">
            <v>沖縄</v>
          </cell>
        </row>
      </sheetData>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pref.ishikawa.lg.jp/nousan/eco/documents/m3nonoiti.pdf" TargetMode="External"/><Relationship Id="rId671" Type="http://schemas.openxmlformats.org/officeDocument/2006/relationships/hyperlink" Target="https://ja-kyotoninokuni.or.jp/blog/wp-content/uploads/2025/06/ac473fe3cb6a45ad45e4b16edba3e9fc.pdf" TargetMode="External"/><Relationship Id="rId769" Type="http://schemas.openxmlformats.org/officeDocument/2006/relationships/printerSettings" Target="../printerSettings/printerSettings1.bin"/><Relationship Id="rId21" Type="http://schemas.openxmlformats.org/officeDocument/2006/relationships/hyperlink" Target="https://www.pref.chiba.lg.jp/ap-awa/fukyu/gurisapo/documents/manyuaru-biwa.pdf" TargetMode="External"/><Relationship Id="rId324" Type="http://schemas.openxmlformats.org/officeDocument/2006/relationships/hyperlink" Target="https://www.pref.shiga.lg.jp/file/attachment/5483596.pdf" TargetMode="External"/><Relationship Id="rId531" Type="http://schemas.openxmlformats.org/officeDocument/2006/relationships/hyperlink" Target="https://www.pref.ibaraki.jp/nourinsuisan/ounourin/kasanofu/kasama/documents/kenoukasamasanntisennryaku.pdf" TargetMode="External"/><Relationship Id="rId629" Type="http://schemas.openxmlformats.org/officeDocument/2006/relationships/hyperlink" Target="https://www.ja-m-uonuma.or.jp/agri/suika/pdf/suika_02.pdf" TargetMode="External"/><Relationship Id="rId170" Type="http://schemas.openxmlformats.org/officeDocument/2006/relationships/hyperlink" Target="https://www.pref.toyama.jp/documents/36022/03asutamanyual.pdf" TargetMode="External"/><Relationship Id="rId268" Type="http://schemas.openxmlformats.org/officeDocument/2006/relationships/hyperlink" Target="https://www.pref.chiba.lg.jp/ap-awa/fukyu/gurisapo/documents/sanntisennryakuitigo.pdf" TargetMode="External"/><Relationship Id="rId475" Type="http://schemas.openxmlformats.org/officeDocument/2006/relationships/hyperlink" Target="https://ja-kagayaki.or.jp/section/shirone-yasai/" TargetMode="External"/><Relationship Id="rId682" Type="http://schemas.openxmlformats.org/officeDocument/2006/relationships/hyperlink" Target="https://www.pref.tottori.lg.jp/secure/1340539/itigo_manyuaru.pdf" TargetMode="External"/><Relationship Id="rId32" Type="http://schemas.openxmlformats.org/officeDocument/2006/relationships/hyperlink" Target="https://www.pref.fukui.lg.jp/doc/fukui-noso/shienbu/guri-nnnasaibaihenotennkannsap_d/fil/tokubetusaibaimaisantise.pdf" TargetMode="External"/><Relationship Id="rId128" Type="http://schemas.openxmlformats.org/officeDocument/2006/relationships/hyperlink" Target="https://www.pref.ishikawa.lg.jp/nousan/eco/documents/s1noukennine.pdf" TargetMode="External"/><Relationship Id="rId335" Type="http://schemas.openxmlformats.org/officeDocument/2006/relationships/hyperlink" Target="https://www.pref.wakayama.lg.jp/prefg/070900/d00214130_d/fil/taikei_higasimuro.pdf" TargetMode="External"/><Relationship Id="rId542" Type="http://schemas.openxmlformats.org/officeDocument/2006/relationships/hyperlink" Target="https://www.nogyo.tosa.pref.kochi.lg.jp/download/?t=LD&amp;id=10114&amp;fid=86887" TargetMode="External"/><Relationship Id="rId181" Type="http://schemas.openxmlformats.org/officeDocument/2006/relationships/hyperlink" Target="https://www.pref.shiga.lg.jp/file/attachment/5538146.pdf" TargetMode="External"/><Relationship Id="rId402" Type="http://schemas.openxmlformats.org/officeDocument/2006/relationships/hyperlink" Target="https://ooigawa.ja-shizuoka.or.jp/anchor/assets/uploads/tinymce/%E3%80%90%E3%81%84%E3%81%A1%E3%81%94%E3%80%91%E7%94%A3%E5%9C%B0%E6%88%A6%E7%95%A5%E3%80%80.pdf" TargetMode="External"/><Relationship Id="rId279" Type="http://schemas.openxmlformats.org/officeDocument/2006/relationships/hyperlink" Target="https://www.pref.nagano.lg.jp/nogi/midori/documents/r5-sannchisennryaku_matsumoto.pdf" TargetMode="External"/><Relationship Id="rId486" Type="http://schemas.openxmlformats.org/officeDocument/2006/relationships/hyperlink" Target="https://web.pref.hyogo.lg.jp/nk09/documents/manualminamiawaji2.pdf" TargetMode="External"/><Relationship Id="rId693" Type="http://schemas.openxmlformats.org/officeDocument/2006/relationships/hyperlink" Target="https://www.pref.aomori.lg.jp/soshiki/nourin/nosui/daitaizai_manualR4.html" TargetMode="External"/><Relationship Id="rId707" Type="http://schemas.openxmlformats.org/officeDocument/2006/relationships/hyperlink" Target="https://www.pref.ibaraki.jp/nourinsuisan/ounourin/kasanofu/kasama/index.html" TargetMode="External"/><Relationship Id="rId43" Type="http://schemas.openxmlformats.org/officeDocument/2006/relationships/hyperlink" Target="https://www.pref.aichi.jp/uploaded/attachment/454918.pdf" TargetMode="External"/><Relationship Id="rId139" Type="http://schemas.openxmlformats.org/officeDocument/2006/relationships/hyperlink" Target="https://www.pref.chiba.lg.jp/ap-katori/documents/r5gurisapo-3.pdf" TargetMode="External"/><Relationship Id="rId346" Type="http://schemas.openxmlformats.org/officeDocument/2006/relationships/hyperlink" Target="https://www.pref.okayama.jp/page/908713.html" TargetMode="External"/><Relationship Id="rId553" Type="http://schemas.openxmlformats.org/officeDocument/2006/relationships/hyperlink" Target="http://www.ja-echizentakefu.or.jp/agri/pdf/250331_ichihomare.pdf" TargetMode="External"/><Relationship Id="rId760" Type="http://schemas.openxmlformats.org/officeDocument/2006/relationships/hyperlink" Target="https://www.pref.okayama.jp/page/856786.html" TargetMode="External"/><Relationship Id="rId192" Type="http://schemas.openxmlformats.org/officeDocument/2006/relationships/hyperlink" Target="https://www.pref.tokushima.lg.jp/file/attachment/919033.pdf" TargetMode="External"/><Relationship Id="rId206" Type="http://schemas.openxmlformats.org/officeDocument/2006/relationships/hyperlink" Target="https://www.pref.akita.lg.jp/uploads/public/archive_0000080382_00/manual_edamame.pdf" TargetMode="External"/><Relationship Id="rId413" Type="http://schemas.openxmlformats.org/officeDocument/2006/relationships/hyperlink" Target="https://www.pref.fukushima.lg.jp/uploaded/attachment/676492.pdf" TargetMode="External"/><Relationship Id="rId497" Type="http://schemas.openxmlformats.org/officeDocument/2006/relationships/hyperlink" Target="https://www.pref.fukui.lg.jp/doc/fukui-noso/shienbu/guri-nnnasaibaihenotennkannsap.html" TargetMode="External"/><Relationship Id="rId620" Type="http://schemas.openxmlformats.org/officeDocument/2006/relationships/hyperlink" Target="https://www.pref.nara.jp/secure/323428/kiku_senryaku.pdf" TargetMode="External"/><Relationship Id="rId718" Type="http://schemas.openxmlformats.org/officeDocument/2006/relationships/hyperlink" Target="https://www.pref.yamanashi.jp/nougyo-gjt/green.html" TargetMode="External"/><Relationship Id="rId357" Type="http://schemas.openxmlformats.org/officeDocument/2006/relationships/hyperlink" Target="https://www.pref.kagawa.lg.jp/tosannokai/tosannokai/shiryou.html" TargetMode="External"/><Relationship Id="rId54" Type="http://schemas.openxmlformats.org/officeDocument/2006/relationships/hyperlink" Target="https://www.town.okuizumo.shimane.jp/www/contents/1682579795064/simple/manuaru.pdf" TargetMode="External"/><Relationship Id="rId217" Type="http://schemas.openxmlformats.org/officeDocument/2006/relationships/hyperlink" Target="https://www.pref.fukushima.lg.jp/uploaded/life/825247_2389052_misc.pdf" TargetMode="External"/><Relationship Id="rId564" Type="http://schemas.openxmlformats.org/officeDocument/2006/relationships/hyperlink" Target="https://www.pref.osaka.lg.jp/documents/7685/nannzyakuyasai.pdf" TargetMode="External"/><Relationship Id="rId424" Type="http://schemas.openxmlformats.org/officeDocument/2006/relationships/hyperlink" Target="https://www.pref.fukushima.lg.jp/uploaded/attachment/686248.pdf" TargetMode="External"/><Relationship Id="rId631" Type="http://schemas.openxmlformats.org/officeDocument/2006/relationships/hyperlink" Target="https://www.pref.tokushima.lg.jp/shien/yoshinogawa/7303228/" TargetMode="External"/><Relationship Id="rId729" Type="http://schemas.openxmlformats.org/officeDocument/2006/relationships/hyperlink" Target="https://www.pref.ishikawa.lg.jp/nousan/eco/gurisapo.html" TargetMode="External"/><Relationship Id="rId270" Type="http://schemas.openxmlformats.org/officeDocument/2006/relationships/hyperlink" Target="https://www.pref.chiba.lg.jp/ap-awa/fukyu/gurisapo/index.html" TargetMode="External"/><Relationship Id="rId65" Type="http://schemas.openxmlformats.org/officeDocument/2006/relationships/hyperlink" Target="https://www.pref.wakayama.lg.jp/prefg/070900/d00214130_d/fil/senryaku_kaisou.pdf" TargetMode="External"/><Relationship Id="rId130" Type="http://schemas.openxmlformats.org/officeDocument/2006/relationships/hyperlink" Target="https://www.pref.tokushima.lg.jp/file/attachment/1005803.pdf" TargetMode="External"/><Relationship Id="rId368" Type="http://schemas.openxmlformats.org/officeDocument/2006/relationships/hyperlink" Target="https://www.pref.kagawa.lg.jp/documents/43542/strawberry.pdf" TargetMode="External"/><Relationship Id="rId575" Type="http://schemas.openxmlformats.org/officeDocument/2006/relationships/hyperlink" Target="https://www.pref.shiga.lg.jp/file/attachment/5559975.pdf" TargetMode="External"/><Relationship Id="rId228" Type="http://schemas.openxmlformats.org/officeDocument/2006/relationships/hyperlink" Target="https://www.pref.tochigi.lg.jp/g04/green/documents/asuparagasu-manual.pdf" TargetMode="External"/><Relationship Id="rId435" Type="http://schemas.openxmlformats.org/officeDocument/2006/relationships/hyperlink" Target="https://www.ja-kami.or.jp/farm/page_276.html" TargetMode="External"/><Relationship Id="rId642" Type="http://schemas.openxmlformats.org/officeDocument/2006/relationships/hyperlink" Target="https://www.pref.kagawa.lg.jp/documents/48049/yukiyasai.pdf" TargetMode="External"/><Relationship Id="rId281" Type="http://schemas.openxmlformats.org/officeDocument/2006/relationships/hyperlink" Target="https://www.pref.nagano.lg.jp/nogi/midori/documents/r5-sannchisennrayku_suwa1.pdf" TargetMode="External"/><Relationship Id="rId502" Type="http://schemas.openxmlformats.org/officeDocument/2006/relationships/hyperlink" Target="https://www.pref.fukui.lg.jp/doc/fukui-noso/shienbu/guri-nnnasaibaihenotennkannsap_d/fil/kabochasanchisenryaku.pdf" TargetMode="External"/><Relationship Id="rId76" Type="http://schemas.openxmlformats.org/officeDocument/2006/relationships/hyperlink" Target="https://www.pref.nagasaki.jp/shared/uploads/2024/03/1710118145.pdf" TargetMode="External"/><Relationship Id="rId141" Type="http://schemas.openxmlformats.org/officeDocument/2006/relationships/hyperlink" Target="https://www.pref.chiba.lg.jp/ap-katori/documents/r5gurisapo-5.pdf" TargetMode="External"/><Relationship Id="rId379" Type="http://schemas.openxmlformats.org/officeDocument/2006/relationships/hyperlink" Target="https://www.pref.nagasaki.jp/shared/uploads/2024/09/1727416558.pdf" TargetMode="External"/><Relationship Id="rId586" Type="http://schemas.openxmlformats.org/officeDocument/2006/relationships/hyperlink" Target="https://www.city.tokorozawa.saitama.jp/kurashi/shigotojyoho/nogyo/organic_village/jissyouhojou.files/gurisapomanual.pdf" TargetMode="External"/><Relationship Id="rId7" Type="http://schemas.openxmlformats.org/officeDocument/2006/relationships/hyperlink" Target="https://www.pref.akita.lg.jp/uploads/public/archive_0000071316_00/%E3%81%AD%E3%81%8E%E6%A0%BD%E5%9F%B9%E4%BD%9C%E6%A5%AD%E4%BD%93%E7%B3%BB%E3%83%9E%E3%83%8B%E3%83%A5%E3%82%A2%E3%83%AB.pdf" TargetMode="External"/><Relationship Id="rId239" Type="http://schemas.openxmlformats.org/officeDocument/2006/relationships/hyperlink" Target="https://www.pref.tochigi.lg.jp/g04/green/documents/20240906170546.pdf" TargetMode="External"/><Relationship Id="rId446" Type="http://schemas.openxmlformats.org/officeDocument/2006/relationships/hyperlink" Target="https://www.pref.tochigi.lg.jp/g04/green/documents/20250410180206.pdf" TargetMode="External"/><Relationship Id="rId653" Type="http://schemas.openxmlformats.org/officeDocument/2006/relationships/hyperlink" Target="https://www.pref.kagawa.lg.jp/seiryu/osusume/hojojigyo/kouhukin/index.html" TargetMode="External"/><Relationship Id="rId292" Type="http://schemas.openxmlformats.org/officeDocument/2006/relationships/hyperlink" Target="https://www.pref.fukui.lg.jp/doc/fukui-noso/shienbu/guri-nnnasaibaihenotennkannsap.html" TargetMode="External"/><Relationship Id="rId306" Type="http://schemas.openxmlformats.org/officeDocument/2006/relationships/hyperlink" Target="https://www.pref.gifu.lg.jp/page/361592.html" TargetMode="External"/><Relationship Id="rId87" Type="http://schemas.openxmlformats.org/officeDocument/2006/relationships/hyperlink" Target="https://www.pref.nagasaki.jp/shared/uploads/2024/03/1710117837.pdf" TargetMode="External"/><Relationship Id="rId513" Type="http://schemas.openxmlformats.org/officeDocument/2006/relationships/hyperlink" Target="https://www.town.tsunan.niigata.jp/soshiki/nourin/r6midorinosyokuryo.html" TargetMode="External"/><Relationship Id="rId597" Type="http://schemas.openxmlformats.org/officeDocument/2006/relationships/hyperlink" Target="https://www.pref.nagasaki.jp/shared/uploads/2025/08/1756431494.pdf" TargetMode="External"/><Relationship Id="rId720" Type="http://schemas.openxmlformats.org/officeDocument/2006/relationships/hyperlink" Target="https://www.pref.nagano.lg.jp/nogi/midori/midorijoho.html" TargetMode="External"/><Relationship Id="rId152" Type="http://schemas.openxmlformats.org/officeDocument/2006/relationships/hyperlink" Target="https://www.pref.kagoshima.jp/ao11/2022gurisapo/documents/104801_20230317094044-1.pdf" TargetMode="External"/><Relationship Id="rId457" Type="http://schemas.openxmlformats.org/officeDocument/2006/relationships/hyperlink" Target="https://www.pref.oita.jp/uploaded/life/2286759_4401272_misc.pdf" TargetMode="External"/><Relationship Id="rId664" Type="http://schemas.openxmlformats.org/officeDocument/2006/relationships/hyperlink" Target="https://www.city.agano.niigata.jp/material/files/group/16/sanntinasughg.pdf" TargetMode="External"/><Relationship Id="rId14" Type="http://schemas.openxmlformats.org/officeDocument/2006/relationships/hyperlink" Target="https://www.pref.ibaraki.jp/soshiki/nourinsuisan/rokkonourin/namenofu/documents/sanntisennryaku.pdf" TargetMode="External"/><Relationship Id="rId317" Type="http://schemas.openxmlformats.org/officeDocument/2006/relationships/hyperlink" Target="https://www.pref.aichi.jp/uploaded/attachment/510649.pdf" TargetMode="External"/><Relationship Id="rId524" Type="http://schemas.openxmlformats.org/officeDocument/2006/relationships/hyperlink" Target="https://www.pref.yamanashi.jp/documents/120129/4pasantisenryaku.pdf" TargetMode="External"/><Relationship Id="rId731" Type="http://schemas.openxmlformats.org/officeDocument/2006/relationships/hyperlink" Target="https://www.pref.fukui.lg.jp/doc/fukui-noso/shienbu/guri-nnnasaibaihenotennkannsap.html" TargetMode="External"/><Relationship Id="rId98" Type="http://schemas.openxmlformats.org/officeDocument/2006/relationships/hyperlink" Target="https://www.pref.nagano.lg.jp/nogi/midori/documents/02-3_achisanchi.pdf" TargetMode="External"/><Relationship Id="rId163" Type="http://schemas.openxmlformats.org/officeDocument/2006/relationships/hyperlink" Target="https://www.pref.tochigi.lg.jp/g04/green/documents/20230727155604.pdf" TargetMode="External"/><Relationship Id="rId370" Type="http://schemas.openxmlformats.org/officeDocument/2006/relationships/hyperlink" Target="https://www.pref.kagawa.lg.jp/documents/43542/flowermanual.pdf" TargetMode="External"/><Relationship Id="rId230" Type="http://schemas.openxmlformats.org/officeDocument/2006/relationships/hyperlink" Target="https://www.pref.tochigi.lg.jp/g04/green/green_tenkan.html" TargetMode="External"/><Relationship Id="rId468" Type="http://schemas.openxmlformats.org/officeDocument/2006/relationships/hyperlink" Target="https://www.pref.ehime.jp/page/111057.html" TargetMode="External"/><Relationship Id="rId675" Type="http://schemas.openxmlformats.org/officeDocument/2006/relationships/hyperlink" Target="https://www.pref.kagawa.lg.jp/noukei16300/jizokukano/gurisapo/gurisapo.html" TargetMode="External"/><Relationship Id="rId25" Type="http://schemas.openxmlformats.org/officeDocument/2006/relationships/hyperlink" Target="https://www.pref.chiba.lg.jp/ap-katori/documents/r5kozakisantisenryaku.pdf" TargetMode="External"/><Relationship Id="rId328" Type="http://schemas.openxmlformats.org/officeDocument/2006/relationships/hyperlink" Target="https://www.pref.wakayama.lg.jp/prefg/070900/d00214130.html" TargetMode="External"/><Relationship Id="rId535" Type="http://schemas.openxmlformats.org/officeDocument/2006/relationships/hyperlink" Target="https://www.pref.gunma.jp/page/694274.html" TargetMode="External"/><Relationship Id="rId742" Type="http://schemas.openxmlformats.org/officeDocument/2006/relationships/hyperlink" Target="https://www.pref.shiga.lg.jp/ippan/shigotosangyou/nougyou/ryutsuu/343906.html" TargetMode="External"/><Relationship Id="rId174" Type="http://schemas.openxmlformats.org/officeDocument/2006/relationships/hyperlink" Target="https://www.pref.fukui.lg.jp/doc/sakai-noso/nougyou/r5gurisapo_d/fil/R4suito-koyomi-hiryo.pdf" TargetMode="External"/><Relationship Id="rId381" Type="http://schemas.openxmlformats.org/officeDocument/2006/relationships/hyperlink" Target="https://www.pref.nagasaki.jp/bunrui/shigoto-sangyo/nogyo/midorikeikaku-nagasaki/" TargetMode="External"/><Relationship Id="rId602" Type="http://schemas.openxmlformats.org/officeDocument/2006/relationships/hyperlink" Target="https://www.pref.nagasaki.jp/shared/uploads/2025/08/1756431733.pdf" TargetMode="External"/><Relationship Id="rId241" Type="http://schemas.openxmlformats.org/officeDocument/2006/relationships/hyperlink" Target="https://www.pref.gunma.jp/uploaded/attachment/626721.pdf" TargetMode="External"/><Relationship Id="rId479" Type="http://schemas.openxmlformats.org/officeDocument/2006/relationships/hyperlink" Target="https://www.town.sera.hiroshima.jp/soshiki/12/14547.html" TargetMode="External"/><Relationship Id="rId686" Type="http://schemas.openxmlformats.org/officeDocument/2006/relationships/hyperlink" Target="https://www.pref.kagawa.lg.jp/documents/57130/r6_conso_komatsu_mizuna.pdf" TargetMode="External"/><Relationship Id="rId36" Type="http://schemas.openxmlformats.org/officeDocument/2006/relationships/hyperlink" Target="https://www.pref.fukui.lg.jp/doc/okuetsu-noso/sienbu/green_sanchisenryaku_d/fil/okuetsusatoimo_manual.pdf" TargetMode="External"/><Relationship Id="rId339" Type="http://schemas.openxmlformats.org/officeDocument/2006/relationships/hyperlink" Target="https://www.pref.wakayama.lg.jp/prefg/070900/d00214130_d/fil/senryaku_ito.pdf" TargetMode="External"/><Relationship Id="rId546" Type="http://schemas.openxmlformats.org/officeDocument/2006/relationships/hyperlink" Target="https://www.city.osaki.miyagi.jp/shisei/soshikikarasagasu/sangyokeizaibu/norinshinkoka/5/1/20384.html" TargetMode="External"/><Relationship Id="rId753" Type="http://schemas.openxmlformats.org/officeDocument/2006/relationships/hyperlink" Target="https://www.pref.saga.lg.jp/kiji00398043/index.html" TargetMode="External"/><Relationship Id="rId101" Type="http://schemas.openxmlformats.org/officeDocument/2006/relationships/hyperlink" Target="https://www.pref.nagano.lg.jp/nogi/midori/documents/01-3_sakusanchi2.pdf" TargetMode="External"/><Relationship Id="rId185" Type="http://schemas.openxmlformats.org/officeDocument/2006/relationships/hyperlink" Target="https://kofa.jp/wp2024/wp-content/uploads/2024/08/%E3%82%A2%E3%82%A4%E3%82%AC%E3%83%A2%E3%83%AD%E3%83%9C%E7%94%A3%E5%9C%B0%E6%88%A6%E7%95%A5%E6%A1%88R50331.pdf" TargetMode="External"/><Relationship Id="rId406" Type="http://schemas.openxmlformats.org/officeDocument/2006/relationships/hyperlink" Target="https://www.pref.iwate.jp/sangyoukoyou/nourinsuisan/1063596.html" TargetMode="External"/><Relationship Id="rId392" Type="http://schemas.openxmlformats.org/officeDocument/2006/relationships/hyperlink" Target="https://www.town.wadomari.lg.jp/documents/7163/sannchisennryaku.pdf" TargetMode="External"/><Relationship Id="rId613" Type="http://schemas.openxmlformats.org/officeDocument/2006/relationships/hyperlink" Target="https://www.ja-asahikawa.or.jp/wp-content/uploads/2025/05/santisatumaimo.pdf" TargetMode="External"/><Relationship Id="rId697" Type="http://schemas.openxmlformats.org/officeDocument/2006/relationships/hyperlink" Target="https://www.pref.miyagi.jp/site/khnokai/techno-yasai.html" TargetMode="External"/><Relationship Id="rId252" Type="http://schemas.openxmlformats.org/officeDocument/2006/relationships/hyperlink" Target="https://www.pref.gunma.jp/page/640902.html" TargetMode="External"/><Relationship Id="rId47" Type="http://schemas.openxmlformats.org/officeDocument/2006/relationships/hyperlink" Target="https://www.pref.aichi.jp/uploaded/attachment/452944.pdf" TargetMode="External"/><Relationship Id="rId112" Type="http://schemas.openxmlformats.org/officeDocument/2006/relationships/hyperlink" Target="https://www.pref.shizuoka.jp/_res/projects/default_project/_page_/001/055/269/gurisapo1.pdf" TargetMode="External"/><Relationship Id="rId557" Type="http://schemas.openxmlformats.org/officeDocument/2006/relationships/hyperlink" Target="https://ja-kyotoninokuni.or.jp/blog/" TargetMode="External"/><Relationship Id="rId764" Type="http://schemas.openxmlformats.org/officeDocument/2006/relationships/hyperlink" Target="https://www.pref.ishikawa.lg.jp/nousan/eco/documents/s5notokabotya.pdf" TargetMode="External"/><Relationship Id="rId196" Type="http://schemas.openxmlformats.org/officeDocument/2006/relationships/hyperlink" Target="https://www.pref.fukui.lg.jp/doc/sakai-noso/nougyou/greenactionsakai_d/fil/3carrotmanualR5.pdf" TargetMode="External"/><Relationship Id="rId417" Type="http://schemas.openxmlformats.org/officeDocument/2006/relationships/hyperlink" Target="https://www.town.aizubange.fukushima.jp/uploaded/life/17560_81405_misc.pdf" TargetMode="External"/><Relationship Id="rId624" Type="http://schemas.openxmlformats.org/officeDocument/2006/relationships/hyperlink" Target="https://www.pref.shiga.lg.jp/nougicenter/nougyou/gizyutsu/" TargetMode="External"/><Relationship Id="rId263" Type="http://schemas.openxmlformats.org/officeDocument/2006/relationships/hyperlink" Target="https://www.pref.saitama.lg.jp/documents/255895/greenmanual-saitamatomato.pdf" TargetMode="External"/><Relationship Id="rId470" Type="http://schemas.openxmlformats.org/officeDocument/2006/relationships/hyperlink" Target="http://www.ja-echizentakefu.or.jp/agri/pdf/250331_ichihomare.pdf" TargetMode="External"/><Relationship Id="rId58" Type="http://schemas.openxmlformats.org/officeDocument/2006/relationships/hyperlink" Target="https://www.pref.okayama.jp/uploaded/life/856786_8154875_misc.pdf" TargetMode="External"/><Relationship Id="rId123" Type="http://schemas.openxmlformats.org/officeDocument/2006/relationships/hyperlink" Target="https://www.pref.ishikawa.lg.jp/nousan/eco/documents/m8tanada.pdf" TargetMode="External"/><Relationship Id="rId330" Type="http://schemas.openxmlformats.org/officeDocument/2006/relationships/hyperlink" Target="https://www.pref.wakayama.lg.jp/prefg/070900/d00214130_d/fil/taikei_naga.pdf" TargetMode="External"/><Relationship Id="rId568" Type="http://schemas.openxmlformats.org/officeDocument/2006/relationships/hyperlink" Target="https://www.m2-labo.jp/_files/ugd/28b5ef_d6aa75cd051941cfad0223c23a4506c5.pdf" TargetMode="External"/><Relationship Id="rId428" Type="http://schemas.openxmlformats.org/officeDocument/2006/relationships/hyperlink" Target="https://www.pref.iwate.jp/sangyoukoyou/nourinsuisan/1063596.html" TargetMode="External"/><Relationship Id="rId635" Type="http://schemas.openxmlformats.org/officeDocument/2006/relationships/hyperlink" Target="https://www.pref.tokushima.lg.jp/file/attachment/986355.pdf" TargetMode="External"/><Relationship Id="rId274" Type="http://schemas.openxmlformats.org/officeDocument/2006/relationships/hyperlink" Target="https://www.pref.nagano.lg.jp/nogi/midori/documents/r5-manyuaru_saku.pdf" TargetMode="External"/><Relationship Id="rId481" Type="http://schemas.openxmlformats.org/officeDocument/2006/relationships/hyperlink" Target="https://www.town.sera.hiroshima.jp/uploaded/life/14547_24554_misc.pdf" TargetMode="External"/><Relationship Id="rId702" Type="http://schemas.openxmlformats.org/officeDocument/2006/relationships/hyperlink" Target="https://www.town.tadami.lg.jp/lifeguide/cat100/004245.html" TargetMode="External"/><Relationship Id="rId69" Type="http://schemas.openxmlformats.org/officeDocument/2006/relationships/hyperlink" Target="https://www.pref.kagawa.lg.jp/documents/43542/sanntisennryakuretasu.pdf" TargetMode="External"/><Relationship Id="rId134" Type="http://schemas.openxmlformats.org/officeDocument/2006/relationships/hyperlink" Target="http://jafooki.or.jp/pdf/einou/PDF/R5/santisenryaku.pdf" TargetMode="External"/><Relationship Id="rId579" Type="http://schemas.openxmlformats.org/officeDocument/2006/relationships/hyperlink" Target="https://www.pref.shizuoka.jp/_res/projects/default_project/_page_/001/076/835/08083.pdf" TargetMode="External"/><Relationship Id="rId341" Type="http://schemas.openxmlformats.org/officeDocument/2006/relationships/hyperlink" Target="https://www.city.izumo.shimane.jp/www/contents/1711099681959/index.html" TargetMode="External"/><Relationship Id="rId439" Type="http://schemas.openxmlformats.org/officeDocument/2006/relationships/hyperlink" Target="https://www.ja-kami.or.jp/jcdlf/174305908562340.pdf" TargetMode="External"/><Relationship Id="rId646" Type="http://schemas.openxmlformats.org/officeDocument/2006/relationships/hyperlink" Target="https://www.pref.kagawa.lg.jp/documents/57130/r6_conso_ninniku.pdf" TargetMode="External"/><Relationship Id="rId201" Type="http://schemas.openxmlformats.org/officeDocument/2006/relationships/hyperlink" Target="https://www.shinhidaka-hokkaido.jp/hotnews/detail/00007719.html" TargetMode="External"/><Relationship Id="rId285" Type="http://schemas.openxmlformats.org/officeDocument/2006/relationships/hyperlink" Target="https://www.pref.niigata.lg.jp/sec/uonuma_nogyo/1354744936072.html" TargetMode="External"/><Relationship Id="rId506" Type="http://schemas.openxmlformats.org/officeDocument/2006/relationships/hyperlink" Target="https://www.pref.niigata.lg.jp/uploaded/life/735067_2290789_misc.pdf" TargetMode="External"/><Relationship Id="rId492" Type="http://schemas.openxmlformats.org/officeDocument/2006/relationships/hyperlink" Target="https://www.pref.aichi.jp/uploaded/attachment/563018.pdf" TargetMode="External"/><Relationship Id="rId713" Type="http://schemas.openxmlformats.org/officeDocument/2006/relationships/hyperlink" Target="https://www.pref.saitama.lg.jp/a0907/midorikouhukin.html" TargetMode="External"/><Relationship Id="rId145" Type="http://schemas.openxmlformats.org/officeDocument/2006/relationships/hyperlink" Target="https://www.pref.toyama.jp/documents/36022/06marutimanyualkogiku.pdf" TargetMode="External"/><Relationship Id="rId352" Type="http://schemas.openxmlformats.org/officeDocument/2006/relationships/hyperlink" Target="https://www.town.kamiyama.lg.jp/office/sangyouenjoy/eccac7ec6f5b6bf6500d6f076665517aeb8d1b3e.pdf" TargetMode="External"/><Relationship Id="rId212" Type="http://schemas.openxmlformats.org/officeDocument/2006/relationships/hyperlink" Target="https://www.pref.fukushima.lg.jp/uploaded/attachment/620508.pdf" TargetMode="External"/><Relationship Id="rId657" Type="http://schemas.openxmlformats.org/officeDocument/2006/relationships/hyperlink" Target="https://www.pref.yamanashi.jp/documents/120046/bousou-enkaku.pdf" TargetMode="External"/><Relationship Id="rId296" Type="http://schemas.openxmlformats.org/officeDocument/2006/relationships/hyperlink" Target="https://www.pref.fukui.lg.jp/doc/sakai-noso/nougyou/greenactionsakai.html" TargetMode="External"/><Relationship Id="rId517" Type="http://schemas.openxmlformats.org/officeDocument/2006/relationships/hyperlink" Target="https://www.pref.shizuoka.jp/sangyoshigoto/norinjimusho/chutonorin/1046310/1055186.html" TargetMode="External"/><Relationship Id="rId724" Type="http://schemas.openxmlformats.org/officeDocument/2006/relationships/hyperlink" Target="https://www.city.niigata.lg.jp/business/norinsuisan/nouringyo/nogyo-sesaku/nosei20230630.html" TargetMode="External"/><Relationship Id="rId60" Type="http://schemas.openxmlformats.org/officeDocument/2006/relationships/hyperlink" Target="https://www.pref.tokushima.lg.jp/file/attachment/837216.pdf" TargetMode="External"/><Relationship Id="rId156" Type="http://schemas.openxmlformats.org/officeDocument/2006/relationships/hyperlink" Target="https://www.pref.kagoshima.jp/ak12/chiiki/kagoshima/sangyo/rinsui/nouseihioki/documents/107879_20230803112152-1.pdf" TargetMode="External"/><Relationship Id="rId363" Type="http://schemas.openxmlformats.org/officeDocument/2006/relationships/hyperlink" Target="https://www.pref.kagawa.lg.jp/documents/48049/ichigosennryaku.pdf" TargetMode="External"/><Relationship Id="rId570" Type="http://schemas.openxmlformats.org/officeDocument/2006/relationships/hyperlink" Target="https://www.city.kobe.lg.jp/documents/17589/manual.pdf" TargetMode="External"/><Relationship Id="rId223" Type="http://schemas.openxmlformats.org/officeDocument/2006/relationships/hyperlink" Target="https://www.pref.tochigi.lg.jp/g04/green/documents/20240423144323.pdf" TargetMode="External"/><Relationship Id="rId430" Type="http://schemas.openxmlformats.org/officeDocument/2006/relationships/hyperlink" Target="https://www.pref.akita.lg.jp/pages/archive/88090" TargetMode="External"/><Relationship Id="rId668" Type="http://schemas.openxmlformats.org/officeDocument/2006/relationships/hyperlink" Target="https://www.pref.kyoto.jp/byogai/documents/kurodaizuedamame-manual_202502.pdf" TargetMode="External"/><Relationship Id="rId18" Type="http://schemas.openxmlformats.org/officeDocument/2006/relationships/hyperlink" Target="https://www.pref.tochigi.lg.jp/g04/green/documents/05_r4_daizu_shindan_m.pdf" TargetMode="External"/><Relationship Id="rId528" Type="http://schemas.openxmlformats.org/officeDocument/2006/relationships/hyperlink" Target="https://www.pref.tochigi.lg.jp/g04/green/green_tenkan.html" TargetMode="External"/><Relationship Id="rId735" Type="http://schemas.openxmlformats.org/officeDocument/2006/relationships/hyperlink" Target="https://www.pref.fukui.lg.jp/doc/sakai-noso/nougyou/greenactionsakai.html" TargetMode="External"/><Relationship Id="rId167" Type="http://schemas.openxmlformats.org/officeDocument/2006/relationships/hyperlink" Target="https://www.city.agano.niigata.jp/material/files/group/16/santisennryaku.pdf" TargetMode="External"/><Relationship Id="rId374" Type="http://schemas.openxmlformats.org/officeDocument/2006/relationships/hyperlink" Target="http://jafooki.or.jp/pdf/einou/PDF/R6/santisenryaku.mugi1.pdf" TargetMode="External"/><Relationship Id="rId581" Type="http://schemas.openxmlformats.org/officeDocument/2006/relationships/hyperlink" Target="https://ooigawa.ja-shizuoka.or.jp/anchor/assets/uploads/tinymce/&#12304;&#26525;&#35910;&#12305;&#12464;&#12522;&#12469;&#12509;&#26685;&#22521;&#12510;&#12491;&#12517;&#12450;&#12523;.pdf" TargetMode="External"/><Relationship Id="rId71" Type="http://schemas.openxmlformats.org/officeDocument/2006/relationships/hyperlink" Target="https://www.pref.aomori.lg.jp/soshiki/nourin/nosui/files/sannti-rokunohe.pdf" TargetMode="External"/><Relationship Id="rId234" Type="http://schemas.openxmlformats.org/officeDocument/2006/relationships/hyperlink" Target="https://www.pref.tochigi.lg.jp/g04/green/documents/20240610103314.pdf" TargetMode="External"/><Relationship Id="rId679" Type="http://schemas.openxmlformats.org/officeDocument/2006/relationships/hyperlink" Target="https://www.pref.tottori.lg.jp/secure/1340539/suitou_sennryaku.pdf" TargetMode="External"/><Relationship Id="rId2" Type="http://schemas.openxmlformats.org/officeDocument/2006/relationships/hyperlink" Target="https://www.town.tadami.lg.jp/lifeguide/2023/03/28/842a75c683e38fb9bf913caf738b962d.pdf" TargetMode="External"/><Relationship Id="rId29" Type="http://schemas.openxmlformats.org/officeDocument/2006/relationships/hyperlink" Target="https://www.pref.ibaraki.jp/nourinsuisan/hokunourin/miyanofu/keiei/documents/230808_green2.pdf" TargetMode="External"/><Relationship Id="rId441" Type="http://schemas.openxmlformats.org/officeDocument/2006/relationships/hyperlink" Target="https://www.ja-kami.or.jp/jcdlf/174305952768626.pdf" TargetMode="External"/><Relationship Id="rId539" Type="http://schemas.openxmlformats.org/officeDocument/2006/relationships/hyperlink" Target="https://www.pref.gunma.jp/page/696515.html" TargetMode="External"/><Relationship Id="rId746" Type="http://schemas.openxmlformats.org/officeDocument/2006/relationships/hyperlink" Target="https://www.town.okuizumo.shimane.jp/www/contents/1682579795064/index.html" TargetMode="External"/><Relationship Id="rId178" Type="http://schemas.openxmlformats.org/officeDocument/2006/relationships/hyperlink" Target="https://www.pref.ibaraki.jp/nourinsuisan/ounourin/kasanofu/kasama/documents/r703kogiku_greensaibaimanual_2.pdf" TargetMode="External"/><Relationship Id="rId301" Type="http://schemas.openxmlformats.org/officeDocument/2006/relationships/hyperlink" Target="https://www.pref.fukui.lg.jp/doc/sakai-noso/nougyou/greenactionsakai_d/fil/5flowerplan.pdf" TargetMode="External"/><Relationship Id="rId82" Type="http://schemas.openxmlformats.org/officeDocument/2006/relationships/hyperlink" Target="https://www.pref.nagasaki.jp/shared/uploads/2024/03/1710117860.pdf" TargetMode="External"/><Relationship Id="rId385" Type="http://schemas.openxmlformats.org/officeDocument/2006/relationships/hyperlink" Target="https://www.pref.nagasaki.jp/shared/uploads/2024/09/1727416685.pdf" TargetMode="External"/><Relationship Id="rId592" Type="http://schemas.openxmlformats.org/officeDocument/2006/relationships/hyperlink" Target="https://www.pref.nagasaki.jp/shared/uploads/2025/08/1756430431.pdf" TargetMode="External"/><Relationship Id="rId606" Type="http://schemas.openxmlformats.org/officeDocument/2006/relationships/hyperlink" Target="https://www.pref.saga.lg.jp/kiji00381022/index.html" TargetMode="External"/><Relationship Id="rId245" Type="http://schemas.openxmlformats.org/officeDocument/2006/relationships/hyperlink" Target="https://view.officeapps.live.com/op/view.aspx?src=https%3A%2F%2Fwww.pref.gunma.jp%2Fuploaded%2Fattachment%2F635460.xlsx&amp;wdOrigin=BROWSELINK" TargetMode="External"/><Relationship Id="rId452" Type="http://schemas.openxmlformats.org/officeDocument/2006/relationships/hyperlink" Target="https://www.pref.oita.jp/soshiki/15060/guriinataikeiitigo.html" TargetMode="External"/><Relationship Id="rId105" Type="http://schemas.openxmlformats.org/officeDocument/2006/relationships/hyperlink" Target="https://www.pref.nagano.lg.jp/nogi/midori/documents/04-2_shinanomachimanual2.pdf" TargetMode="External"/><Relationship Id="rId312" Type="http://schemas.openxmlformats.org/officeDocument/2006/relationships/hyperlink" Target="https://www.pref.aichi.jp/uploaded/attachment/536902.pdf" TargetMode="External"/><Relationship Id="rId757" Type="http://schemas.openxmlformats.org/officeDocument/2006/relationships/hyperlink" Target="https://www.pref.kagoshima.jp/ak12/chiiki/kagoshima/sangyo/rinsui/nouseihioki/r4tyagurisapo.html" TargetMode="External"/><Relationship Id="rId93" Type="http://schemas.openxmlformats.org/officeDocument/2006/relationships/hyperlink" Target="https://www.pref.nagasaki.jp/shared/uploads/2024/03/1710117707.pdf" TargetMode="External"/><Relationship Id="rId189" Type="http://schemas.openxmlformats.org/officeDocument/2006/relationships/hyperlink" Target="https://www.pref.tochigi.lg.jp/g04/green/documents/20240827093932.pdf" TargetMode="External"/><Relationship Id="rId396" Type="http://schemas.openxmlformats.org/officeDocument/2006/relationships/hyperlink" Target="https://www.pref.okayama.jp/uploaded/life/905787_9595898_misc.pdf" TargetMode="External"/><Relationship Id="rId617" Type="http://schemas.openxmlformats.org/officeDocument/2006/relationships/hyperlink" Target="https://www.pref.saga.lg.jp/kiji00381022/3_81022_367773_up_47lbqd3v.pdf" TargetMode="External"/><Relationship Id="rId256" Type="http://schemas.openxmlformats.org/officeDocument/2006/relationships/hyperlink" Target="https://www.pref.gunma.jp/page/640893.html" TargetMode="External"/><Relationship Id="rId463" Type="http://schemas.openxmlformats.org/officeDocument/2006/relationships/hyperlink" Target="https://www.nogyo.tosa.pref.kochi.lg.jp/download/?t=LD&amp;id=10114&amp;fid=88494" TargetMode="External"/><Relationship Id="rId670" Type="http://schemas.openxmlformats.org/officeDocument/2006/relationships/hyperlink" Target="https://www.pref.kyoto.jp/nosan/documents/r6-26-1_nedamame.pdf" TargetMode="External"/><Relationship Id="rId116" Type="http://schemas.openxmlformats.org/officeDocument/2006/relationships/hyperlink" Target="https://www.pref.toyama.jp/documents/36022/08marutisennryaku.pdf" TargetMode="External"/><Relationship Id="rId323" Type="http://schemas.openxmlformats.org/officeDocument/2006/relationships/hyperlink" Target="https://www.pref.shiga.lg.jp/file/attachment/5485669.pdf" TargetMode="External"/><Relationship Id="rId530" Type="http://schemas.openxmlformats.org/officeDocument/2006/relationships/hyperlink" Target="https://www.pref.tochigi.lg.jp/g04/green/green_tenkan.html" TargetMode="External"/><Relationship Id="rId768" Type="http://schemas.openxmlformats.org/officeDocument/2006/relationships/hyperlink" Target="https://www.pref.tokushima.lg.jp/shien/miyoshi/7239089/" TargetMode="External"/><Relationship Id="rId20" Type="http://schemas.openxmlformats.org/officeDocument/2006/relationships/hyperlink" Target="https://www.pref.saitama.lg.jp/documents/232570/senryaku_ruby.pdf" TargetMode="External"/><Relationship Id="rId628" Type="http://schemas.openxmlformats.org/officeDocument/2006/relationships/hyperlink" Target="https://www.ja-m-uonuma.or.jp/agri/suika/pdf/suika_03.pdf" TargetMode="External"/><Relationship Id="rId267" Type="http://schemas.openxmlformats.org/officeDocument/2006/relationships/hyperlink" Target="https://www.pref.chiba.lg.jp/ap-awa/fukyu/gurisapo/index.html" TargetMode="External"/><Relationship Id="rId474" Type="http://schemas.openxmlformats.org/officeDocument/2006/relationships/hyperlink" Target="https://www.town.tsunan.niigata.jp/soshiki/nourin/r6midorinosyokuryo.html" TargetMode="External"/><Relationship Id="rId127" Type="http://schemas.openxmlformats.org/officeDocument/2006/relationships/hyperlink" Target="https://www.pref.ishikawa.lg.jp/nousan/eco/documents/m1noukensuitou.pdf" TargetMode="External"/><Relationship Id="rId681" Type="http://schemas.openxmlformats.org/officeDocument/2006/relationships/hyperlink" Target="https://www.pref.tottori.lg.jp/secure/1340539/nashi_sennryaku.pdf" TargetMode="External"/><Relationship Id="rId31" Type="http://schemas.openxmlformats.org/officeDocument/2006/relationships/hyperlink" Target="https://www.pref.fukui.lg.jp/doc/fukui-noso/shienbu/guri-nnnasaibaihenotennkannsap_d/fil/sui-toko-nsantisenryaku.pdf" TargetMode="External"/><Relationship Id="rId334" Type="http://schemas.openxmlformats.org/officeDocument/2006/relationships/hyperlink" Target="https://www.pref.wakayama.lg.jp/prefg/070900/d00214130.html" TargetMode="External"/><Relationship Id="rId541" Type="http://schemas.openxmlformats.org/officeDocument/2006/relationships/hyperlink" Target="https://www.pref.gunma.jp/uploaded/attachment/660497.pdf" TargetMode="External"/><Relationship Id="rId639" Type="http://schemas.openxmlformats.org/officeDocument/2006/relationships/hyperlink" Target="https://www.pref.ehime.jp/uploaded/attachment/149992.pdf" TargetMode="External"/><Relationship Id="rId180" Type="http://schemas.openxmlformats.org/officeDocument/2006/relationships/hyperlink" Target="https://www.pref.shiga.lg.jp/file/attachment/5538145.pdf" TargetMode="External"/><Relationship Id="rId278" Type="http://schemas.openxmlformats.org/officeDocument/2006/relationships/hyperlink" Target="https://www.pref.nagano.lg.jp/nogi/midori/documents/r5-manyuaru_matsumoto.pdf" TargetMode="External"/><Relationship Id="rId401" Type="http://schemas.openxmlformats.org/officeDocument/2006/relationships/hyperlink" Target="https://ooigawa.ja-shizuoka.or.jp/news/detail/236" TargetMode="External"/><Relationship Id="rId485" Type="http://schemas.openxmlformats.org/officeDocument/2006/relationships/hyperlink" Target="https://web.pref.hyogo.lg.jp/nk09/gurisapo.html" TargetMode="External"/><Relationship Id="rId692" Type="http://schemas.openxmlformats.org/officeDocument/2006/relationships/hyperlink" Target="https://www.pref.aomori.lg.jp/soshiki/nourin/nosui/daitaizai_manualR4.html" TargetMode="External"/><Relationship Id="rId706" Type="http://schemas.openxmlformats.org/officeDocument/2006/relationships/hyperlink" Target="https://www.pref.ibaraki.jp/nourinsuisan/nishinourin/yunofu/keiei/r4gurisapo.html" TargetMode="External"/><Relationship Id="rId42" Type="http://schemas.openxmlformats.org/officeDocument/2006/relationships/hyperlink" Target="https://www.pref.aichi.jp/uploaded/attachment/454917.pdf" TargetMode="External"/><Relationship Id="rId84" Type="http://schemas.openxmlformats.org/officeDocument/2006/relationships/hyperlink" Target="https://www.pref.nagasaki.jp/shared/uploads/2024/03/1710117869.pdf" TargetMode="External"/><Relationship Id="rId138" Type="http://schemas.openxmlformats.org/officeDocument/2006/relationships/hyperlink" Target="https://www.pref.chiba.lg.jp/ap-katori/documents/r5gurisapo-2.pdf" TargetMode="External"/><Relationship Id="rId345" Type="http://schemas.openxmlformats.org/officeDocument/2006/relationships/hyperlink" Target="https://www.pref.okayama.jp/page/907757.html" TargetMode="External"/><Relationship Id="rId387" Type="http://schemas.openxmlformats.org/officeDocument/2006/relationships/hyperlink" Target="https://www.pref.nagasaki.jp/shared/uploads/2024/09/1727416833.pdf" TargetMode="External"/><Relationship Id="rId510" Type="http://schemas.openxmlformats.org/officeDocument/2006/relationships/hyperlink" Target="https://www.pref.kyoto.jp/nosan/green.html" TargetMode="External"/><Relationship Id="rId552" Type="http://schemas.openxmlformats.org/officeDocument/2006/relationships/hyperlink" Target="https://www.town.isen.kagoshima.jp/documents/3195/manyuaru.pdf" TargetMode="External"/><Relationship Id="rId594" Type="http://schemas.openxmlformats.org/officeDocument/2006/relationships/hyperlink" Target="https://www.pref.nagasaki.jp/shared/uploads/2025/08/1756432048.pdf" TargetMode="External"/><Relationship Id="rId608" Type="http://schemas.openxmlformats.org/officeDocument/2006/relationships/hyperlink" Target="https://ja-higashiasahikawa.or.jp/about/" TargetMode="External"/><Relationship Id="rId191" Type="http://schemas.openxmlformats.org/officeDocument/2006/relationships/hyperlink" Target="https://www.pref.fukui.lg.jp/doc/sakai-noso/nougyou/r5gurisapo_d/fil/R5daizu-koyomi.pdf" TargetMode="External"/><Relationship Id="rId205" Type="http://schemas.openxmlformats.org/officeDocument/2006/relationships/hyperlink" Target="https://www.pref.akita.lg.jp/pages/archive/80382" TargetMode="External"/><Relationship Id="rId247" Type="http://schemas.openxmlformats.org/officeDocument/2006/relationships/hyperlink" Target="https://www.pref.gunma.jp/uploaded/attachment/634453.pdf" TargetMode="External"/><Relationship Id="rId412" Type="http://schemas.openxmlformats.org/officeDocument/2006/relationships/hyperlink" Target="https://www.pref.fukushima.lg.jp/uploaded/attachment/681188.pdf" TargetMode="External"/><Relationship Id="rId107" Type="http://schemas.openxmlformats.org/officeDocument/2006/relationships/hyperlink" Target="https://www.pref.nagano.lg.jp/nogi/midori/documents/05-2_yamanouchimanual.pdf" TargetMode="External"/><Relationship Id="rId289" Type="http://schemas.openxmlformats.org/officeDocument/2006/relationships/hyperlink" Target="https://www.pref.niigata.lg.jp/uploaded/attachment/399368.pdf" TargetMode="External"/><Relationship Id="rId454" Type="http://schemas.openxmlformats.org/officeDocument/2006/relationships/hyperlink" Target="https://www.pref.oita.jp/uploaded/life/2295083_4455849_misc.pdf" TargetMode="External"/><Relationship Id="rId496" Type="http://schemas.openxmlformats.org/officeDocument/2006/relationships/hyperlink" Target="https://www.pref.aichi.jp/uploaded/attachment/563019.pdf" TargetMode="External"/><Relationship Id="rId661" Type="http://schemas.openxmlformats.org/officeDocument/2006/relationships/hyperlink" Target="https://www.city.agano.niigata.jp/material/files/group/16/nasughg.pdf" TargetMode="External"/><Relationship Id="rId717" Type="http://schemas.openxmlformats.org/officeDocument/2006/relationships/hyperlink" Target="https://www.pref.chiba.lg.jp/ap-katori/gurisapo.html" TargetMode="External"/><Relationship Id="rId759" Type="http://schemas.openxmlformats.org/officeDocument/2006/relationships/hyperlink" Target="https://kofa.jp/news/%e3%82%a2%e3%82%a4%e3%82%ac%e3%83%a2%e3%83%ad%e3%83%9c%e8%87%aa%e5%8b%95%e6%8a%91%e8%8d%89%e3%83%ad%e3%83%9c%e3%83%83%e3%83%88%e3%82%92%e6%b4%bb%e7%94%a8%e3%81%97%e3%81%9f%e6%b0%b4%e7%a8%b2%e6%9c%89/" TargetMode="External"/><Relationship Id="rId11" Type="http://schemas.openxmlformats.org/officeDocument/2006/relationships/hyperlink" Target="https://www.pref.nara.jp/63045.htm" TargetMode="External"/><Relationship Id="rId53" Type="http://schemas.openxmlformats.org/officeDocument/2006/relationships/hyperlink" Target="https://www.town.okuizumo.shimane.jp/www/contents/1682579795064/simple/sanchisennryaku.pdf" TargetMode="External"/><Relationship Id="rId149" Type="http://schemas.openxmlformats.org/officeDocument/2006/relationships/hyperlink" Target="https://www.pref.nara.jp/secure/292416/ho.pdf" TargetMode="External"/><Relationship Id="rId314" Type="http://schemas.openxmlformats.org/officeDocument/2006/relationships/hyperlink" Target="https://www.pref.aichi.jp/uploaded/attachment/510646.pdf" TargetMode="External"/><Relationship Id="rId356" Type="http://schemas.openxmlformats.org/officeDocument/2006/relationships/hyperlink" Target="https://www.pref.tokushima.lg.jp/shien/miyoshi/7239089/" TargetMode="External"/><Relationship Id="rId398" Type="http://schemas.openxmlformats.org/officeDocument/2006/relationships/hyperlink" Target="https://www.pref.tokushima.lg.jp/shien/yoshinogawa/7239273/" TargetMode="External"/><Relationship Id="rId521" Type="http://schemas.openxmlformats.org/officeDocument/2006/relationships/hyperlink" Target="https://www.pref.shizuoka.jp/_res/projects/default_project/_page_/001/067/007/manual_r6.pdf" TargetMode="External"/><Relationship Id="rId563" Type="http://schemas.openxmlformats.org/officeDocument/2006/relationships/hyperlink" Target="https://www.pref.osaka.lg.jp/documents/7685/nannzyakusantisennryaku.pdf" TargetMode="External"/><Relationship Id="rId619" Type="http://schemas.openxmlformats.org/officeDocument/2006/relationships/hyperlink" Target="https://www.pref.nara.jp/secure/323428/kiku_manual.pdf" TargetMode="External"/><Relationship Id="rId95" Type="http://schemas.openxmlformats.org/officeDocument/2006/relationships/hyperlink" Target="https://www.pref.saga.lg.jp/kiji00398043/3_98043_288512_up_yw8aznsq.pdf" TargetMode="External"/><Relationship Id="rId160" Type="http://schemas.openxmlformats.org/officeDocument/2006/relationships/hyperlink" Target="https://www.pref.fukui.lg.jp/doc/sakai-noso/nougyou/greenactionsakai_d/fil/2negimanual.pdf" TargetMode="External"/><Relationship Id="rId216" Type="http://schemas.openxmlformats.org/officeDocument/2006/relationships/hyperlink" Target="https://www.pref.fukushima.lg.jp/sec/36243a/bangehukyu-91.html" TargetMode="External"/><Relationship Id="rId423" Type="http://schemas.openxmlformats.org/officeDocument/2006/relationships/hyperlink" Target="https://www.pref.iwate.jp/_res/projects/default_project/_page_/001/063/596/01_hanamaki_netto_01manual.pdf" TargetMode="External"/><Relationship Id="rId258" Type="http://schemas.openxmlformats.org/officeDocument/2006/relationships/hyperlink" Target="https://www.pref.gunma.jp/page/644401.html" TargetMode="External"/><Relationship Id="rId465" Type="http://schemas.openxmlformats.org/officeDocument/2006/relationships/hyperlink" Target="https://www.pref.ehime.jp/uploaded/attachment/149991.pdf" TargetMode="External"/><Relationship Id="rId630" Type="http://schemas.openxmlformats.org/officeDocument/2006/relationships/hyperlink" Target="https://www.city.setouchi.lg.jp/uploaded/life/136081_191665_misc.pdf" TargetMode="External"/><Relationship Id="rId672" Type="http://schemas.openxmlformats.org/officeDocument/2006/relationships/hyperlink" Target="https://www.pref.shiga.lg.jp/ippan/shigotosangyou/nougyou/ryutsuu/19910.html" TargetMode="External"/><Relationship Id="rId728" Type="http://schemas.openxmlformats.org/officeDocument/2006/relationships/hyperlink" Target="https://www.pref.toyama.jp/1612/sangyou/nourinsuisan/nougyou/guri-nnasaibaitaikei.html" TargetMode="External"/><Relationship Id="rId22" Type="http://schemas.openxmlformats.org/officeDocument/2006/relationships/hyperlink" Target="https://www.pref.chiba.lg.jp/ap-awa/fukyu/gurisapo/documents/santisenryaku-biwa.pdf" TargetMode="External"/><Relationship Id="rId64" Type="http://schemas.openxmlformats.org/officeDocument/2006/relationships/hyperlink" Target="https://www.pref.wakayama.lg.jp/prefg/070900/d00214130_d/fil/taikei_kaisou.pdf" TargetMode="External"/><Relationship Id="rId118" Type="http://schemas.openxmlformats.org/officeDocument/2006/relationships/hyperlink" Target="https://www.pref.ishikawa.lg.jp/nousan/eco/documents/s3nonoiti.pdf" TargetMode="External"/><Relationship Id="rId325" Type="http://schemas.openxmlformats.org/officeDocument/2006/relationships/hyperlink" Target="https://www.pref.osaka.lg.jp/o120090/nosei/midorisystemkeikaku/index.html" TargetMode="External"/><Relationship Id="rId367" Type="http://schemas.openxmlformats.org/officeDocument/2006/relationships/hyperlink" Target="https://www.pref.kagawa.lg.jp/documents/43542/ichigomanyual.pdf" TargetMode="External"/><Relationship Id="rId532" Type="http://schemas.openxmlformats.org/officeDocument/2006/relationships/hyperlink" Target="https://www.pref.ibaraki.jp/nourinsuisan/nishinourin/yunofu/keiei/r4gurisapo.html" TargetMode="External"/><Relationship Id="rId574" Type="http://schemas.openxmlformats.org/officeDocument/2006/relationships/hyperlink" Target="https://www.pref.shiga.lg.jp/file/attachment/5559974.pdf" TargetMode="External"/><Relationship Id="rId171" Type="http://schemas.openxmlformats.org/officeDocument/2006/relationships/hyperlink" Target="https://www.pref.toyama.jp/documents/36022/01kurehanasimanyual.pdf" TargetMode="External"/><Relationship Id="rId227" Type="http://schemas.openxmlformats.org/officeDocument/2006/relationships/hyperlink" Target="https://www.pref.tochigi.lg.jp/g04/green/documents/20240906171810.pdf" TargetMode="External"/><Relationship Id="rId269" Type="http://schemas.openxmlformats.org/officeDocument/2006/relationships/hyperlink" Target="https://www.pref.chiba.lg.jp/ap-awa/fukyu/gurisapo/documents/gurisapoitigo.pdf" TargetMode="External"/><Relationship Id="rId434" Type="http://schemas.openxmlformats.org/officeDocument/2006/relationships/hyperlink" Target="https://www.city.osaki.miyagi.jp/shisei/soshikikarasagasu/sangyokeizaibu/norinshinkoka/5/1/20384.html" TargetMode="External"/><Relationship Id="rId476" Type="http://schemas.openxmlformats.org/officeDocument/2006/relationships/hyperlink" Target="https://ja-kagayaki.or.jp/section/shirone-yasai/" TargetMode="External"/><Relationship Id="rId641" Type="http://schemas.openxmlformats.org/officeDocument/2006/relationships/hyperlink" Target="https://www.pref.kagawa.lg.jp/documents/48049/suito.pdf" TargetMode="External"/><Relationship Id="rId683" Type="http://schemas.openxmlformats.org/officeDocument/2006/relationships/hyperlink" Target="https://www.pref.tottori.lg.jp/secure/1340539/itigo_sennryaku.pdf" TargetMode="External"/><Relationship Id="rId739" Type="http://schemas.openxmlformats.org/officeDocument/2006/relationships/hyperlink" Target="https://www.pref.aichi.jp/soshiki/nogyo-keiei/demo.html" TargetMode="External"/><Relationship Id="rId33" Type="http://schemas.openxmlformats.org/officeDocument/2006/relationships/hyperlink" Target="https://www.pref.fukui.lg.jp/doc/fukui-noso/shienbu/guri-nnnasaibaihenotennkannsap_d/fil/kyabetuburokksenmanyuaru.pdf" TargetMode="External"/><Relationship Id="rId129" Type="http://schemas.openxmlformats.org/officeDocument/2006/relationships/hyperlink" Target="https://www.pref.tokushima.lg.jp/file/attachment/1005802.pdf" TargetMode="External"/><Relationship Id="rId280" Type="http://schemas.openxmlformats.org/officeDocument/2006/relationships/hyperlink" Target="https://www.pref.nagano.lg.jp/nogi/midori/documents/r5-manyuaru_suwa.pdf" TargetMode="External"/><Relationship Id="rId336" Type="http://schemas.openxmlformats.org/officeDocument/2006/relationships/hyperlink" Target="https://www.pref.wakayama.lg.jp/prefg/070900/d00214130_d/fil/senryaku_higasimuro.pdf" TargetMode="External"/><Relationship Id="rId501" Type="http://schemas.openxmlformats.org/officeDocument/2006/relationships/hyperlink" Target="https://www.pref.fukui.lg.jp/doc/fukui-noso/shienbu/guri-nnnasaibaihenotennkannsap_d/fil/kabocha-green-manual.pdf" TargetMode="External"/><Relationship Id="rId543" Type="http://schemas.openxmlformats.org/officeDocument/2006/relationships/hyperlink" Target="https://www.city.setouchi.lg.jp/uploaded/life/136081_191081_misc.pdf" TargetMode="External"/><Relationship Id="rId75" Type="http://schemas.openxmlformats.org/officeDocument/2006/relationships/hyperlink" Target="https://www.pref.nagasaki.jp/shared/uploads/2024/03/1710118475.pdf" TargetMode="External"/><Relationship Id="rId140" Type="http://schemas.openxmlformats.org/officeDocument/2006/relationships/hyperlink" Target="https://www.pref.chiba.lg.jp/ap-katori/documents/r5gurisapo-4.pdf" TargetMode="External"/><Relationship Id="rId182" Type="http://schemas.openxmlformats.org/officeDocument/2006/relationships/hyperlink" Target="https://kofa.jp/wp2024/wp-content/uploads/2024/08/%E3%82%A2%E3%82%A4%E3%82%AC%E3%83%A2%E3%83%AD%E3%83%9C%E7%A8%B2%E4%BD%9C%E3%81%AE%E6%89%8B%E5%BC%95%E3%81%8D_24p_20230705.pdf" TargetMode="External"/><Relationship Id="rId378" Type="http://schemas.openxmlformats.org/officeDocument/2006/relationships/hyperlink" Target="https://www.pref.nagasaki.jp/shared/uploads/2024/09/1727416547.pdf" TargetMode="External"/><Relationship Id="rId403" Type="http://schemas.openxmlformats.org/officeDocument/2006/relationships/hyperlink" Target="https://ooigawa.ja-shizuoka.or.jp/anchor/assets/uploads/tinymce/%E3%80%90%E3%81%84%E3%81%A1%E3%81%94%E3%80%91%E3%82%B0%E3%83%AA%E3%82%B5%E3%83%9D%E6%A0%BD%E5%9F%B9%E3%83%9E%E3%83%8B%E3%83%A5%E3%82%A2%E3%83%AB.pdf" TargetMode="External"/><Relationship Id="rId585" Type="http://schemas.openxmlformats.org/officeDocument/2006/relationships/hyperlink" Target="https://www.pref.saitama.lg.jp/b0901/sai-wadai/240712_green-tenkan-saitamasi-tomato.html" TargetMode="External"/><Relationship Id="rId750" Type="http://schemas.openxmlformats.org/officeDocument/2006/relationships/hyperlink" Target="https://www.pref.tokushima.lg.jp/shien/mima/7219482/" TargetMode="External"/><Relationship Id="rId6" Type="http://schemas.openxmlformats.org/officeDocument/2006/relationships/hyperlink" Target="https://www.pref.miyagi.jp/documents/45099/senryaku.pdf" TargetMode="External"/><Relationship Id="rId238" Type="http://schemas.openxmlformats.org/officeDocument/2006/relationships/hyperlink" Target="https://www.pref.tochigi.lg.jp/g04/green/documents/20240906170510.pdf" TargetMode="External"/><Relationship Id="rId445" Type="http://schemas.openxmlformats.org/officeDocument/2006/relationships/hyperlink" Target="https://www.pref.tochigi.lg.jp/g04/green/documents/20250410180237.pdf" TargetMode="External"/><Relationship Id="rId487" Type="http://schemas.openxmlformats.org/officeDocument/2006/relationships/hyperlink" Target="https://web.pref.hyogo.lg.jp/nk09/documents/sennryakutoyooka.pdf" TargetMode="External"/><Relationship Id="rId610" Type="http://schemas.openxmlformats.org/officeDocument/2006/relationships/hyperlink" Target="https://ja-higashiasahikawa.or.jp/file/pdf/about/suitousaibai.pdf" TargetMode="External"/><Relationship Id="rId652" Type="http://schemas.openxmlformats.org/officeDocument/2006/relationships/hyperlink" Target="https://www.pref.yamaguchi.lg.jp/uploaded/attachment/216782.pdf" TargetMode="External"/><Relationship Id="rId694" Type="http://schemas.openxmlformats.org/officeDocument/2006/relationships/hyperlink" Target="https://www.pref.aomori.lg.jp/soshiki/nourin/nosui/files/greenmanualR4.pdf" TargetMode="External"/><Relationship Id="rId708" Type="http://schemas.openxmlformats.org/officeDocument/2006/relationships/hyperlink" Target="https://www.pref.ibaraki.jp/soshiki/nourinsuisan/rokkonourin/namenofu/index.html" TargetMode="External"/><Relationship Id="rId291" Type="http://schemas.openxmlformats.org/officeDocument/2006/relationships/hyperlink" Target="https://www.pref.ishikawa.lg.jp/nousan/eco/documents/s5notokabotya.pdf" TargetMode="External"/><Relationship Id="rId305" Type="http://schemas.openxmlformats.org/officeDocument/2006/relationships/hyperlink" Target="https://www.pref.gifu.lg.jp/uploaded/attachment/396390.pdf" TargetMode="External"/><Relationship Id="rId347" Type="http://schemas.openxmlformats.org/officeDocument/2006/relationships/hyperlink" Target="https://www.pref.okayama.jp/page/905787.html" TargetMode="External"/><Relationship Id="rId512" Type="http://schemas.openxmlformats.org/officeDocument/2006/relationships/hyperlink" Target="https://www.city.setouchi.lg.jp/soshiki/22/136081.html" TargetMode="External"/><Relationship Id="rId44" Type="http://schemas.openxmlformats.org/officeDocument/2006/relationships/hyperlink" Target="https://www.pref.aichi.jp/uploaded/attachment/455675.pdf" TargetMode="External"/><Relationship Id="rId86" Type="http://schemas.openxmlformats.org/officeDocument/2006/relationships/hyperlink" Target="https://www.pref.nagasaki.jp/shared/uploads/2024/03/1710117822.pdf" TargetMode="External"/><Relationship Id="rId151" Type="http://schemas.openxmlformats.org/officeDocument/2006/relationships/hyperlink" Target="https://www.pref.kagoshima.jp/ao11/2022gurisapo/documents/104801_20230317093908-1.pdf" TargetMode="External"/><Relationship Id="rId389" Type="http://schemas.openxmlformats.org/officeDocument/2006/relationships/hyperlink" Target="https://www.town.wadomari.lg.jp/keizai/r5gurinnkakyougikai.html" TargetMode="External"/><Relationship Id="rId554" Type="http://schemas.openxmlformats.org/officeDocument/2006/relationships/hyperlink" Target="https://aoifarm-gr.com/news/%E7%94%A3%E5%9C%B0%E6%88%A6%E7%95%A5%E3%81%AB%E3%81%A4%E3%81%84%E3%81%A6" TargetMode="External"/><Relationship Id="rId596" Type="http://schemas.openxmlformats.org/officeDocument/2006/relationships/hyperlink" Target="https://www.pref.nagasaki.jp/shared/uploads/2025/08/1756431509.pdf" TargetMode="External"/><Relationship Id="rId761" Type="http://schemas.openxmlformats.org/officeDocument/2006/relationships/hyperlink" Target="https://www.pref.kagoshima.jp/ao08/202303.html" TargetMode="External"/><Relationship Id="rId193" Type="http://schemas.openxmlformats.org/officeDocument/2006/relationships/hyperlink" Target="https://www.shinpukuseika.co.jp/outline/" TargetMode="External"/><Relationship Id="rId207" Type="http://schemas.openxmlformats.org/officeDocument/2006/relationships/hyperlink" Target="https://www.pref.akita.lg.jp/uploads/public/archive_0000080382_00/sanchisenryaku_edamame.pdf" TargetMode="External"/><Relationship Id="rId249" Type="http://schemas.openxmlformats.org/officeDocument/2006/relationships/hyperlink" Target="https://www.pref.gunma.jp/page/642548.html" TargetMode="External"/><Relationship Id="rId414" Type="http://schemas.openxmlformats.org/officeDocument/2006/relationships/hyperlink" Target="https://www.vill.yugawa.fukushima.jp/uploaded/attachment/3374.pdf" TargetMode="External"/><Relationship Id="rId456" Type="http://schemas.openxmlformats.org/officeDocument/2006/relationships/hyperlink" Target="https://www.pref.yamanashi.jp/documents/120046/sanchi-senryaku.pdf" TargetMode="External"/><Relationship Id="rId498" Type="http://schemas.openxmlformats.org/officeDocument/2006/relationships/hyperlink" Target="https://www.pref.fukui.lg.jp/doc/fukui-noso/shienbu/guri-nnnasaibaihenotennkannsap_d/fil/daizu-green-manual.pdf" TargetMode="External"/><Relationship Id="rId621" Type="http://schemas.openxmlformats.org/officeDocument/2006/relationships/hyperlink" Target="https://www.city.hioki.kagoshima.jp/nousei/sangyo-business/sangyo/nogyo/documents/nousei.html" TargetMode="External"/><Relationship Id="rId663" Type="http://schemas.openxmlformats.org/officeDocument/2006/relationships/hyperlink" Target="https://www.city.agano.niigata.jp/material/files/group/16/sanntiyuukitomato.pdf" TargetMode="External"/><Relationship Id="rId13" Type="http://schemas.openxmlformats.org/officeDocument/2006/relationships/hyperlink" Target="https://www.pref.ibaraki.jp/soshiki/nourinsuisan/rokkonourin/namenofu/documents/ichigover1.pdf" TargetMode="External"/><Relationship Id="rId109" Type="http://schemas.openxmlformats.org/officeDocument/2006/relationships/hyperlink" Target="https://www.pref.shizuoka.jp/_res/projects/default_project/_page_/001/055/186/sanchisenryaku_farmtakahashi1.pdf" TargetMode="External"/><Relationship Id="rId260" Type="http://schemas.openxmlformats.org/officeDocument/2006/relationships/hyperlink" Target="https://www.pref.gunma.jp/uploaded/attachment/635661.pdf" TargetMode="External"/><Relationship Id="rId316" Type="http://schemas.openxmlformats.org/officeDocument/2006/relationships/hyperlink" Target="https://www.pref.aichi.jp/uploaded/attachment/510648.pdf" TargetMode="External"/><Relationship Id="rId523" Type="http://schemas.openxmlformats.org/officeDocument/2006/relationships/hyperlink" Target="https://www.pref.yamanashi.jp/documents/120129/4pamanyuaru.pdf" TargetMode="External"/><Relationship Id="rId719" Type="http://schemas.openxmlformats.org/officeDocument/2006/relationships/hyperlink" Target="https://www.pref.nagano.lg.jp/nogi/midori/midorijoho.html" TargetMode="External"/><Relationship Id="rId55" Type="http://schemas.openxmlformats.org/officeDocument/2006/relationships/hyperlink" Target="https://www.city.unnan.shimane.jp/unnan/sangyou/nougyou/files/sanchi.pdf" TargetMode="External"/><Relationship Id="rId97" Type="http://schemas.openxmlformats.org/officeDocument/2006/relationships/hyperlink" Target="https://www.pref.saitama.lg.jp/documents/239837/manyuaru.pdf" TargetMode="External"/><Relationship Id="rId120" Type="http://schemas.openxmlformats.org/officeDocument/2006/relationships/hyperlink" Target="https://www.pref.ishikawa.lg.jp/nousan/eco/documents/s4hakui.pdf" TargetMode="External"/><Relationship Id="rId358" Type="http://schemas.openxmlformats.org/officeDocument/2006/relationships/hyperlink" Target="https://www.pref.kagawa.lg.jp/tosannokai/tosannokai/shiryou.html" TargetMode="External"/><Relationship Id="rId565" Type="http://schemas.openxmlformats.org/officeDocument/2006/relationships/hyperlink" Target="https://www.pref.osaka.lg.jp/o120090/nosei/midorisystemkeikaku/index.html" TargetMode="External"/><Relationship Id="rId730" Type="http://schemas.openxmlformats.org/officeDocument/2006/relationships/hyperlink" Target="https://www.pref.ishikawa.lg.jp/nousan/eco/gurisapo.html" TargetMode="External"/><Relationship Id="rId162" Type="http://schemas.openxmlformats.org/officeDocument/2006/relationships/hyperlink" Target="https://www.pref.fukui.lg.jp/doc/sakai-noso/nougyou/greenactionsakai_d/fil/3carrotmanual.pdf" TargetMode="External"/><Relationship Id="rId218" Type="http://schemas.openxmlformats.org/officeDocument/2006/relationships/hyperlink" Target="https://www.pref.fukushima.lg.jp/uploaded/life/825247_2389054_misc.pdf" TargetMode="External"/><Relationship Id="rId425" Type="http://schemas.openxmlformats.org/officeDocument/2006/relationships/hyperlink" Target="https://www.pref.fukushima.lg.jp/sec/36240a/magazine-hukyu.html" TargetMode="External"/><Relationship Id="rId467" Type="http://schemas.openxmlformats.org/officeDocument/2006/relationships/hyperlink" Target="https://www.pref.ehime.jp/page/111057.html" TargetMode="External"/><Relationship Id="rId632" Type="http://schemas.openxmlformats.org/officeDocument/2006/relationships/hyperlink" Target="https://www.pref.tokushima.lg.jp/file/attachment/986353.pdf" TargetMode="External"/><Relationship Id="rId271" Type="http://schemas.openxmlformats.org/officeDocument/2006/relationships/hyperlink" Target="https://www.pref.kanagawa.jp/docs/f6k/cnt/f6619/index.html" TargetMode="External"/><Relationship Id="rId674" Type="http://schemas.openxmlformats.org/officeDocument/2006/relationships/hyperlink" Target="https://www.pref.kagawa.lg.jp/noukei16300/jizokukano/gurisapo/gurisapo.html" TargetMode="External"/><Relationship Id="rId24" Type="http://schemas.openxmlformats.org/officeDocument/2006/relationships/hyperlink" Target="https://www.pref.chiba.lg.jp/ap-awa/fukyu/gurisapo/documents/santisenryaku-sutokku.pdf" TargetMode="External"/><Relationship Id="rId66" Type="http://schemas.openxmlformats.org/officeDocument/2006/relationships/hyperlink" Target="https://www.pref.wakayama.lg.jp/prefg/070900/d00214130_d/fil/taikei_arida.pdf" TargetMode="External"/><Relationship Id="rId131" Type="http://schemas.openxmlformats.org/officeDocument/2006/relationships/hyperlink" Target="https://www.pref.tokushima.lg.jp/file/attachment/1005804.pdf" TargetMode="External"/><Relationship Id="rId327" Type="http://schemas.openxmlformats.org/officeDocument/2006/relationships/hyperlink" Target="https://www.pref.osaka.lg.jp/documents/7685/tomatomanyuaru.pdf" TargetMode="External"/><Relationship Id="rId369" Type="http://schemas.openxmlformats.org/officeDocument/2006/relationships/hyperlink" Target="https://www.pref.kagawa.lg.jp/seisannokai/kannkyouniyasasiinougyounosuisinn.html" TargetMode="External"/><Relationship Id="rId534" Type="http://schemas.openxmlformats.org/officeDocument/2006/relationships/hyperlink" Target="https://www.pref.gunma.jp/page/707529.html" TargetMode="External"/><Relationship Id="rId576" Type="http://schemas.openxmlformats.org/officeDocument/2006/relationships/hyperlink" Target="https://www.pref.shiga.lg.jp/file/attachment/5559976.pdf" TargetMode="External"/><Relationship Id="rId741" Type="http://schemas.openxmlformats.org/officeDocument/2006/relationships/hyperlink" Target="https://www.pref.mie.lg.jp/TNORIN/HP/m0121200081.htm" TargetMode="External"/><Relationship Id="rId173" Type="http://schemas.openxmlformats.org/officeDocument/2006/relationships/hyperlink" Target="https://www.pref.fukui.lg.jp/doc/sakai-noso/nougyou/r5gurisapo_d/fil/R4suito-senryak-hiryo.pdf" TargetMode="External"/><Relationship Id="rId229" Type="http://schemas.openxmlformats.org/officeDocument/2006/relationships/hyperlink" Target="https://www.pref.tochigi.lg.jp/g04/green/documents/20240610103424.pdf" TargetMode="External"/><Relationship Id="rId380" Type="http://schemas.openxmlformats.org/officeDocument/2006/relationships/hyperlink" Target="https://www.pref.nagasaki.jp/shared/uploads/2024/09/1727416558.pdf" TargetMode="External"/><Relationship Id="rId436" Type="http://schemas.openxmlformats.org/officeDocument/2006/relationships/hyperlink" Target="https://www.ja-kami.or.jp/farm/page_275.html" TargetMode="External"/><Relationship Id="rId601" Type="http://schemas.openxmlformats.org/officeDocument/2006/relationships/hyperlink" Target="https://www.pref.nagasaki.jp/shared/uploads/2025/08/1756431747.pdf" TargetMode="External"/><Relationship Id="rId643" Type="http://schemas.openxmlformats.org/officeDocument/2006/relationships/hyperlink" Target="https://www.pref.kagawa.lg.jp/documents/48049/kiku.pdf" TargetMode="External"/><Relationship Id="rId240" Type="http://schemas.openxmlformats.org/officeDocument/2006/relationships/hyperlink" Target="https://www.pref.gunma.jp/page/643586.html" TargetMode="External"/><Relationship Id="rId478" Type="http://schemas.openxmlformats.org/officeDocument/2006/relationships/hyperlink" Target="https://www.pref.tottori.lg.jp/310059.htm" TargetMode="External"/><Relationship Id="rId685" Type="http://schemas.openxmlformats.org/officeDocument/2006/relationships/hyperlink" Target="https://www.pref.tottori.lg.jp/secure/1340539/suica_sennryaku.pdf" TargetMode="External"/><Relationship Id="rId35" Type="http://schemas.openxmlformats.org/officeDocument/2006/relationships/hyperlink" Target="https://www.pref.fukui.lg.jp/doc/okuetsu-noso/sienbu/green_sanchisenryaku_d/fil/okuetsu_santisenryaku.pdf" TargetMode="External"/><Relationship Id="rId77" Type="http://schemas.openxmlformats.org/officeDocument/2006/relationships/hyperlink" Target="https://www.pref.nagasaki.jp/shared/uploads/2024/03/1710118157.pdf" TargetMode="External"/><Relationship Id="rId100" Type="http://schemas.openxmlformats.org/officeDocument/2006/relationships/hyperlink" Target="https://www.pref.nagano.lg.jp/nogi/midori/documents/03-2_matsumotomanual.pdf" TargetMode="External"/><Relationship Id="rId282" Type="http://schemas.openxmlformats.org/officeDocument/2006/relationships/hyperlink" Target="https://www.city.gotemba.lg.jp/sangyou/f-2/f-2-4/6183.html" TargetMode="External"/><Relationship Id="rId338" Type="http://schemas.openxmlformats.org/officeDocument/2006/relationships/hyperlink" Target="https://www.pref.wakayama.lg.jp/prefg/070900/d00214130_d/fil/taikei_ito.pdf" TargetMode="External"/><Relationship Id="rId503" Type="http://schemas.openxmlformats.org/officeDocument/2006/relationships/hyperlink" Target="https://www.pref.ishikawa.lg.jp/nousan/eco/gurisapo.html" TargetMode="External"/><Relationship Id="rId545" Type="http://schemas.openxmlformats.org/officeDocument/2006/relationships/hyperlink" Target="https://www.town.aizubange.fukushima.jp/soshiki/29/17560.html" TargetMode="External"/><Relationship Id="rId587" Type="http://schemas.openxmlformats.org/officeDocument/2006/relationships/hyperlink" Target="https://www.pref.saitama.lg.jp/documents/255895/asakano-ichigo_uvbmanual.pdf" TargetMode="External"/><Relationship Id="rId710" Type="http://schemas.openxmlformats.org/officeDocument/2006/relationships/hyperlink" Target="https://www.pref.tochigi.lg.jp/g04/green/green_tenkan.html" TargetMode="External"/><Relationship Id="rId752" Type="http://schemas.openxmlformats.org/officeDocument/2006/relationships/hyperlink" Target="http://jafooki.or.jp/jaf/sonotaservice/pg056.html" TargetMode="External"/><Relationship Id="rId8" Type="http://schemas.openxmlformats.org/officeDocument/2006/relationships/hyperlink" Target="https://www.pref.akita.lg.jp/uploads/public/archive_0000071316_00/%E3%80%90%E9%9B%84%E5%8B%9D%EF%BC%A9%EF%BC%A3%EF%BC%B4%E3%80%91%E7%94%A3%E5%9C%B0%E6%88%A6%E7%95%A5.pdf" TargetMode="External"/><Relationship Id="rId142" Type="http://schemas.openxmlformats.org/officeDocument/2006/relationships/hyperlink" Target="https://www.pref.nagano.lg.jp/nogi/midori/documents/02-2_achitomatomanual.pdf" TargetMode="External"/><Relationship Id="rId184" Type="http://schemas.openxmlformats.org/officeDocument/2006/relationships/hyperlink" Target="https://kofa.jp/wp2024/wp-content/uploads/2024/08/%E3%82%A2%E3%82%A4%E3%82%AC%E3%83%A2%E3%83%AD%E3%83%9C%E7%94%A3%E5%9C%B0%E6%88%A6%E7%95%A5%E6%A1%88R50331.pdf" TargetMode="External"/><Relationship Id="rId391" Type="http://schemas.openxmlformats.org/officeDocument/2006/relationships/hyperlink" Target="https://www.town.wadomari.lg.jp/documents/7163/saibaitaikeimanyuaru.pdf" TargetMode="External"/><Relationship Id="rId405" Type="http://schemas.openxmlformats.org/officeDocument/2006/relationships/hyperlink" Target="https://www.pref.akita.lg.jp/uploads/public/archive_0000088165_00/%E3%82%B0%E3%83%AA%E3%83%BC%E3%83%B3%E3%81%AA%E6%A0%BD%E5%9F%B9%E3%83%9E%E3%83%8B%E3%83%A5%E3%82%A2%E3%83%AB%EF%BC%88%E3%81%88%E3%81%A0%E3%81%BE%E3%82%81%EF%BC%89%5b1%5d.pdf" TargetMode="External"/><Relationship Id="rId447" Type="http://schemas.openxmlformats.org/officeDocument/2006/relationships/hyperlink" Target="https://www.pref.tochigi.lg.jp/g04/green/documents/20250410180148.pdf" TargetMode="External"/><Relationship Id="rId612" Type="http://schemas.openxmlformats.org/officeDocument/2006/relationships/hyperlink" Target="https://www.ja-asahikawa.or.jp/wp-content/uploads/2025/05/satumaimomanyuaru.pdf" TargetMode="External"/><Relationship Id="rId251" Type="http://schemas.openxmlformats.org/officeDocument/2006/relationships/hyperlink" Target="https://www.pref.gunma.jp/uploaded/attachment/632362.pdf" TargetMode="External"/><Relationship Id="rId489" Type="http://schemas.openxmlformats.org/officeDocument/2006/relationships/hyperlink" Target="https://web.pref.hyogo.lg.jp/nk09/gurisapo.html" TargetMode="External"/><Relationship Id="rId654" Type="http://schemas.openxmlformats.org/officeDocument/2006/relationships/hyperlink" Target="https://www.pref.kagawa.lg.jp/chusannokai/chusannokai/kankyouniyasashii.html" TargetMode="External"/><Relationship Id="rId696" Type="http://schemas.openxmlformats.org/officeDocument/2006/relationships/hyperlink" Target="https://www.pref.miyagi.jp/soshiki/msnokai/gurisapo.html" TargetMode="External"/><Relationship Id="rId46" Type="http://schemas.openxmlformats.org/officeDocument/2006/relationships/hyperlink" Target="https://www.pref.aichi.jp/uploaded/attachment/452945.pdf" TargetMode="External"/><Relationship Id="rId293" Type="http://schemas.openxmlformats.org/officeDocument/2006/relationships/hyperlink" Target="https://www.pref.fukui.lg.jp/doc/fukui-noso/shienbu/guri-nnnasaibaihenotennkannsap_d/fil/negisanchisenryaku.pdf" TargetMode="External"/><Relationship Id="rId307" Type="http://schemas.openxmlformats.org/officeDocument/2006/relationships/hyperlink" Target="https://www.pref.gifu.lg.jp/page/361592.html" TargetMode="External"/><Relationship Id="rId349" Type="http://schemas.openxmlformats.org/officeDocument/2006/relationships/hyperlink" Target="https://www.pref.okayama.jp/uploaded/life/908713_8680085_misc.pdf" TargetMode="External"/><Relationship Id="rId514" Type="http://schemas.openxmlformats.org/officeDocument/2006/relationships/hyperlink" Target="http://www.ja-echizentakefu.or.jp/agri/" TargetMode="External"/><Relationship Id="rId556" Type="http://schemas.openxmlformats.org/officeDocument/2006/relationships/hyperlink" Target="https://aoifarm-gr.com/news/%E7%94%A3%E5%9C%B0%E6%88%A6%E7%95%A5%E3%81%AB%E3%81%A4%E3%81%84%E3%81%A6" TargetMode="External"/><Relationship Id="rId721" Type="http://schemas.openxmlformats.org/officeDocument/2006/relationships/hyperlink" Target="https://www.pref.shizuoka.jp/sangyoshigoto/norinjimusho/chutonorin/1046310/1055186.html" TargetMode="External"/><Relationship Id="rId763" Type="http://schemas.openxmlformats.org/officeDocument/2006/relationships/hyperlink" Target="https://www.pref.ishikawa.lg.jp/nousan/eco/documents/m5notokabotya.pdf" TargetMode="External"/><Relationship Id="rId88" Type="http://schemas.openxmlformats.org/officeDocument/2006/relationships/hyperlink" Target="https://www.pref.ibaraki.jp/nourinsuisan/nishinourin/yunofu/keiei/documents/yachiyo_gs_senryaku.pdf" TargetMode="External"/><Relationship Id="rId111" Type="http://schemas.openxmlformats.org/officeDocument/2006/relationships/hyperlink" Target="https://www.pref.shizuoka.jp/_res/projects/default_project/_page_/001/055/269/gurisapo2.pdf" TargetMode="External"/><Relationship Id="rId153" Type="http://schemas.openxmlformats.org/officeDocument/2006/relationships/hyperlink" Target="https://www.pref.kagoshima.jp/ao11/2022gurisapo/documents/104801_20230317094332-1.pdf" TargetMode="External"/><Relationship Id="rId195" Type="http://schemas.openxmlformats.org/officeDocument/2006/relationships/hyperlink" Target="https://www.pref.fukui.lg.jp/doc/sakai-noso/nougyou/greenactionsakai_d/fil/4m-tomatomanual.pdf" TargetMode="External"/><Relationship Id="rId209" Type="http://schemas.openxmlformats.org/officeDocument/2006/relationships/hyperlink" Target="https://agrin.jp/documents/5221/manual.pdf" TargetMode="External"/><Relationship Id="rId360" Type="http://schemas.openxmlformats.org/officeDocument/2006/relationships/hyperlink" Target="https://www.pref.kagawa.lg.jp/documents/12296/manual-paseri.pdf" TargetMode="External"/><Relationship Id="rId416" Type="http://schemas.openxmlformats.org/officeDocument/2006/relationships/hyperlink" Target="https://www.town.aizubange.fukushima.jp/uploaded/life/17560_81404_misc.pdf" TargetMode="External"/><Relationship Id="rId598" Type="http://schemas.openxmlformats.org/officeDocument/2006/relationships/hyperlink" Target="https://www.pref.nagasaki.jp/bunrui/shigoto-sangyo/nogyo/midorikeikaku-nagasaki/index.html" TargetMode="External"/><Relationship Id="rId220" Type="http://schemas.openxmlformats.org/officeDocument/2006/relationships/hyperlink" Target="https://wakyo-ecofarm.co.jp/20240730-1/" TargetMode="External"/><Relationship Id="rId458" Type="http://schemas.openxmlformats.org/officeDocument/2006/relationships/hyperlink" Target="https://www.pref.oita.jp/uploaded/life/2286759_4401271_misc.pdf" TargetMode="External"/><Relationship Id="rId623" Type="http://schemas.openxmlformats.org/officeDocument/2006/relationships/hyperlink" Target="https://www.city.hioki.kagoshima.jp/documents/14027/manyuaru.pdf" TargetMode="External"/><Relationship Id="rId665" Type="http://schemas.openxmlformats.org/officeDocument/2006/relationships/hyperlink" Target="https://www.pref.kyoto.jp/byogai/pamphlet.html" TargetMode="External"/><Relationship Id="rId15" Type="http://schemas.openxmlformats.org/officeDocument/2006/relationships/hyperlink" Target="https://www.pref.tochigi.lg.jp/g04/green/documents/01_r4_nasu_led_m.pdf" TargetMode="External"/><Relationship Id="rId57" Type="http://schemas.openxmlformats.org/officeDocument/2006/relationships/hyperlink" Target="https://www.pref.okayama.jp/uploaded/life/856786_8154874_misc.pdf" TargetMode="External"/><Relationship Id="rId262" Type="http://schemas.openxmlformats.org/officeDocument/2006/relationships/hyperlink" Target="https://www.pref.saitama.lg.jp/b0901/sai-wadai/240712_green-tenkan-saitamasi-tomato.html" TargetMode="External"/><Relationship Id="rId318" Type="http://schemas.openxmlformats.org/officeDocument/2006/relationships/hyperlink" Target="https://www.pref.aichi.jp/uploaded/attachment/510651.pdf" TargetMode="External"/><Relationship Id="rId525" Type="http://schemas.openxmlformats.org/officeDocument/2006/relationships/hyperlink" Target="https://www.pref.yamanashi.jp/nougyo-gjt/green.html" TargetMode="External"/><Relationship Id="rId567" Type="http://schemas.openxmlformats.org/officeDocument/2006/relationships/hyperlink" Target="https://www.m2-labo.jp/_files/ugd/28b5ef_15a195e912ff4f738c45b6f52aadb389.pdf" TargetMode="External"/><Relationship Id="rId732" Type="http://schemas.openxmlformats.org/officeDocument/2006/relationships/hyperlink" Target="https://www.pref.fukui.lg.jp/doc/fukui-noso/shienbu/guri-nnnasaibaihenotennkannsap.html" TargetMode="External"/><Relationship Id="rId99" Type="http://schemas.openxmlformats.org/officeDocument/2006/relationships/hyperlink" Target="https://www.pref.nagano.lg.jp/nogi/midori/documents/03-3_matsumotosanchi.pdf" TargetMode="External"/><Relationship Id="rId122" Type="http://schemas.openxmlformats.org/officeDocument/2006/relationships/hyperlink" Target="https://www.pref.ishikawa.lg.jp/nousan/eco/documents/s7okunotoguri-n.pdf" TargetMode="External"/><Relationship Id="rId164" Type="http://schemas.openxmlformats.org/officeDocument/2006/relationships/hyperlink" Target="https://www.pref.fukushima.lg.jp/uploaded/life/825247_2389050_misc.pdf" TargetMode="External"/><Relationship Id="rId371" Type="http://schemas.openxmlformats.org/officeDocument/2006/relationships/hyperlink" Target="https://www.pref.kagawa.lg.jp/documents/43542/flowerstrategy.pdf" TargetMode="External"/><Relationship Id="rId427" Type="http://schemas.openxmlformats.org/officeDocument/2006/relationships/hyperlink" Target="https://www.pref.iwate.jp/_res/projects/default_project/_page_/001/063/596/03_iwateken_tomato_01manual.pdf" TargetMode="External"/><Relationship Id="rId469" Type="http://schemas.openxmlformats.org/officeDocument/2006/relationships/hyperlink" Target="https://www.nogyo.tosa.pref.kochi.lg.jp/info/dtl.php?ID=10114" TargetMode="External"/><Relationship Id="rId634" Type="http://schemas.openxmlformats.org/officeDocument/2006/relationships/hyperlink" Target="https://www.pref.tokushima.lg.jp/shien/yoshinogawa/7303228/" TargetMode="External"/><Relationship Id="rId676" Type="http://schemas.openxmlformats.org/officeDocument/2006/relationships/hyperlink" Target="https://www.pref.tottori.lg.jp/secure/1340539/suitoupura_manyuaru.pdf" TargetMode="External"/><Relationship Id="rId26" Type="http://schemas.openxmlformats.org/officeDocument/2006/relationships/hyperlink" Target="https://www.town.mutsuzawa.chiba.jp/wp-content/uploads/2023/03/defdceb15754e7461568f4e10e41d0bf.pdf" TargetMode="External"/><Relationship Id="rId231" Type="http://schemas.openxmlformats.org/officeDocument/2006/relationships/hyperlink" Target="https://www.pref.tochigi.lg.jp/g04/green/green_tenkan.html" TargetMode="External"/><Relationship Id="rId273" Type="http://schemas.openxmlformats.org/officeDocument/2006/relationships/hyperlink" Target="https://www.pref.kanagawa.jp/documents/30829/greenjirei1.pdf" TargetMode="External"/><Relationship Id="rId329" Type="http://schemas.openxmlformats.org/officeDocument/2006/relationships/hyperlink" Target="https://www.pref.wakayama.lg.jp/prefg/070900/d00214130.html" TargetMode="External"/><Relationship Id="rId480" Type="http://schemas.openxmlformats.org/officeDocument/2006/relationships/hyperlink" Target="https://www.town.sera.hiroshima.jp/uploaded/life/14547_24556_misc.pdf" TargetMode="External"/><Relationship Id="rId536" Type="http://schemas.openxmlformats.org/officeDocument/2006/relationships/hyperlink" Target="https://www.pref.gunma.jp/page/694214.html" TargetMode="External"/><Relationship Id="rId701" Type="http://schemas.openxmlformats.org/officeDocument/2006/relationships/hyperlink" Target="https://www.pref.fukushima.lg.jp/sec/36240a/magazine-hukyu.html" TargetMode="External"/><Relationship Id="rId68" Type="http://schemas.openxmlformats.org/officeDocument/2006/relationships/hyperlink" Target="https://www.pref.kagawa.lg.jp/documents/43542/retasumanyuaru.pdf" TargetMode="External"/><Relationship Id="rId133" Type="http://schemas.openxmlformats.org/officeDocument/2006/relationships/hyperlink" Target="https://www.pref.tokushima.lg.jp/file/attachment/856071.pdf" TargetMode="External"/><Relationship Id="rId175" Type="http://schemas.openxmlformats.org/officeDocument/2006/relationships/hyperlink" Target="https://www.miyagitome.or.jp/product/rice/pdf/250704_01.pdf" TargetMode="External"/><Relationship Id="rId340" Type="http://schemas.openxmlformats.org/officeDocument/2006/relationships/hyperlink" Target="https://www.pref.tottori.lg.jp/310059.htm" TargetMode="External"/><Relationship Id="rId578" Type="http://schemas.openxmlformats.org/officeDocument/2006/relationships/hyperlink" Target="https://www.pref.shizuoka.jp/sangyoshigoto/norinjimusho/seibunorin/1076835.html" TargetMode="External"/><Relationship Id="rId743" Type="http://schemas.openxmlformats.org/officeDocument/2006/relationships/hyperlink" Target="https://www.pref.nara.jp/63045.htm" TargetMode="External"/><Relationship Id="rId200" Type="http://schemas.openxmlformats.org/officeDocument/2006/relationships/hyperlink" Target="https://www.shinhidaka-hokkaido.jp/hotnews/files/00007700/00007719/r5san.pdf" TargetMode="External"/><Relationship Id="rId382" Type="http://schemas.openxmlformats.org/officeDocument/2006/relationships/hyperlink" Target="https://www.pref.nagasaki.jp/bunrui/shigoto-sangyo/nogyo/midorikeikaku-nagasaki/" TargetMode="External"/><Relationship Id="rId438" Type="http://schemas.openxmlformats.org/officeDocument/2006/relationships/hyperlink" Target="https://www.city.osaki.miyagi.jp/shisei/soshikikarasagasu/sangyokeizaibu/norinshinkoka/5/1/20384.html" TargetMode="External"/><Relationship Id="rId603" Type="http://schemas.openxmlformats.org/officeDocument/2006/relationships/hyperlink" Target="https://www.pref.nagasaki.jp/bunrui/shigoto-sangyo/nogyo/midorikeikaku-nagasaki/index.html" TargetMode="External"/><Relationship Id="rId645" Type="http://schemas.openxmlformats.org/officeDocument/2006/relationships/hyperlink" Target="https://www.pref.kagawa.lg.jp/documents/57139/sanntisenryaku.pdf" TargetMode="External"/><Relationship Id="rId687" Type="http://schemas.openxmlformats.org/officeDocument/2006/relationships/hyperlink" Target="https://www.pref.kagawa.lg.jp/documents/57130/r6_conso_minitomato.pdf" TargetMode="External"/><Relationship Id="rId242" Type="http://schemas.openxmlformats.org/officeDocument/2006/relationships/hyperlink" Target="https://view.officeapps.live.com/op/view.aspx?src=https%3A%2F%2Fwww.pref.gunma.jp%2Fuploaded%2Fattachment%2F634431.xlsx&amp;wdOrigin=BROWSELINK" TargetMode="External"/><Relationship Id="rId284" Type="http://schemas.openxmlformats.org/officeDocument/2006/relationships/hyperlink" Target="https://www.city.gotemba.lg.jp/sangyou/kanri/assets/uploads/2024/07/9ca48e4c4ee12b042c8c9eeb363c1d6e.pdf" TargetMode="External"/><Relationship Id="rId491" Type="http://schemas.openxmlformats.org/officeDocument/2006/relationships/hyperlink" Target="https://www.pref.aichi.jp/soshiki/nogyo-keiei/demo.html" TargetMode="External"/><Relationship Id="rId505" Type="http://schemas.openxmlformats.org/officeDocument/2006/relationships/hyperlink" Target="https://www.pref.ishikawa.lg.jp/nousan/eco/documents/hakuanmanyuaru.pdf" TargetMode="External"/><Relationship Id="rId712" Type="http://schemas.openxmlformats.org/officeDocument/2006/relationships/hyperlink" Target="https://www.pref.gunma.jp/page/612392.html" TargetMode="External"/><Relationship Id="rId37" Type="http://schemas.openxmlformats.org/officeDocument/2006/relationships/hyperlink" Target="https://www.city.agano.niigata.jp/material/files/group/16/saibaimanyuaru.pdf" TargetMode="External"/><Relationship Id="rId79" Type="http://schemas.openxmlformats.org/officeDocument/2006/relationships/hyperlink" Target="https://www.pref.nagasaki.jp/shared/uploads/2024/03/1710118073.pdf" TargetMode="External"/><Relationship Id="rId102" Type="http://schemas.openxmlformats.org/officeDocument/2006/relationships/hyperlink" Target="https://www.pref.nagano.lg.jp/nogi/midori/documents/01-2_sakumanual.pdf" TargetMode="External"/><Relationship Id="rId144" Type="http://schemas.openxmlformats.org/officeDocument/2006/relationships/hyperlink" Target="https://www.pref.toyama.jp/documents/36022/07marutimanyualsinteppouyuri.pdf" TargetMode="External"/><Relationship Id="rId547" Type="http://schemas.openxmlformats.org/officeDocument/2006/relationships/hyperlink" Target="https://www.city.osaki.miyagi.jp/shisei/soshikikarasagasu/sangyokeizaibu/norinshinkoka/5/1/20384.html" TargetMode="External"/><Relationship Id="rId589" Type="http://schemas.openxmlformats.org/officeDocument/2006/relationships/hyperlink" Target="https://www.pref.nagasaki.jp/bunrui/shigoto-sangyo/nogyo/midorikeikaku-nagasaki/index.html" TargetMode="External"/><Relationship Id="rId754" Type="http://schemas.openxmlformats.org/officeDocument/2006/relationships/hyperlink" Target="https://www.pref.nagasaki.jp/bunrui/shigoto-sangyo/nogyo/midorikeikaku-nagasaki/" TargetMode="External"/><Relationship Id="rId90" Type="http://schemas.openxmlformats.org/officeDocument/2006/relationships/hyperlink" Target="https://www.pref.nagasaki.jp/shared/uploads/2024/03/1710117988.pdf" TargetMode="External"/><Relationship Id="rId186" Type="http://schemas.openxmlformats.org/officeDocument/2006/relationships/hyperlink" Target="https://www.shinhidaka-hokkaido.jp/hotnews/files/00007700/00007719/r5del.pdf" TargetMode="External"/><Relationship Id="rId351" Type="http://schemas.openxmlformats.org/officeDocument/2006/relationships/hyperlink" Target="https://www.pref.okayama.jp/uploaded/attachment/372417.pdf" TargetMode="External"/><Relationship Id="rId393" Type="http://schemas.openxmlformats.org/officeDocument/2006/relationships/hyperlink" Target="https://www.pref.tokushima.lg.jp/file/attachment/935120.pdf" TargetMode="External"/><Relationship Id="rId407" Type="http://schemas.openxmlformats.org/officeDocument/2006/relationships/hyperlink" Target="https://www.pref.iwate.jp/_res/projects/default_project/_page_/001/063/596/02_kitakami_netto_02senryaku02.pdf" TargetMode="External"/><Relationship Id="rId449" Type="http://schemas.openxmlformats.org/officeDocument/2006/relationships/hyperlink" Target="https://www.pref.tochigi.lg.jp/g04/green/documents/20250410180012.pdf" TargetMode="External"/><Relationship Id="rId614" Type="http://schemas.openxmlformats.org/officeDocument/2006/relationships/hyperlink" Target="https://www.ja-asahikawa.or.jp/product" TargetMode="External"/><Relationship Id="rId656" Type="http://schemas.openxmlformats.org/officeDocument/2006/relationships/hyperlink" Target="https://www.pref.kagawa.lg.jp/chusannokai/chusannokai/kankyouniyasashii.html" TargetMode="External"/><Relationship Id="rId211" Type="http://schemas.openxmlformats.org/officeDocument/2006/relationships/hyperlink" Target="https://www.pref.fukushima.lg.jp/sec/36242a/kitakata5.html" TargetMode="External"/><Relationship Id="rId253" Type="http://schemas.openxmlformats.org/officeDocument/2006/relationships/hyperlink" Target="https://www.pref.gunma.jp/uploaded/attachment/626826.pdf" TargetMode="External"/><Relationship Id="rId295" Type="http://schemas.openxmlformats.org/officeDocument/2006/relationships/hyperlink" Target="https://www.pref.fukui.lg.jp/doc/sakai-noso/nougyou/r5gurisapo.html" TargetMode="External"/><Relationship Id="rId309" Type="http://schemas.openxmlformats.org/officeDocument/2006/relationships/hyperlink" Target="https://view.officeapps.live.com/op/view.aspx?src=https%3A%2F%2Fwww.city.ena.lg.jp%2Fmaterial%2Ffiles%2Fgroup%2F19%2Fsantisen.xlsx&amp;wdOrigin=BROWSELINK" TargetMode="External"/><Relationship Id="rId460" Type="http://schemas.openxmlformats.org/officeDocument/2006/relationships/hyperlink" Target="https://www.pref.kyoto.jp/nosan/documents/manyuaru_ine.pdf" TargetMode="External"/><Relationship Id="rId516" Type="http://schemas.openxmlformats.org/officeDocument/2006/relationships/hyperlink" Target="https://ooigawa.ja-shizuoka.or.jp/news/detail/237" TargetMode="External"/><Relationship Id="rId698" Type="http://schemas.openxmlformats.org/officeDocument/2006/relationships/hyperlink" Target="https://www.miyagitome.or.jp/product/rice/" TargetMode="External"/><Relationship Id="rId48" Type="http://schemas.openxmlformats.org/officeDocument/2006/relationships/hyperlink" Target="https://www.pref.aichi.jp/uploaded/attachment/454911.pdf" TargetMode="External"/><Relationship Id="rId113" Type="http://schemas.openxmlformats.org/officeDocument/2006/relationships/hyperlink" Target="https://www.pref.shizuoka.jp/_res/projects/default_project/_page_/001/055/186/manual_koudoriyounouchi.pdf" TargetMode="External"/><Relationship Id="rId320" Type="http://schemas.openxmlformats.org/officeDocument/2006/relationships/hyperlink" Target="https://www.ja-miekita.or.jp/wp/wp-content/uploads/2024/04/8f60064699ca1cb2e0a14baa6ebe57cc.pdf" TargetMode="External"/><Relationship Id="rId558" Type="http://schemas.openxmlformats.org/officeDocument/2006/relationships/hyperlink" Target="https://ja-kyotoninokuni.or.jp/blog/wp-content/uploads/2025/06/d21121ef8a1e2b87d434f8e98081d5b5.pdf" TargetMode="External"/><Relationship Id="rId723" Type="http://schemas.openxmlformats.org/officeDocument/2006/relationships/hyperlink" Target="https://www.pref.shizuoka.jp/sangyoshigoto/norinjimusho/chutonorin/1046310/1055186.html" TargetMode="External"/><Relationship Id="rId765" Type="http://schemas.openxmlformats.org/officeDocument/2006/relationships/hyperlink" Target="https://www.pref.tokushima.lg.jp/shien/miyoshi/7239089/" TargetMode="External"/><Relationship Id="rId155" Type="http://schemas.openxmlformats.org/officeDocument/2006/relationships/hyperlink" Target="https://www.pref.kagoshima.jp/ak12/chiiki/kagoshima/sangyo/rinsui/nouseihioki/documents/107879_20230823081629-1.pdf" TargetMode="External"/><Relationship Id="rId197" Type="http://schemas.openxmlformats.org/officeDocument/2006/relationships/hyperlink" Target="https://www.pref.niigata.lg.jp/uploaded/attachment/396317.pdf" TargetMode="External"/><Relationship Id="rId362" Type="http://schemas.openxmlformats.org/officeDocument/2006/relationships/hyperlink" Target="https://www.pref.kagawa.lg.jp/documents/48049/manyuaru.pdf" TargetMode="External"/><Relationship Id="rId418" Type="http://schemas.openxmlformats.org/officeDocument/2006/relationships/hyperlink" Target="https://www.pref.iwate.jp/_res/projects/default_project/_page_/001/063/596/03_iwateken_tomato_02senryaku.pdf" TargetMode="External"/><Relationship Id="rId625" Type="http://schemas.openxmlformats.org/officeDocument/2006/relationships/hyperlink" Target="https://www.pref.shiga.lg.jp/file/attachment/5552049.pdf" TargetMode="External"/><Relationship Id="rId222" Type="http://schemas.openxmlformats.org/officeDocument/2006/relationships/hyperlink" Target="https://wakyo-ecofarm.co.jp/wp-content/uploads/2024/07/%E7%94%A3%E5%9C%B0%E6%88%A6%E7%95%A5%EF%BC%88%E4%B8%8B%E5%A6%BB%E5%B8%82%E3%81%8B%E3%82%93%E3%81%97%E3%82%87%E6%A0%BD%E5%9F%B9%E6%99%AE%E5%8F%8A%E5%8D%94%E8%AD%B0%E4%BC%9A%EF%BC%89.pdf" TargetMode="External"/><Relationship Id="rId264" Type="http://schemas.openxmlformats.org/officeDocument/2006/relationships/hyperlink" Target="https://www.pref.saitama.lg.jp/documents/255895/senryaku-saitama-tomato2.pdf" TargetMode="External"/><Relationship Id="rId471" Type="http://schemas.openxmlformats.org/officeDocument/2006/relationships/hyperlink" Target="https://www.pref.fukui.lg.jp/doc/tan-noso/kyuuri.html" TargetMode="External"/><Relationship Id="rId667" Type="http://schemas.openxmlformats.org/officeDocument/2006/relationships/hyperlink" Target="https://www.pref.kyoto.jp/byogai/documents/tobaccowhitefly-manual_202502.pdf" TargetMode="External"/><Relationship Id="rId17" Type="http://schemas.openxmlformats.org/officeDocument/2006/relationships/hyperlink" Target="https://www.pref.tochigi.lg.jp/g04/green/documents/03_r4_nira_net_m.pdf" TargetMode="External"/><Relationship Id="rId59" Type="http://schemas.openxmlformats.org/officeDocument/2006/relationships/hyperlink" Target="https://www.pref.tokushima.lg.jp/file/attachment/837215.pdf" TargetMode="External"/><Relationship Id="rId124" Type="http://schemas.openxmlformats.org/officeDocument/2006/relationships/hyperlink" Target="https://www.pref.ishikawa.lg.jp/nousan/eco/documents/s8tanada.pdf" TargetMode="External"/><Relationship Id="rId527" Type="http://schemas.openxmlformats.org/officeDocument/2006/relationships/hyperlink" Target="https://www.pref.tochigi.lg.jp/g04/green/green_tenkan.html" TargetMode="External"/><Relationship Id="rId569" Type="http://schemas.openxmlformats.org/officeDocument/2006/relationships/hyperlink" Target="https://www.city.kobe.lg.jp/a21708/shise/committee/kezaikankokyoku/rice.html" TargetMode="External"/><Relationship Id="rId734" Type="http://schemas.openxmlformats.org/officeDocument/2006/relationships/hyperlink" Target="https://www.pref.fukui.lg.jp/doc/okuetsu-noso/sienbu/green_sanchisenryaku.html" TargetMode="External"/><Relationship Id="rId70" Type="http://schemas.openxmlformats.org/officeDocument/2006/relationships/hyperlink" Target="https://www.miyagitome.or.jp/wp/wp-content/uploads/2023/03/bbe9ec6d4dc3d1819b80d9a697b88091.pdf" TargetMode="External"/><Relationship Id="rId166" Type="http://schemas.openxmlformats.org/officeDocument/2006/relationships/hyperlink" Target="https://www.pref.fukushima.lg.jp/uploaded/life/825247_2389044_misc.pdf" TargetMode="External"/><Relationship Id="rId331" Type="http://schemas.openxmlformats.org/officeDocument/2006/relationships/hyperlink" Target="https://www.pref.wakayama.lg.jp/prefg/070900/d00214130_d/fil/taikei_hidaka.pdf" TargetMode="External"/><Relationship Id="rId373" Type="http://schemas.openxmlformats.org/officeDocument/2006/relationships/hyperlink" Target="http://jafooki.or.jp/pdf/einou/PDF/R6/bubun.mugi.pdf" TargetMode="External"/><Relationship Id="rId429" Type="http://schemas.openxmlformats.org/officeDocument/2006/relationships/hyperlink" Target="https://www.pref.akita.lg.jp/pages/archive/88165" TargetMode="External"/><Relationship Id="rId580" Type="http://schemas.openxmlformats.org/officeDocument/2006/relationships/hyperlink" Target="https://www.pref.shizuoka.jp/_res/projects/default_project/_page_/001/076/835/08082.pdf" TargetMode="External"/><Relationship Id="rId636" Type="http://schemas.openxmlformats.org/officeDocument/2006/relationships/hyperlink" Target="https://www.pref.tokushima.lg.jp/file/attachment/1015477.pdf" TargetMode="External"/><Relationship Id="rId1" Type="http://schemas.openxmlformats.org/officeDocument/2006/relationships/hyperlink" Target="https://www.town.tadami.lg.jp/lifeguide/2023/03/21/21683d8a19005b61a3aad0b6866f7f8c.pdf" TargetMode="External"/><Relationship Id="rId233" Type="http://schemas.openxmlformats.org/officeDocument/2006/relationships/hyperlink" Target="https://www.pref.tochigi.lg.jp/g04/green/documents/20240906170422.pdf" TargetMode="External"/><Relationship Id="rId440" Type="http://schemas.openxmlformats.org/officeDocument/2006/relationships/hyperlink" Target="https://www.ja-kami.or.jp/jcdlf/174305873144277.pdf" TargetMode="External"/><Relationship Id="rId678" Type="http://schemas.openxmlformats.org/officeDocument/2006/relationships/hyperlink" Target="https://www.pref.tottori.lg.jp/secure/1340539/suitoudoron_manyuaru.pdf" TargetMode="External"/><Relationship Id="rId28" Type="http://schemas.openxmlformats.org/officeDocument/2006/relationships/hyperlink" Target="https://www.pref.ibaraki.jp/nourinsuisan/hokunourin/miyanofu/keiei/documents/230808_green1.pdf" TargetMode="External"/><Relationship Id="rId275" Type="http://schemas.openxmlformats.org/officeDocument/2006/relationships/hyperlink" Target="https://www.pref.nagano.lg.jp/nogi/midori/documents/r5-sannchisennryaku_saku.pdf" TargetMode="External"/><Relationship Id="rId300" Type="http://schemas.openxmlformats.org/officeDocument/2006/relationships/hyperlink" Target="https://www.pref.fukui.lg.jp/doc/sakai-noso/nougyou/greenactionsakai_d/fil/4m-tomatoplan.pdf" TargetMode="External"/><Relationship Id="rId482" Type="http://schemas.openxmlformats.org/officeDocument/2006/relationships/hyperlink" Target="https://www.pref.okayama.jp/page/964970.html" TargetMode="External"/><Relationship Id="rId538" Type="http://schemas.openxmlformats.org/officeDocument/2006/relationships/hyperlink" Target="https://www.pref.gunma.jp/page/707843.html" TargetMode="External"/><Relationship Id="rId703" Type="http://schemas.openxmlformats.org/officeDocument/2006/relationships/hyperlink" Target="https://www.town.goka.lg.jp/kurashi-machi-shigoto/gyousei/machizukuri/sanngyou/nougyou-nouchi/nougyou/osirase/page005005.html" TargetMode="External"/><Relationship Id="rId745" Type="http://schemas.openxmlformats.org/officeDocument/2006/relationships/hyperlink" Target="https://www.pref.wakayama.lg.jp/prefg/070900/d00214130.html" TargetMode="External"/><Relationship Id="rId81" Type="http://schemas.openxmlformats.org/officeDocument/2006/relationships/hyperlink" Target="https://www.pref.ibaraki.jp/nourinsuisan/nishinourin/yunofu/keiei/documents/yachiyo_gs_manual2.pdf" TargetMode="External"/><Relationship Id="rId135" Type="http://schemas.openxmlformats.org/officeDocument/2006/relationships/hyperlink" Target="http://jafooki.or.jp/pdf/einou/PDF/R5/bubun.pdf" TargetMode="External"/><Relationship Id="rId177" Type="http://schemas.openxmlformats.org/officeDocument/2006/relationships/hyperlink" Target="https://www.pref.yamanashi.jp/documents/120129/sanchisenryaku1002.pdf" TargetMode="External"/><Relationship Id="rId342" Type="http://schemas.openxmlformats.org/officeDocument/2006/relationships/hyperlink" Target="https://www.city.izumo.shimane.jp/www/contents/1711099681959/files/saibaimanyuaru.pdf" TargetMode="External"/><Relationship Id="rId384" Type="http://schemas.openxmlformats.org/officeDocument/2006/relationships/hyperlink" Target="https://www.pref.nagasaki.jp/shared/uploads/2024/09/1727416671.pdf" TargetMode="External"/><Relationship Id="rId591" Type="http://schemas.openxmlformats.org/officeDocument/2006/relationships/hyperlink" Target="https://www.pref.nagasaki.jp/bunrui/shigoto-sangyo/nogyo/midorikeikaku-nagasaki/index.html" TargetMode="External"/><Relationship Id="rId605" Type="http://schemas.openxmlformats.org/officeDocument/2006/relationships/hyperlink" Target="https://www.pref.nagasaki.jp/shared/uploads/2025/08/1756431109.pdf" TargetMode="External"/><Relationship Id="rId202" Type="http://schemas.openxmlformats.org/officeDocument/2006/relationships/hyperlink" Target="https://www.pref.miyagi.jp/soshiki/is-nokai/index.html" TargetMode="External"/><Relationship Id="rId244" Type="http://schemas.openxmlformats.org/officeDocument/2006/relationships/hyperlink" Target="https://www.pref.gunma.jp/uploaded/attachment/634530.pdf" TargetMode="External"/><Relationship Id="rId647" Type="http://schemas.openxmlformats.org/officeDocument/2006/relationships/hyperlink" Target="https://www.pref.kagawa.lg.jp/documents/57130/r6_senryaku_ninniku.pdf" TargetMode="External"/><Relationship Id="rId689" Type="http://schemas.openxmlformats.org/officeDocument/2006/relationships/hyperlink" Target="https://www.pref.ehime.jp/uploaded/attachment/147490.pdf" TargetMode="External"/><Relationship Id="rId39" Type="http://schemas.openxmlformats.org/officeDocument/2006/relationships/hyperlink" Target="https://view.officeapps.live.com/op/view.aspx?src=http%3A%2F%2Fwww.pref.kagoshima.jp%2Fao11%2F2022gurisapo%2Fdocuments%2F104801_20230317095000-1.xlsx&amp;wdOrigin=BROWSELINK" TargetMode="External"/><Relationship Id="rId286" Type="http://schemas.openxmlformats.org/officeDocument/2006/relationships/hyperlink" Target="https://www.pref.niigata.lg.jp/uploaded/attachment/405302.pdf" TargetMode="External"/><Relationship Id="rId451" Type="http://schemas.openxmlformats.org/officeDocument/2006/relationships/hyperlink" Target="https://www.pref.tochigi.lg.jp/g04/green/documents/20250410175916.pdf" TargetMode="External"/><Relationship Id="rId493" Type="http://schemas.openxmlformats.org/officeDocument/2006/relationships/hyperlink" Target="https://www.pref.aichi.jp/uploaded/attachment/563017.pdf" TargetMode="External"/><Relationship Id="rId507" Type="http://schemas.openxmlformats.org/officeDocument/2006/relationships/hyperlink" Target="https://www.pref.niigata.lg.jp/uploaded/life/735067_2289672_misc.pdf" TargetMode="External"/><Relationship Id="rId549" Type="http://schemas.openxmlformats.org/officeDocument/2006/relationships/hyperlink" Target="https://www.town.wadomari.lg.jp/keizai/midori.html" TargetMode="External"/><Relationship Id="rId714" Type="http://schemas.openxmlformats.org/officeDocument/2006/relationships/hyperlink" Target="https://www.pref.saitama.lg.jp/a0907/midorikouhukin.html" TargetMode="External"/><Relationship Id="rId756" Type="http://schemas.openxmlformats.org/officeDocument/2006/relationships/hyperlink" Target="https://www.pref.kagoshima.jp/ao11/2022gurisapo/2022gurisapo.html" TargetMode="External"/><Relationship Id="rId50" Type="http://schemas.openxmlformats.org/officeDocument/2006/relationships/hyperlink" Target="https://view.officeapps.live.com/op/view.aspx?src=https%3A%2F%2Fwww.pref.mie.lg.jp%2Fcommon%2Fcontent%2F001089548.docx&amp;wdOrigin=BROWSELINK" TargetMode="External"/><Relationship Id="rId104" Type="http://schemas.openxmlformats.org/officeDocument/2006/relationships/hyperlink" Target="https://www.pref.nagano.lg.jp/nogi/midori/documents/06-3_naganosanchi2.pdf" TargetMode="External"/><Relationship Id="rId146" Type="http://schemas.openxmlformats.org/officeDocument/2006/relationships/hyperlink" Target="https://www.pref.toyama.jp/documents/36022/05marutimanyualsatoimo.pdf" TargetMode="External"/><Relationship Id="rId188" Type="http://schemas.openxmlformats.org/officeDocument/2006/relationships/hyperlink" Target="https://www.pref.tochigi.lg.jp/g04/green/documents/20240827093900.pdf" TargetMode="External"/><Relationship Id="rId311" Type="http://schemas.openxmlformats.org/officeDocument/2006/relationships/hyperlink" Target="https://www.pref.aichi.jp/uploaded/attachment/510645.pdf" TargetMode="External"/><Relationship Id="rId353" Type="http://schemas.openxmlformats.org/officeDocument/2006/relationships/hyperlink" Target="https://www.town.kamiyama.lg.jp/office/sangyouenjoy/7645151b5a3181dd2f5ef424f1a04c681d8ab22b.pdf" TargetMode="External"/><Relationship Id="rId395" Type="http://schemas.openxmlformats.org/officeDocument/2006/relationships/hyperlink" Target="https://www.pref.aichi.jp/soshiki/nogyo-keiei/demo.html" TargetMode="External"/><Relationship Id="rId409" Type="http://schemas.openxmlformats.org/officeDocument/2006/relationships/hyperlink" Target="https://www.pref.iwate.jp/sangyoukoyou/nourinsuisan/1063596.html" TargetMode="External"/><Relationship Id="rId560" Type="http://schemas.openxmlformats.org/officeDocument/2006/relationships/hyperlink" Target="https://www.pref.osaka.lg.jp/documents/7685/itigosantisenryaku.pdf" TargetMode="External"/><Relationship Id="rId92" Type="http://schemas.openxmlformats.org/officeDocument/2006/relationships/hyperlink" Target="https://www.pref.nagasaki.jp/shared/uploads/2024/03/1710117689.pdf" TargetMode="External"/><Relationship Id="rId213" Type="http://schemas.openxmlformats.org/officeDocument/2006/relationships/hyperlink" Target="https://www.pref.fukushima.lg.jp/sec/36242a/kitakata5.html" TargetMode="External"/><Relationship Id="rId420" Type="http://schemas.openxmlformats.org/officeDocument/2006/relationships/hyperlink" Target="https://www.pref.iwate.jp/_res/projects/default_project/_page_/001/063/596/04_iwateken_kame_01manual.pdf" TargetMode="External"/><Relationship Id="rId616" Type="http://schemas.openxmlformats.org/officeDocument/2006/relationships/hyperlink" Target="https://www.ja-asahikawa.or.jp/wp-content/uploads/2025/05/senryakuyukimai.pdf" TargetMode="External"/><Relationship Id="rId658" Type="http://schemas.openxmlformats.org/officeDocument/2006/relationships/hyperlink" Target="https://www.pref.yamanashi.jp/documents/120046/yuki-boujyo-sehi.pdf" TargetMode="External"/><Relationship Id="rId255" Type="http://schemas.openxmlformats.org/officeDocument/2006/relationships/hyperlink" Target="https://www.pref.gunma.jp/uploaded/attachment/634410.pdf" TargetMode="External"/><Relationship Id="rId297" Type="http://schemas.openxmlformats.org/officeDocument/2006/relationships/hyperlink" Target="https://www.pref.fukui.lg.jp/doc/sakai-noso/nougyou/r5gurisapo_d/fil/R5daizu-senryaku.pdf" TargetMode="External"/><Relationship Id="rId462" Type="http://schemas.openxmlformats.org/officeDocument/2006/relationships/hyperlink" Target="https://www.pref.yamaguchi.lg.jp/soshiki/103/298181.html" TargetMode="External"/><Relationship Id="rId518" Type="http://schemas.openxmlformats.org/officeDocument/2006/relationships/hyperlink" Target="https://www.pref.shizuoka.jp/_res/projects/default_project/_page_/001/055/186/boujoreki_iwatamelon.pdf" TargetMode="External"/><Relationship Id="rId725" Type="http://schemas.openxmlformats.org/officeDocument/2006/relationships/hyperlink" Target="https://www.city.agano.niigata.jp/soshiki/norinka/1/11360.html" TargetMode="External"/><Relationship Id="rId115" Type="http://schemas.openxmlformats.org/officeDocument/2006/relationships/hyperlink" Target="https://www.pref.toyama.jp/documents/36022/04asutasennryaku.pdf" TargetMode="External"/><Relationship Id="rId157" Type="http://schemas.openxmlformats.org/officeDocument/2006/relationships/hyperlink" Target="https://www.pref.fukui.lg.jp/doc/sakai-noso/nougyou/greenactionsakai_d/fil/1pearplan.pdf" TargetMode="External"/><Relationship Id="rId322" Type="http://schemas.openxmlformats.org/officeDocument/2006/relationships/hyperlink" Target="https://www.pref.shiga.lg.jp/ippan/shigotosangyou/nougyou/ryutsuu/338980.html" TargetMode="External"/><Relationship Id="rId364" Type="http://schemas.openxmlformats.org/officeDocument/2006/relationships/hyperlink" Target="https://www.pref.kagawa.lg.jp/documents/12296/sanchisenryaku_r6-7.pdf" TargetMode="External"/><Relationship Id="rId767" Type="http://schemas.openxmlformats.org/officeDocument/2006/relationships/hyperlink" Target="https://www.pref.tokushima.lg.jp/shien/miyoshi/7239089/" TargetMode="External"/><Relationship Id="rId61" Type="http://schemas.openxmlformats.org/officeDocument/2006/relationships/hyperlink" Target="https://www.pref.tokushima.lg.jp/file/attachment/837217.pdf" TargetMode="External"/><Relationship Id="rId199" Type="http://schemas.openxmlformats.org/officeDocument/2006/relationships/hyperlink" Target="https://www.pref.niigata.lg.jp/uploaded/attachment/396320.pdf" TargetMode="External"/><Relationship Id="rId571" Type="http://schemas.openxmlformats.org/officeDocument/2006/relationships/hyperlink" Target="https://www.city.kobe.lg.jp/documents/17589/santisenryaku.pdf" TargetMode="External"/><Relationship Id="rId627" Type="http://schemas.openxmlformats.org/officeDocument/2006/relationships/hyperlink" Target="https://www.ja-m-uonuma.or.jp/agri/suika/" TargetMode="External"/><Relationship Id="rId669" Type="http://schemas.openxmlformats.org/officeDocument/2006/relationships/hyperlink" Target="https://www.pref.kyoto.jp/nosan/documents/r6-26-1_tomato.pdf" TargetMode="External"/><Relationship Id="rId19" Type="http://schemas.openxmlformats.org/officeDocument/2006/relationships/hyperlink" Target="https://www.pref.saitama.lg.jp/documents/232570/manual_ruby.pdf" TargetMode="External"/><Relationship Id="rId224" Type="http://schemas.openxmlformats.org/officeDocument/2006/relationships/hyperlink" Target="https://www.pref.tochigi.lg.jp/g04/green/green_tenkan.html" TargetMode="External"/><Relationship Id="rId266" Type="http://schemas.openxmlformats.org/officeDocument/2006/relationships/hyperlink" Target="https://www.pref.chiba.lg.jp/ap-awa/fukyu/gurisapo/documents/sanntisennryakuretasu.pdf" TargetMode="External"/><Relationship Id="rId431" Type="http://schemas.openxmlformats.org/officeDocument/2006/relationships/hyperlink" Target="https://www.pref.akita.lg.jp/uploads/public/archive_0000088090_00/sanntisenryaku_negi.pdf" TargetMode="External"/><Relationship Id="rId473" Type="http://schemas.openxmlformats.org/officeDocument/2006/relationships/hyperlink" Target="https://www.town.tsunan.niigata.jp/uploaded/attachment/5609.pdf" TargetMode="External"/><Relationship Id="rId529" Type="http://schemas.openxmlformats.org/officeDocument/2006/relationships/hyperlink" Target="https://www.pref.tochigi.lg.jp/g04/green/green_tenkan.html" TargetMode="External"/><Relationship Id="rId680" Type="http://schemas.openxmlformats.org/officeDocument/2006/relationships/hyperlink" Target="https://www.pref.tottori.lg.jp/secure/1340539/nashi_manyuaru.pdf" TargetMode="External"/><Relationship Id="rId736" Type="http://schemas.openxmlformats.org/officeDocument/2006/relationships/hyperlink" Target="https://www.pref.fukui.lg.jp/doc/sakai-noso/nougyou/greenactionsakai.html" TargetMode="External"/><Relationship Id="rId30" Type="http://schemas.openxmlformats.org/officeDocument/2006/relationships/hyperlink" Target="https://www.pref.fukui.lg.jp/doc/fukui-noso/shienbu/guri-nnnasaibaihenotennkannsap_d/fil/kyabetuburokkori-santise.pdf" TargetMode="External"/><Relationship Id="rId126" Type="http://schemas.openxmlformats.org/officeDocument/2006/relationships/hyperlink" Target="https://www.pref.ishikawa.lg.jp/nousan/eco/documents/m2noukenrenkon.pdf" TargetMode="External"/><Relationship Id="rId168" Type="http://schemas.openxmlformats.org/officeDocument/2006/relationships/hyperlink" Target="https://www.city.niigata.lg.jp/business/norinsuisan/nouringyo/nogyo-sesaku/nosei20230630.files/santisenryaku.pdf" TargetMode="External"/><Relationship Id="rId333" Type="http://schemas.openxmlformats.org/officeDocument/2006/relationships/hyperlink" Target="https://www.pref.wakayama.lg.jp/prefg/070900/d00214130_d/fil/senryaku_hidaka.pdf" TargetMode="External"/><Relationship Id="rId540" Type="http://schemas.openxmlformats.org/officeDocument/2006/relationships/hyperlink" Target="https://www.city.tokorozawa.saitama.jp/kurashi/shigotojyoho/nogyo/organic_village/jissyouhojou.html" TargetMode="External"/><Relationship Id="rId72" Type="http://schemas.openxmlformats.org/officeDocument/2006/relationships/hyperlink" Target="https://www.pref.aomori.lg.jp/soshiki/nourin/nosui/files/sannti-towada.pdf" TargetMode="External"/><Relationship Id="rId375" Type="http://schemas.openxmlformats.org/officeDocument/2006/relationships/hyperlink" Target="http://jafooki.or.jp/jaf/sonotaservice/pg056.html" TargetMode="External"/><Relationship Id="rId582" Type="http://schemas.openxmlformats.org/officeDocument/2006/relationships/hyperlink" Target="https://ooigawa.ja-shizuoka.or.jp/anchor/assets/uploads/tinymce/&#12304;&#26525;&#35910;&#12305;&#29987;&#22320;&#25126;&#30053;.pdf" TargetMode="External"/><Relationship Id="rId638" Type="http://schemas.openxmlformats.org/officeDocument/2006/relationships/hyperlink" Target="https://www.pref.ehime.jp/uploaded/attachment/147495.pdf" TargetMode="External"/><Relationship Id="rId3" Type="http://schemas.openxmlformats.org/officeDocument/2006/relationships/hyperlink" Target="https://www.pref.miyagi.jp/documents/45159/horenso-manual.pdf" TargetMode="External"/><Relationship Id="rId235" Type="http://schemas.openxmlformats.org/officeDocument/2006/relationships/hyperlink" Target="https://www.pref.tochigi.lg.jp/g04/green/documents/20240423144717.pdf" TargetMode="External"/><Relationship Id="rId277" Type="http://schemas.openxmlformats.org/officeDocument/2006/relationships/hyperlink" Target="https://www.pref.nagano.lg.jp/nogi/midori/midorijoho.html" TargetMode="External"/><Relationship Id="rId400" Type="http://schemas.openxmlformats.org/officeDocument/2006/relationships/hyperlink" Target="https://www.pref.tokushima.lg.jp/file/attachment/916314.pdf" TargetMode="External"/><Relationship Id="rId442" Type="http://schemas.openxmlformats.org/officeDocument/2006/relationships/hyperlink" Target="https://www.pref.ibaraki.jp/nourinsuisan/ounourin/kasanofu/kasama/index.html" TargetMode="External"/><Relationship Id="rId484" Type="http://schemas.openxmlformats.org/officeDocument/2006/relationships/hyperlink" Target="https://www.pref.okayama.jp/uploaded/life/964970_9275516_misc.pdf" TargetMode="External"/><Relationship Id="rId705" Type="http://schemas.openxmlformats.org/officeDocument/2006/relationships/hyperlink" Target="https://www.pref.ibaraki.jp/nourinsuisan/nishinourin/yunofu/keiei/r4gurisapo.html" TargetMode="External"/><Relationship Id="rId137" Type="http://schemas.openxmlformats.org/officeDocument/2006/relationships/hyperlink" Target="https://www.pref.chiba.lg.jp/ap-katori/documents/r5gurisapo-1.pdf" TargetMode="External"/><Relationship Id="rId302" Type="http://schemas.openxmlformats.org/officeDocument/2006/relationships/hyperlink" Target="https://www.pref.gifu.lg.jp/uploaded/attachment/396389.pdf" TargetMode="External"/><Relationship Id="rId344" Type="http://schemas.openxmlformats.org/officeDocument/2006/relationships/hyperlink" Target="https://www.pref.tottori.lg.jp/secure/1340539/ninnjin_manyuaru.pdf" TargetMode="External"/><Relationship Id="rId691" Type="http://schemas.openxmlformats.org/officeDocument/2006/relationships/hyperlink" Target="https://www.pref.shiga.lg.jp/file/attachment/5566668.pdf" TargetMode="External"/><Relationship Id="rId747" Type="http://schemas.openxmlformats.org/officeDocument/2006/relationships/hyperlink" Target="https://www.pref.tokushima.lg.jp/shien/minami/7215761" TargetMode="External"/><Relationship Id="rId41" Type="http://schemas.openxmlformats.org/officeDocument/2006/relationships/hyperlink" Target="http://www.pref.kagoshima.jp/ao08/documents/104981_20230314170824-1.pdf" TargetMode="External"/><Relationship Id="rId83" Type="http://schemas.openxmlformats.org/officeDocument/2006/relationships/hyperlink" Target="https://www.pref.ibaraki.jp/nourinsuisan/nishinourin/yunofu/keiei/documents/yuki_gs_manual2.pdf" TargetMode="External"/><Relationship Id="rId179" Type="http://schemas.openxmlformats.org/officeDocument/2006/relationships/hyperlink" Target="https://www.city.niigata.lg.jp/business/norinsuisan/nouringyo/nogyo-sesaku/nosei20230630.files/manyuaru.pdf" TargetMode="External"/><Relationship Id="rId386" Type="http://schemas.openxmlformats.org/officeDocument/2006/relationships/hyperlink" Target="https://www.pref.nagasaki.jp/bunrui/shigoto-sangyo/nogyo/midorikeikaku-nagasaki/" TargetMode="External"/><Relationship Id="rId551" Type="http://schemas.openxmlformats.org/officeDocument/2006/relationships/hyperlink" Target="https://www.town.isen.kagoshima.jp/keizai/engei/r6engei/gurisapohoukoku.html" TargetMode="External"/><Relationship Id="rId593" Type="http://schemas.openxmlformats.org/officeDocument/2006/relationships/hyperlink" Target="https://www.pref.nagasaki.jp/shared/uploads/2025/08/1756430405.pdf" TargetMode="External"/><Relationship Id="rId607" Type="http://schemas.openxmlformats.org/officeDocument/2006/relationships/hyperlink" Target="https://www.pref.saga.lg.jp/kiji00381022/3_81022_352649_up_mumbranz.pdf" TargetMode="External"/><Relationship Id="rId649" Type="http://schemas.openxmlformats.org/officeDocument/2006/relationships/hyperlink" Target="https://www.pref.kagawa.lg.jp/documents/57130/r6_conso_kiwi.pdf" TargetMode="External"/><Relationship Id="rId190" Type="http://schemas.openxmlformats.org/officeDocument/2006/relationships/hyperlink" Target="https://www.pref.fukui.lg.jp/doc/sakai-noso/nougyou/r5gurisapo_d/fil/R5suito-koyomi-metan.pdf" TargetMode="External"/><Relationship Id="rId204" Type="http://schemas.openxmlformats.org/officeDocument/2006/relationships/hyperlink" Target="https://www.pref.miyagi.jp/documents/28962/ishiguri_santisenryaku_r06.pdf" TargetMode="External"/><Relationship Id="rId246" Type="http://schemas.openxmlformats.org/officeDocument/2006/relationships/hyperlink" Target="https://www.pref.gunma.jp/page/656222.html" TargetMode="External"/><Relationship Id="rId288" Type="http://schemas.openxmlformats.org/officeDocument/2006/relationships/hyperlink" Target="https://www.pref.niigata.lg.jp/uploaded/attachment/399369.pdf" TargetMode="External"/><Relationship Id="rId411" Type="http://schemas.openxmlformats.org/officeDocument/2006/relationships/hyperlink" Target="https://www.pref.fukushima.lg.jp/uploaded/attachment/681072.pdf" TargetMode="External"/><Relationship Id="rId453" Type="http://schemas.openxmlformats.org/officeDocument/2006/relationships/hyperlink" Target="https://www.pref.oita.jp/uploaded/life/2295083_4455952_misc.pdf" TargetMode="External"/><Relationship Id="rId509" Type="http://schemas.openxmlformats.org/officeDocument/2006/relationships/hyperlink" Target="https://www.pref.kyoto.jp/nosan/documents/r6-26-2_ine.pdf" TargetMode="External"/><Relationship Id="rId660" Type="http://schemas.openxmlformats.org/officeDocument/2006/relationships/hyperlink" Target="https://www.city.agano.niigata.jp/material/files/group/16/yuukitomato.pdf" TargetMode="External"/><Relationship Id="rId106" Type="http://schemas.openxmlformats.org/officeDocument/2006/relationships/hyperlink" Target="https://www.pref.nagano.lg.jp/nogi/midori/documents/04-3_shinanomachisanchi2.pdf" TargetMode="External"/><Relationship Id="rId313" Type="http://schemas.openxmlformats.org/officeDocument/2006/relationships/hyperlink" Target="https://www.pref.aichi.jp/uploaded/attachment/510644.pdf" TargetMode="External"/><Relationship Id="rId495" Type="http://schemas.openxmlformats.org/officeDocument/2006/relationships/hyperlink" Target="https://www.pref.aichi.jp/uploaded/attachment/563020.pdf" TargetMode="External"/><Relationship Id="rId716" Type="http://schemas.openxmlformats.org/officeDocument/2006/relationships/hyperlink" Target="https://www.pref.chiba.lg.jp/ap-awa/fukyu/gurisapo/index.html" TargetMode="External"/><Relationship Id="rId758" Type="http://schemas.openxmlformats.org/officeDocument/2006/relationships/hyperlink" Target="https://kofa.jp/news/%e3%82%a2%e3%82%a4%e3%82%ac%e3%83%a2%e3%83%ad%e3%83%9c%e8%87%aa%e5%8b%95%e6%8a%91%e8%8d%89%e3%83%ad%e3%83%9c%e3%83%83%e3%83%88%e3%82%92%e6%b4%bb%e7%94%a8%e3%81%97%e3%81%9f%e6%b0%b4%e7%a8%b2%e6%9c%89/" TargetMode="External"/><Relationship Id="rId10" Type="http://schemas.openxmlformats.org/officeDocument/2006/relationships/hyperlink" Target="https://www.pref.fukushima.lg.jp/uploaded/attachment/572075.pdf" TargetMode="External"/><Relationship Id="rId52" Type="http://schemas.openxmlformats.org/officeDocument/2006/relationships/hyperlink" Target="https://view.officeapps.live.com/op/view.aspx?src=https%3A%2F%2Fwww.pref.mie.lg.jp%2Fcommon%2Fcontent%2F001089550.xlsx&amp;wdOrigin=BROWSELINK" TargetMode="External"/><Relationship Id="rId94" Type="http://schemas.openxmlformats.org/officeDocument/2006/relationships/hyperlink" Target="https://www.pref.saga.lg.jp/kiji00398043/3_98043_288508_up_v1xvn4gh.pdf" TargetMode="External"/><Relationship Id="rId148" Type="http://schemas.openxmlformats.org/officeDocument/2006/relationships/hyperlink" Target="https://www.pref.fukui.lg.jp/doc/fukui-noso/shienbu/guri-nnnasaibaihenotennkannsap_d/fil/tokubetusaibaimairengema.pdf" TargetMode="External"/><Relationship Id="rId355" Type="http://schemas.openxmlformats.org/officeDocument/2006/relationships/hyperlink" Target="https://www.pref.tokushima.lg.jp/shien/tokushima/7240787/" TargetMode="External"/><Relationship Id="rId397" Type="http://schemas.openxmlformats.org/officeDocument/2006/relationships/hyperlink" Target="https://www.pref.okayama.jp/uploaded/life/905787_9595912_misc.pdf" TargetMode="External"/><Relationship Id="rId520" Type="http://schemas.openxmlformats.org/officeDocument/2006/relationships/hyperlink" Target="https://www.pref.shizuoka.jp/sangyoshigoto/norinjimusho/fujinorin/1067005/1067007.html" TargetMode="External"/><Relationship Id="rId562" Type="http://schemas.openxmlformats.org/officeDocument/2006/relationships/hyperlink" Target="https://www.pref.osaka.lg.jp/documents/7685/itigo.pdf" TargetMode="External"/><Relationship Id="rId618" Type="http://schemas.openxmlformats.org/officeDocument/2006/relationships/hyperlink" Target="https://www.pref.nara.jp/69283.htm" TargetMode="External"/><Relationship Id="rId215" Type="http://schemas.openxmlformats.org/officeDocument/2006/relationships/hyperlink" Target="https://www.pref.fukushima.lg.jp/uploaded/attachment/620512.pdf" TargetMode="External"/><Relationship Id="rId257" Type="http://schemas.openxmlformats.org/officeDocument/2006/relationships/hyperlink" Target="https://www.pref.gunma.jp/uploaded/attachment/634411.pdf" TargetMode="External"/><Relationship Id="rId422" Type="http://schemas.openxmlformats.org/officeDocument/2006/relationships/hyperlink" Target="https://www.pref.iwate.jp/_res/projects/default_project/_page_/001/063/596/01_hanamaki_netto_02senryaku02.pdf" TargetMode="External"/><Relationship Id="rId464" Type="http://schemas.openxmlformats.org/officeDocument/2006/relationships/hyperlink" Target="https://www.pref.ehime.jp/page/111057.html" TargetMode="External"/><Relationship Id="rId299" Type="http://schemas.openxmlformats.org/officeDocument/2006/relationships/hyperlink" Target="https://www.pref.fukui.lg.jp/doc/sakai-noso/nougyou/greenactionsakai_d/fil/3carrotplanR5.pdf" TargetMode="External"/><Relationship Id="rId727" Type="http://schemas.openxmlformats.org/officeDocument/2006/relationships/hyperlink" Target="https://www.pref.toyama.jp/1612/sangyou/nourinsuisan/nougyou/guri-nnasaibaitaikei.html" TargetMode="External"/><Relationship Id="rId63" Type="http://schemas.openxmlformats.org/officeDocument/2006/relationships/hyperlink" Target="https://www.pref.tokushima.lg.jp/file/attachment/837028.pdf" TargetMode="External"/><Relationship Id="rId159" Type="http://schemas.openxmlformats.org/officeDocument/2006/relationships/hyperlink" Target="https://www.pref.fukui.lg.jp/doc/sakai-noso/nougyou/greenactionsakai_d/fil/2negiplan.pdf" TargetMode="External"/><Relationship Id="rId366" Type="http://schemas.openxmlformats.org/officeDocument/2006/relationships/hyperlink" Target="https://www.pref.kagawa.lg.jp/seisannokai/kannkyouniyasasiinougyounosuisinn.html" TargetMode="External"/><Relationship Id="rId573" Type="http://schemas.openxmlformats.org/officeDocument/2006/relationships/hyperlink" Target="https://www.pref.shiga.lg.jp/ippan/shigotosangyou/nougyou/ryutsuu/345853.html" TargetMode="External"/><Relationship Id="rId226" Type="http://schemas.openxmlformats.org/officeDocument/2006/relationships/hyperlink" Target="https://www.pref.tochigi.lg.jp/g04/green/green_tenkan.html" TargetMode="External"/><Relationship Id="rId433" Type="http://schemas.openxmlformats.org/officeDocument/2006/relationships/hyperlink" Target="https://www.city.osaki.miyagi.jp/shisei/soshikikarasagasu/sangyokeizaibu/norinshinkoka/5/1/20384.html" TargetMode="External"/><Relationship Id="rId640" Type="http://schemas.openxmlformats.org/officeDocument/2006/relationships/hyperlink" Target="https://www.pref.ehime.jp/uploaded/attachment/147497.pdf" TargetMode="External"/><Relationship Id="rId738" Type="http://schemas.openxmlformats.org/officeDocument/2006/relationships/hyperlink" Target="https://www.pref.aichi.jp/soshiki/nogyo-keiei/demo.html" TargetMode="External"/><Relationship Id="rId74" Type="http://schemas.openxmlformats.org/officeDocument/2006/relationships/hyperlink" Target="https://www.pref.nagasaki.jp/shared/uploads/2024/03/1710118184.pdf" TargetMode="External"/><Relationship Id="rId377" Type="http://schemas.openxmlformats.org/officeDocument/2006/relationships/hyperlink" Target="https://www.pref.nagasaki.jp/shared/uploads/2024/09/1727416534.pdf" TargetMode="External"/><Relationship Id="rId500" Type="http://schemas.openxmlformats.org/officeDocument/2006/relationships/hyperlink" Target="https://www.pref.fukui.lg.jp/doc/fukui-noso/shienbu/guri-nnnasaibaihenotennkannsap.html" TargetMode="External"/><Relationship Id="rId584" Type="http://schemas.openxmlformats.org/officeDocument/2006/relationships/hyperlink" Target="https://www.pref.saitama.lg.jp/documents/255895/jaasakano-ichigo_sanchisenryaku.pdf" TargetMode="External"/><Relationship Id="rId5" Type="http://schemas.openxmlformats.org/officeDocument/2006/relationships/hyperlink" Target="https://www.pref.miyagi.jp/documents/45099/tebiki.pdf" TargetMode="External"/><Relationship Id="rId237" Type="http://schemas.openxmlformats.org/officeDocument/2006/relationships/hyperlink" Target="https://www.pref.tochigi.lg.jp/g04/green/green_tenkan.html" TargetMode="External"/><Relationship Id="rId444" Type="http://schemas.openxmlformats.org/officeDocument/2006/relationships/hyperlink" Target="https://www.pref.tochigi.lg.jp/g04/green/documents/20250410180254.pdf" TargetMode="External"/><Relationship Id="rId651" Type="http://schemas.openxmlformats.org/officeDocument/2006/relationships/hyperlink" Target="https://www.pref.yamaguchi.lg.jp/uploaded/attachment/207748.pdf" TargetMode="External"/><Relationship Id="rId749" Type="http://schemas.openxmlformats.org/officeDocument/2006/relationships/hyperlink" Target="https://www.pref.tokushima.lg.jp/shien/anan/7215777/" TargetMode="External"/><Relationship Id="rId290" Type="http://schemas.openxmlformats.org/officeDocument/2006/relationships/hyperlink" Target="https://www.pref.ishikawa.lg.jp/nousan/eco/documents/m5notokabotya.pdf" TargetMode="External"/><Relationship Id="rId304" Type="http://schemas.openxmlformats.org/officeDocument/2006/relationships/hyperlink" Target="https://www.pref.gifu.lg.jp/uploaded/attachment/396490.pdf" TargetMode="External"/><Relationship Id="rId388" Type="http://schemas.openxmlformats.org/officeDocument/2006/relationships/hyperlink" Target="https://www.pref.nagasaki.jp/shared/uploads/2024/09/1727416843.pdf" TargetMode="External"/><Relationship Id="rId511" Type="http://schemas.openxmlformats.org/officeDocument/2006/relationships/hyperlink" Target="https://www.pref.ehime.jp/uploaded/attachment/149994.pdf" TargetMode="External"/><Relationship Id="rId609" Type="http://schemas.openxmlformats.org/officeDocument/2006/relationships/hyperlink" Target="https://ja-higashiasahikawa.or.jp/file/pdf/about/sanchisenryaku.pdf" TargetMode="External"/><Relationship Id="rId85" Type="http://schemas.openxmlformats.org/officeDocument/2006/relationships/hyperlink" Target="https://www.town.goka.lg.jp/data/doc/1690850574_doc_24_0.pdf" TargetMode="External"/><Relationship Id="rId150" Type="http://schemas.openxmlformats.org/officeDocument/2006/relationships/hyperlink" Target="https://www.pref.nara.jp/secure/292415/ko.pdf" TargetMode="External"/><Relationship Id="rId595" Type="http://schemas.openxmlformats.org/officeDocument/2006/relationships/hyperlink" Target="https://www.pref.nagasaki.jp/shared/uploads/2025/08/1756432036.pdf" TargetMode="External"/><Relationship Id="rId248" Type="http://schemas.openxmlformats.org/officeDocument/2006/relationships/hyperlink" Target="https://www.pref.gunma.jp/uploaded/attachment/634454.pdf" TargetMode="External"/><Relationship Id="rId455" Type="http://schemas.openxmlformats.org/officeDocument/2006/relationships/hyperlink" Target="https://www.pref.yamanashi.jp/kakinousui/green_saibaitaikei.html" TargetMode="External"/><Relationship Id="rId662" Type="http://schemas.openxmlformats.org/officeDocument/2006/relationships/hyperlink" Target="https://www.city.agano.niigata.jp/material/files/group/16/sanntiyuukidaizu.pdf" TargetMode="External"/><Relationship Id="rId12" Type="http://schemas.openxmlformats.org/officeDocument/2006/relationships/hyperlink" Target="https://www.town.goka.lg.jp/data/doc/1680855358_doc_24_0.pdf" TargetMode="External"/><Relationship Id="rId108" Type="http://schemas.openxmlformats.org/officeDocument/2006/relationships/hyperlink" Target="https://www.pref.nagano.lg.jp/nogi/midori/documents/05-3_yamanouchisanchi.pdf" TargetMode="External"/><Relationship Id="rId315" Type="http://schemas.openxmlformats.org/officeDocument/2006/relationships/hyperlink" Target="https://www.pref.aichi.jp/uploaded/attachment/511179.pdf" TargetMode="External"/><Relationship Id="rId522" Type="http://schemas.openxmlformats.org/officeDocument/2006/relationships/hyperlink" Target="https://www.pref.shizuoka.jp/_res/projects/default_project/_page_/001/067/007/sanchisenryaku.pdf" TargetMode="External"/><Relationship Id="rId96" Type="http://schemas.openxmlformats.org/officeDocument/2006/relationships/hyperlink" Target="https://www.pref.saitama.lg.jp/documents/239837/santisennryaku.pdf" TargetMode="External"/><Relationship Id="rId161" Type="http://schemas.openxmlformats.org/officeDocument/2006/relationships/hyperlink" Target="https://www.pref.fukui.lg.jp/doc/sakai-noso/nougyou/greenactionsakai_d/fil/3carrotplan.pdf" TargetMode="External"/><Relationship Id="rId399" Type="http://schemas.openxmlformats.org/officeDocument/2006/relationships/hyperlink" Target="https://www.city.izumo.shimane.jp/www/contents/1711099681959/files/budou-sannchisennryaku.pdf" TargetMode="External"/><Relationship Id="rId259" Type="http://schemas.openxmlformats.org/officeDocument/2006/relationships/hyperlink" Target="https://www.pref.gunma.jp/uploaded/attachment/626394.pdf" TargetMode="External"/><Relationship Id="rId466" Type="http://schemas.openxmlformats.org/officeDocument/2006/relationships/hyperlink" Target="https://www.pref.ehime.jp/page/111057.html" TargetMode="External"/><Relationship Id="rId673" Type="http://schemas.openxmlformats.org/officeDocument/2006/relationships/hyperlink" Target="https://www.pref.shiga.lg.jp/file/attachment/5566406.pdf" TargetMode="External"/><Relationship Id="rId23" Type="http://schemas.openxmlformats.org/officeDocument/2006/relationships/hyperlink" Target="https://www.pref.chiba.lg.jp/ap-awa/fukyu/gurisapo/documents/manyuaru-sutokku.pdf" TargetMode="External"/><Relationship Id="rId119" Type="http://schemas.openxmlformats.org/officeDocument/2006/relationships/hyperlink" Target="https://www.pref.ishikawa.lg.jp/nousan/eco/documents/m4hakui.pdf" TargetMode="External"/><Relationship Id="rId326" Type="http://schemas.openxmlformats.org/officeDocument/2006/relationships/hyperlink" Target="https://www.pref.osaka.lg.jp/documents/7685/tomatosennryaku.pdf" TargetMode="External"/><Relationship Id="rId533" Type="http://schemas.openxmlformats.org/officeDocument/2006/relationships/hyperlink" Target="https://www.pref.gunma.jp/page/695184.html" TargetMode="External"/><Relationship Id="rId740" Type="http://schemas.openxmlformats.org/officeDocument/2006/relationships/hyperlink" Target="https://www.pref.mie.lg.jp/TNORIN/HP/m0121200081.htm" TargetMode="External"/><Relationship Id="rId172" Type="http://schemas.openxmlformats.org/officeDocument/2006/relationships/hyperlink" Target="https://www.pref.toyama.jp/documents/36022/02kurehanasisennryaku.pdf" TargetMode="External"/><Relationship Id="rId477" Type="http://schemas.openxmlformats.org/officeDocument/2006/relationships/hyperlink" Target="https://ja-kagayaki.or.jp/section/shirone-yasai/" TargetMode="External"/><Relationship Id="rId600" Type="http://schemas.openxmlformats.org/officeDocument/2006/relationships/hyperlink" Target="https://www.pref.nagasaki.jp/shared/uploads/2025/08/1756432350.pdf" TargetMode="External"/><Relationship Id="rId684" Type="http://schemas.openxmlformats.org/officeDocument/2006/relationships/hyperlink" Target="https://www.pref.tottori.lg.jp/secure/1340539/suica_manyuaru.pdf" TargetMode="External"/><Relationship Id="rId337" Type="http://schemas.openxmlformats.org/officeDocument/2006/relationships/hyperlink" Target="https://www.pref.wakayama.lg.jp/prefg/070900/d00214130.html" TargetMode="External"/><Relationship Id="rId34" Type="http://schemas.openxmlformats.org/officeDocument/2006/relationships/hyperlink" Target="https://www.pref.fukui.lg.jp/doc/fukui-noso/shienbu/guri-nnnasaibaihenotennkannsap_d/fil/kyabetuburokksenmanyuaru.pdf" TargetMode="External"/><Relationship Id="rId544" Type="http://schemas.openxmlformats.org/officeDocument/2006/relationships/hyperlink" Target="https://www.ja-kami.or.jp/jcdlf/175125018132842.pdf" TargetMode="External"/><Relationship Id="rId751" Type="http://schemas.openxmlformats.org/officeDocument/2006/relationships/hyperlink" Target="https://www.pref.kagawa.lg.jp/seisannokai/kannkyouniyasasiinougyounosuisinn.html" TargetMode="External"/><Relationship Id="rId183" Type="http://schemas.openxmlformats.org/officeDocument/2006/relationships/hyperlink" Target="https://kofa.jp/wp2024/wp-content/uploads/2024/08/%E3%82%A2%E3%82%A4%E3%82%AC%E3%83%A2%E3%83%AD%E3%83%9C%E7%A8%B2%E4%BD%9C%E3%81%AE%E6%89%8B%E5%BC%95%E3%81%8D_24p_20230705.pdf" TargetMode="External"/><Relationship Id="rId390" Type="http://schemas.openxmlformats.org/officeDocument/2006/relationships/hyperlink" Target="https://www.pref.ishikawa.lg.jp/nousan/eco/gurisapo.html" TargetMode="External"/><Relationship Id="rId404" Type="http://schemas.openxmlformats.org/officeDocument/2006/relationships/hyperlink" Target="https://www.pref.akita.lg.jp/uploads/public/archive_0000088165_00/%E7%94%A3%E5%9C%B0%E6%88%A6%E7%95%A5%5b1%5d.pdf" TargetMode="External"/><Relationship Id="rId611" Type="http://schemas.openxmlformats.org/officeDocument/2006/relationships/hyperlink" Target="https://www.ja-asahikawa.or.jp/service/business" TargetMode="External"/><Relationship Id="rId250" Type="http://schemas.openxmlformats.org/officeDocument/2006/relationships/hyperlink" Target="https://www.pref.gunma.jp/uploaded/attachment/626252.pdf" TargetMode="External"/><Relationship Id="rId488" Type="http://schemas.openxmlformats.org/officeDocument/2006/relationships/hyperlink" Target="https://web.pref.hyogo.lg.jp/nk09/documents/manualtoyooka.pdf" TargetMode="External"/><Relationship Id="rId695" Type="http://schemas.openxmlformats.org/officeDocument/2006/relationships/hyperlink" Target="https://www.pref.aomori.lg.jp/soshiki/nourin/nosui/files/greenmanualR4.pdf" TargetMode="External"/><Relationship Id="rId709" Type="http://schemas.openxmlformats.org/officeDocument/2006/relationships/hyperlink" Target="https://www.pref.tochigi.lg.jp/g04/green/green_tenkan.html" TargetMode="External"/><Relationship Id="rId45" Type="http://schemas.openxmlformats.org/officeDocument/2006/relationships/hyperlink" Target="https://www.pref.aichi.jp/uploaded/attachment/455676.pdf" TargetMode="External"/><Relationship Id="rId110" Type="http://schemas.openxmlformats.org/officeDocument/2006/relationships/hyperlink" Target="https://www.pref.shizuoka.jp/_res/projects/default_project/_page_/001/055/186/manual_farmtakahashi.pdf" TargetMode="External"/><Relationship Id="rId348" Type="http://schemas.openxmlformats.org/officeDocument/2006/relationships/hyperlink" Target="https://www.pref.okayama.jp/uploaded/attachment/365758.pdf" TargetMode="External"/><Relationship Id="rId555" Type="http://schemas.openxmlformats.org/officeDocument/2006/relationships/hyperlink" Target="https://aoifarm-gr.com/news/%E7%94%A3%E5%9C%B0%E6%88%A6%E7%95%A5%E3%81%AB%E3%81%A4%E3%81%84%E3%81%A6" TargetMode="External"/><Relationship Id="rId762" Type="http://schemas.openxmlformats.org/officeDocument/2006/relationships/hyperlink" Target="https://www.pref.ishikawa.lg.jp/nousan/eco/gurisapo.html" TargetMode="External"/><Relationship Id="rId194" Type="http://schemas.openxmlformats.org/officeDocument/2006/relationships/hyperlink" Target="https://www.pref.fukui.lg.jp/doc/sakai-noso/nougyou/greenactionsakai_d/fil/5flowermanual.pdf" TargetMode="External"/><Relationship Id="rId208" Type="http://schemas.openxmlformats.org/officeDocument/2006/relationships/hyperlink" Target="https://agrin.jp/crop/kajyu/manual/240910.html" TargetMode="External"/><Relationship Id="rId415" Type="http://schemas.openxmlformats.org/officeDocument/2006/relationships/hyperlink" Target="https://www.vill.yugawa.fukushima.jp/uploaded/attachment/3232.pdf" TargetMode="External"/><Relationship Id="rId622" Type="http://schemas.openxmlformats.org/officeDocument/2006/relationships/hyperlink" Target="https://www.city.hioki.kagoshima.jp/documents/14027/sanntisennryaku.pdf" TargetMode="External"/><Relationship Id="rId261" Type="http://schemas.openxmlformats.org/officeDocument/2006/relationships/hyperlink" Target="https://www.pref.gunma.jp/uploaded/attachment/626841.pdf" TargetMode="External"/><Relationship Id="rId499" Type="http://schemas.openxmlformats.org/officeDocument/2006/relationships/hyperlink" Target="https://www.pref.fukui.lg.jp/doc/fukui-noso/shienbu/guri-nnnasaibaihenotennkannsap_d/fil/daizusanchisenryaku.pdf" TargetMode="External"/><Relationship Id="rId56" Type="http://schemas.openxmlformats.org/officeDocument/2006/relationships/hyperlink" Target="https://www.city.unnan.shimane.jp/unnan/sangyou/nougyou/files/saibaimanyuaru.pdf" TargetMode="External"/><Relationship Id="rId359" Type="http://schemas.openxmlformats.org/officeDocument/2006/relationships/hyperlink" Target="https://www.pref.kagawa.lg.jp/documents/12296/manual_r6_3.pdf" TargetMode="External"/><Relationship Id="rId566" Type="http://schemas.openxmlformats.org/officeDocument/2006/relationships/hyperlink" Target="https://www.m2-labo.jp/agtechmeets" TargetMode="External"/><Relationship Id="rId121" Type="http://schemas.openxmlformats.org/officeDocument/2006/relationships/hyperlink" Target="https://www.pref.ishikawa.lg.jp/nousan/eco/documents/m7okunotoguri-n.pdf" TargetMode="External"/><Relationship Id="rId219" Type="http://schemas.openxmlformats.org/officeDocument/2006/relationships/hyperlink" Target="https://www.pref.fukushima.lg.jp/uploaded/attachment/620507.pdf" TargetMode="External"/><Relationship Id="rId426" Type="http://schemas.openxmlformats.org/officeDocument/2006/relationships/hyperlink" Target="https://www.vill.yugawa.fukushima.jp/soshiki/sangyo-kensetsu/tyokuha.html" TargetMode="External"/><Relationship Id="rId633" Type="http://schemas.openxmlformats.org/officeDocument/2006/relationships/hyperlink" Target="https://www.pref.tokushima.lg.jp/file/attachment/1015478.pdf" TargetMode="External"/><Relationship Id="rId67" Type="http://schemas.openxmlformats.org/officeDocument/2006/relationships/hyperlink" Target="https://www.pref.wakayama.lg.jp/prefg/070900/d00214130_d/fil/senryaku_arida.pdf" TargetMode="External"/><Relationship Id="rId272" Type="http://schemas.openxmlformats.org/officeDocument/2006/relationships/hyperlink" Target="https://www.pref.kanagawa.jp/documents/30829/santisenryaku.pdf" TargetMode="External"/><Relationship Id="rId577" Type="http://schemas.openxmlformats.org/officeDocument/2006/relationships/hyperlink" Target="https://www.pref.shiga.lg.jp/file/attachment/5560321.pdf" TargetMode="External"/><Relationship Id="rId700" Type="http://schemas.openxmlformats.org/officeDocument/2006/relationships/hyperlink" Target="https://www.pref.fukushima.lg.jp/sec/36243a/bangehukyu-91.html" TargetMode="External"/><Relationship Id="rId132" Type="http://schemas.openxmlformats.org/officeDocument/2006/relationships/hyperlink" Target="https://www.pref.tokushima.lg.jp/file/attachment/855812.pdf" TargetMode="External"/><Relationship Id="rId437" Type="http://schemas.openxmlformats.org/officeDocument/2006/relationships/hyperlink" Target="https://www.city.osaki.miyagi.jp/shisei/soshikikarasagasu/sangyokeizaibu/norinshinkoka/5/1/20384.html" TargetMode="External"/><Relationship Id="rId644" Type="http://schemas.openxmlformats.org/officeDocument/2006/relationships/hyperlink" Target="https://www.pref.kagawa.lg.jp/documents/57139/manyuaru.pdf" TargetMode="External"/><Relationship Id="rId283" Type="http://schemas.openxmlformats.org/officeDocument/2006/relationships/hyperlink" Target="https://www.city.gotemba.lg.jp/sangyou/kanri/assets/uploads/2024/07/167529b2357ebb62da25b4f88664853f.pdf" TargetMode="External"/><Relationship Id="rId490" Type="http://schemas.openxmlformats.org/officeDocument/2006/relationships/hyperlink" Target="https://www.pref.kyoto.jp/nosan/documents/r6-26-1_negi.pdf" TargetMode="External"/><Relationship Id="rId504" Type="http://schemas.openxmlformats.org/officeDocument/2006/relationships/hyperlink" Target="https://www.pref.ishikawa.lg.jp/nousan/eco/documents/hakusannsenryaku.pdf" TargetMode="External"/><Relationship Id="rId711" Type="http://schemas.openxmlformats.org/officeDocument/2006/relationships/hyperlink" Target="https://www.pref.gunma.jp/page/612392.html" TargetMode="External"/><Relationship Id="rId78" Type="http://schemas.openxmlformats.org/officeDocument/2006/relationships/hyperlink" Target="https://www.pref.nagasaki.jp/shared/uploads/2024/03/1710118552.pdf" TargetMode="External"/><Relationship Id="rId143" Type="http://schemas.openxmlformats.org/officeDocument/2006/relationships/hyperlink" Target="https://www.pref.nagano.lg.jp/nogi/midori/documents/02-2_achikyurimanual.pdf" TargetMode="External"/><Relationship Id="rId350" Type="http://schemas.openxmlformats.org/officeDocument/2006/relationships/hyperlink" Target="https://www.pref.okayama.jp/uploaded/life/908713_8680087_misc.pdf" TargetMode="External"/><Relationship Id="rId588" Type="http://schemas.openxmlformats.org/officeDocument/2006/relationships/hyperlink" Target="https://www.pref.nagasaki.jp/bunrui/shigoto-sangyo/nogyo/midorikeikaku-nagasaki/index.html" TargetMode="External"/><Relationship Id="rId9" Type="http://schemas.openxmlformats.org/officeDocument/2006/relationships/hyperlink" Target="https://www.pref.fukushima.lg.jp/uploaded/attachment/572073.pdf" TargetMode="External"/><Relationship Id="rId210" Type="http://schemas.openxmlformats.org/officeDocument/2006/relationships/hyperlink" Target="https://agrin.jp/documents/5221/sanchisenryaku.pdf" TargetMode="External"/><Relationship Id="rId448" Type="http://schemas.openxmlformats.org/officeDocument/2006/relationships/hyperlink" Target="https://www.pref.tochigi.lg.jp/g04/green/documents/20250410180035.pdf" TargetMode="External"/><Relationship Id="rId655" Type="http://schemas.openxmlformats.org/officeDocument/2006/relationships/hyperlink" Target="https://www.pref.kagawa.lg.jp/chusannokai/chusannokai/kankyouniyasashii.html" TargetMode="External"/><Relationship Id="rId294" Type="http://schemas.openxmlformats.org/officeDocument/2006/relationships/hyperlink" Target="https://www.pref.fukui.lg.jp/doc/fukui-noso/shienbu/guri-nnnasaibaihenotennkannsap_d/fil/negi-green-manual.pdf" TargetMode="External"/><Relationship Id="rId308" Type="http://schemas.openxmlformats.org/officeDocument/2006/relationships/hyperlink" Target="https://www.city.ena.lg.jp/soshikiichiran/norimbu/noseika/1/6/1/12424.html" TargetMode="External"/><Relationship Id="rId515" Type="http://schemas.openxmlformats.org/officeDocument/2006/relationships/hyperlink" Target="https://www.pref.ehime.jp/uploaded/attachment/149993.pdf" TargetMode="External"/><Relationship Id="rId722" Type="http://schemas.openxmlformats.org/officeDocument/2006/relationships/hyperlink" Target="https://www.pref.shizuoka.jp/sangyoshigoto/nogyo/1040858/1055269.html" TargetMode="External"/><Relationship Id="rId89" Type="http://schemas.openxmlformats.org/officeDocument/2006/relationships/hyperlink" Target="https://www.pref.nagasaki.jp/shared/uploads/2024/03/1710117901.pdf" TargetMode="External"/><Relationship Id="rId154" Type="http://schemas.openxmlformats.org/officeDocument/2006/relationships/hyperlink" Target="https://www.pref.kagoshima.jp/ao11/2022gurisapo/documents/104801_20230317094413-1.pdf" TargetMode="External"/><Relationship Id="rId361" Type="http://schemas.openxmlformats.org/officeDocument/2006/relationships/hyperlink" Target="https://www.pref.kagawa.lg.jp/chusannokai/chusannokai/kankyouniyasashii.html" TargetMode="External"/><Relationship Id="rId599" Type="http://schemas.openxmlformats.org/officeDocument/2006/relationships/hyperlink" Target="https://www.pref.nagasaki.jp/shared/uploads/2025/08/1756432371.pdf" TargetMode="External"/><Relationship Id="rId459" Type="http://schemas.openxmlformats.org/officeDocument/2006/relationships/hyperlink" Target="https://www.pref.oita.jp/soshiki/11610/bellpepper.html" TargetMode="External"/><Relationship Id="rId666" Type="http://schemas.openxmlformats.org/officeDocument/2006/relationships/hyperlink" Target="https://www.pref.kyoto.jp/byogai/documents/negi-byogai-manual_202502.pdf" TargetMode="External"/><Relationship Id="rId16" Type="http://schemas.openxmlformats.org/officeDocument/2006/relationships/hyperlink" Target="https://www.pref.tochigi.lg.jp/g04/green/documents/02_r4_nasu_led_s.pdf" TargetMode="External"/><Relationship Id="rId221" Type="http://schemas.openxmlformats.org/officeDocument/2006/relationships/hyperlink" Target="https://wakyo-ecofarm.co.jp/wp-content/uploads/2024/07/%E3%83%9E%E3%83%8B%E3%83%A5%E3%82%A2%E3%83%AB%EF%BC%88%E4%B8%8B%E5%A6%BB%E5%B8%82%E3%81%8B%E3%82%93%E3%81%97%E3%82%87%E6%A0%BD%E5%9F%B9%E6%99%AE%E5%8F%8A%E5%8D%94%E8%AD%B0%E4%BC%9A%EF%BC%89.pdf" TargetMode="External"/><Relationship Id="rId319" Type="http://schemas.openxmlformats.org/officeDocument/2006/relationships/hyperlink" Target="https://www.ja-miekita.or.jp/topics/" TargetMode="External"/><Relationship Id="rId526" Type="http://schemas.openxmlformats.org/officeDocument/2006/relationships/hyperlink" Target="https://view.officeapps.live.com/op/view.aspx?src=https%3A%2F%2Fwww.pref.gunma.jp%2Fuploaded%2Fattachment%2F660505.xlsx&amp;wdOrigin=BROWSELINK" TargetMode="External"/><Relationship Id="rId733" Type="http://schemas.openxmlformats.org/officeDocument/2006/relationships/hyperlink" Target="https://www.pref.fukui.lg.jp/doc/fukui-noso/shienbu/guri-nnnasaibaihenotennkannsap.html" TargetMode="External"/><Relationship Id="rId165" Type="http://schemas.openxmlformats.org/officeDocument/2006/relationships/hyperlink" Target="https://www.pref.tochigi.lg.jp/g04/green/documents/02_r4_daizu_shindan_s.pdf" TargetMode="External"/><Relationship Id="rId372" Type="http://schemas.openxmlformats.org/officeDocument/2006/relationships/hyperlink" Target="https://www.kw-ja.or.jp/farmer/" TargetMode="External"/><Relationship Id="rId677" Type="http://schemas.openxmlformats.org/officeDocument/2006/relationships/hyperlink" Target="https://www.pref.tottori.lg.jp/secure/1340539/suitou_sennryaku.pdf" TargetMode="External"/><Relationship Id="rId232" Type="http://schemas.openxmlformats.org/officeDocument/2006/relationships/hyperlink" Target="https://www.pref.tochigi.lg.jp/g04/green/documents/20240902091941.pdf" TargetMode="External"/><Relationship Id="rId27" Type="http://schemas.openxmlformats.org/officeDocument/2006/relationships/hyperlink" Target="https://www.town.mutsuzawa.chiba.jp/wp-content/uploads/2023/03/bbe9ec6d4dc3d1819b80d9a697b88091.pdf" TargetMode="External"/><Relationship Id="rId537" Type="http://schemas.openxmlformats.org/officeDocument/2006/relationships/hyperlink" Target="https://www.pref.gunma.jp/page/694812.html" TargetMode="External"/><Relationship Id="rId744" Type="http://schemas.openxmlformats.org/officeDocument/2006/relationships/hyperlink" Target="https://www.pref.wakayama.lg.jp/prefg/070900/d00214130.html" TargetMode="External"/><Relationship Id="rId80" Type="http://schemas.openxmlformats.org/officeDocument/2006/relationships/hyperlink" Target="https://www.pref.ibaraki.jp/nourinsuisan/nishinourin/yunofu/keiei/documents/yuki_gs_senryaku.pdf" TargetMode="External"/><Relationship Id="rId176" Type="http://schemas.openxmlformats.org/officeDocument/2006/relationships/hyperlink" Target="https://www.pref.yamanashi.jp/documents/120129/mannuaru.pdf" TargetMode="External"/><Relationship Id="rId383" Type="http://schemas.openxmlformats.org/officeDocument/2006/relationships/hyperlink" Target="https://www.pref.nagasaki.jp/bunrui/shigoto-sangyo/nogyo/midorikeikaku-nagasaki/" TargetMode="External"/><Relationship Id="rId590" Type="http://schemas.openxmlformats.org/officeDocument/2006/relationships/hyperlink" Target="https://www.pref.nagasaki.jp/bunrui/shigoto-sangyo/nogyo/midorikeikaku-nagasaki/index.html" TargetMode="External"/><Relationship Id="rId604" Type="http://schemas.openxmlformats.org/officeDocument/2006/relationships/hyperlink" Target="https://www.pref.nagasaki.jp/shared/uploads/2025/08/1756431058.pdf" TargetMode="External"/><Relationship Id="rId243" Type="http://schemas.openxmlformats.org/officeDocument/2006/relationships/hyperlink" Target="https://www.pref.gunma.jp/page/643035.html" TargetMode="External"/><Relationship Id="rId450" Type="http://schemas.openxmlformats.org/officeDocument/2006/relationships/hyperlink" Target="https://www.pref.tochigi.lg.jp/g04/green/documents/20250410175937.pdf" TargetMode="External"/><Relationship Id="rId688" Type="http://schemas.openxmlformats.org/officeDocument/2006/relationships/hyperlink" Target="https://www.pref.ehime.jp/uploaded/attachment/147491.pdf" TargetMode="External"/><Relationship Id="rId38" Type="http://schemas.openxmlformats.org/officeDocument/2006/relationships/hyperlink" Target="https://www.pref.niigata.lg.jp/uploaded/attachment/362984.pdf" TargetMode="External"/><Relationship Id="rId103" Type="http://schemas.openxmlformats.org/officeDocument/2006/relationships/hyperlink" Target="https://www.pref.nagano.lg.jp/nogi/midori/documents/06-2_naganomanual.pdf" TargetMode="External"/><Relationship Id="rId310" Type="http://schemas.openxmlformats.org/officeDocument/2006/relationships/hyperlink" Target="https://www.city.ena.lg.jp/material/files/group/19/saibaitaikei.pdf" TargetMode="External"/><Relationship Id="rId548" Type="http://schemas.openxmlformats.org/officeDocument/2006/relationships/hyperlink" Target="https://www.town.wadomari.lg.jp/documents/6648/midori_manyuaru.pdf" TargetMode="External"/><Relationship Id="rId755" Type="http://schemas.openxmlformats.org/officeDocument/2006/relationships/hyperlink" Target="https://www.pref.nagasaki.jp/bunrui/shigoto-sangyo/nogyo/midorikeikaku-nagasaki/" TargetMode="External"/><Relationship Id="rId91" Type="http://schemas.openxmlformats.org/officeDocument/2006/relationships/hyperlink" Target="https://www.pref.ibaraki.jp/nourinsuisan/ounourin/kasanofu/kasama/documents/r503kogiku_greensenryaku.pdf" TargetMode="External"/><Relationship Id="rId187" Type="http://schemas.openxmlformats.org/officeDocument/2006/relationships/hyperlink" Target="https://www.shinhidaka-hokkaido.jp/hotnews/files/00007700/00007719/r5min.pdf" TargetMode="External"/><Relationship Id="rId394" Type="http://schemas.openxmlformats.org/officeDocument/2006/relationships/hyperlink" Target="https://www.pref.tokushima.lg.jp/file/attachment/1005312.pdf" TargetMode="External"/><Relationship Id="rId408" Type="http://schemas.openxmlformats.org/officeDocument/2006/relationships/hyperlink" Target="https://www.pref.fukushima.lg.jp/sec/36220a/fukyuu-osirase.html" TargetMode="External"/><Relationship Id="rId615" Type="http://schemas.openxmlformats.org/officeDocument/2006/relationships/hyperlink" Target="https://www.ja-asahikawa.or.jp/wp-content/uploads/2025/05/manyuaruyukimai.pdf" TargetMode="External"/><Relationship Id="rId254" Type="http://schemas.openxmlformats.org/officeDocument/2006/relationships/hyperlink" Target="https://www.pref.gunma.jp/uploaded/attachment/634412.pdf" TargetMode="External"/><Relationship Id="rId699" Type="http://schemas.openxmlformats.org/officeDocument/2006/relationships/hyperlink" Target="https://www.pref.akita.lg.jp/pages/archive/71316" TargetMode="External"/><Relationship Id="rId49" Type="http://schemas.openxmlformats.org/officeDocument/2006/relationships/hyperlink" Target="https://www.pref.aichi.jp/uploaded/attachment/454912.pdf" TargetMode="External"/><Relationship Id="rId114" Type="http://schemas.openxmlformats.org/officeDocument/2006/relationships/hyperlink" Target="https://www.pref.shizuoka.jp/_res/projects/default_project/_page_/001/055/186/sanchisenryaku_koudoriyounouchi1.pdf" TargetMode="External"/><Relationship Id="rId461" Type="http://schemas.openxmlformats.org/officeDocument/2006/relationships/hyperlink" Target="https://www.city.agano.niigata.jp/soshiki/norinka/yuukinougyou/14263.html" TargetMode="External"/><Relationship Id="rId559" Type="http://schemas.openxmlformats.org/officeDocument/2006/relationships/hyperlink" Target="https://ja-kyotoninokuni.or.jp/blog/wp-content/uploads/2025/06/e590ce4d68378289296c767ff79787e5.pdf" TargetMode="External"/><Relationship Id="rId766" Type="http://schemas.openxmlformats.org/officeDocument/2006/relationships/hyperlink" Target="https://www.pref.tokushima.lg.jp/shien/miyoshi/7239089/" TargetMode="External"/><Relationship Id="rId198" Type="http://schemas.openxmlformats.org/officeDocument/2006/relationships/hyperlink" Target="https://www.pref.niigata.lg.jp/uploaded/attachment/396319.pdf" TargetMode="External"/><Relationship Id="rId321" Type="http://schemas.openxmlformats.org/officeDocument/2006/relationships/hyperlink" Target="https://www.ja-miekita.or.jp/wp/wp-content/uploads/2024/04/9c94a43106cdc43c3775fc3f1956db6f.pdf" TargetMode="External"/><Relationship Id="rId419" Type="http://schemas.openxmlformats.org/officeDocument/2006/relationships/hyperlink" Target="https://www.pref.iwate.jp/_res/projects/default_project/_page_/001/063/596/04_iwateken_kame_02senryaku.pdf" TargetMode="External"/><Relationship Id="rId626" Type="http://schemas.openxmlformats.org/officeDocument/2006/relationships/hyperlink" Target="https://www.pref.shiga.lg.jp/file/attachment/5552050.pdf" TargetMode="External"/><Relationship Id="rId265" Type="http://schemas.openxmlformats.org/officeDocument/2006/relationships/hyperlink" Target="https://www.pref.chiba.lg.jp/ap-awa/fukyu/gurisapo/documents/gurisaporetasu.pdf" TargetMode="External"/><Relationship Id="rId472" Type="http://schemas.openxmlformats.org/officeDocument/2006/relationships/hyperlink" Target="https://www.pref.fukui.lg.jp/doc/tan-noso/kyuuri.html" TargetMode="External"/><Relationship Id="rId125" Type="http://schemas.openxmlformats.org/officeDocument/2006/relationships/hyperlink" Target="https://www.pref.ishikawa.lg.jp/nousan/eco/documents/s2noukennrenkonn.pdf" TargetMode="External"/><Relationship Id="rId332" Type="http://schemas.openxmlformats.org/officeDocument/2006/relationships/hyperlink" Target="https://www.pref.wakayama.lg.jp/prefg/070900/d00214130_d/fil/senryaku_naga.pdf" TargetMode="External"/><Relationship Id="rId637" Type="http://schemas.openxmlformats.org/officeDocument/2006/relationships/hyperlink" Target="https://www.pref.ehime.jp/uploaded/attachment/149989.pdf" TargetMode="External"/><Relationship Id="rId276" Type="http://schemas.openxmlformats.org/officeDocument/2006/relationships/hyperlink" Target="https://www.pref.nagano.lg.jp/nogi/midori/midorijoho.html" TargetMode="External"/><Relationship Id="rId483" Type="http://schemas.openxmlformats.org/officeDocument/2006/relationships/hyperlink" Target="https://www.pref.okayama.jp/uploaded/life/964970_9275517_misc.pdf" TargetMode="External"/><Relationship Id="rId690" Type="http://schemas.openxmlformats.org/officeDocument/2006/relationships/hyperlink" Target="https://www.pref.shiga.lg.jp/file/attachment/5566667.pdf" TargetMode="External"/><Relationship Id="rId704" Type="http://schemas.openxmlformats.org/officeDocument/2006/relationships/hyperlink" Target="https://www.pref.ibaraki.jp/nourinsuisan/hokunourin/miyanofu/keiei/green.html" TargetMode="External"/><Relationship Id="rId40" Type="http://schemas.openxmlformats.org/officeDocument/2006/relationships/hyperlink" Target="http://www.pref.kagoshima.jp/ao08/documents/104981_20230407154042-1.pdf" TargetMode="External"/><Relationship Id="rId136" Type="http://schemas.openxmlformats.org/officeDocument/2006/relationships/hyperlink" Target="https://view.officeapps.live.com/op/view.aspx?src=https%3A%2F%2Fwww.pref.mie.lg.jp%2Fcommon%2Fcontent%2F001089551.xlsx&amp;wdOrigin=BROWSELINK" TargetMode="External"/><Relationship Id="rId343" Type="http://schemas.openxmlformats.org/officeDocument/2006/relationships/hyperlink" Target="https://www.pref.tottori.lg.jp/secure/1340539/ninjin_seryaku.pdf" TargetMode="External"/><Relationship Id="rId550" Type="http://schemas.openxmlformats.org/officeDocument/2006/relationships/hyperlink" Target="https://www.town.wadomari.lg.jp/documents/6648/midori_0328.pdf" TargetMode="External"/><Relationship Id="rId203" Type="http://schemas.openxmlformats.org/officeDocument/2006/relationships/hyperlink" Target="https://www.pref.miyagi.jp/documents/28962/ishiguri_greenmanual_r06.pdf" TargetMode="External"/><Relationship Id="rId648" Type="http://schemas.openxmlformats.org/officeDocument/2006/relationships/hyperlink" Target="https://www.pref.kagawa.lg.jp/documents/57130/r6_senryaku_komatsunamizuna.pdf" TargetMode="External"/><Relationship Id="rId287" Type="http://schemas.openxmlformats.org/officeDocument/2006/relationships/hyperlink" Target="https://www.pref.niigata.lg.jp/sec/tokamachi_nogyo/green-negi.html" TargetMode="External"/><Relationship Id="rId410" Type="http://schemas.openxmlformats.org/officeDocument/2006/relationships/hyperlink" Target="https://www.pref.iwate.jp/sangyoukoyou/nourinsuisan/1063596.html" TargetMode="External"/><Relationship Id="rId494" Type="http://schemas.openxmlformats.org/officeDocument/2006/relationships/hyperlink" Target="https://www.pref.aichi.jp/soshiki/nogyo-keiei/demo.html" TargetMode="External"/><Relationship Id="rId508" Type="http://schemas.openxmlformats.org/officeDocument/2006/relationships/hyperlink" Target="https://www.pref.niigata.lg.jp/sec/niigata_norin/kitakuicthousebukai-gurisapo.html" TargetMode="External"/><Relationship Id="rId715" Type="http://schemas.openxmlformats.org/officeDocument/2006/relationships/hyperlink" Target="https://www.pref.chiba.lg.jp/ap-awa/fukyu/gurisapo/index.html" TargetMode="External"/><Relationship Id="rId147" Type="http://schemas.openxmlformats.org/officeDocument/2006/relationships/hyperlink" Target="https://www.pref.fukui.lg.jp/doc/fukui-noso/shienbu/guri-nnnasaibaihenotennkannsap_d/fil/tokubetusaibaimaininshou.pdf" TargetMode="External"/><Relationship Id="rId354" Type="http://schemas.openxmlformats.org/officeDocument/2006/relationships/hyperlink" Target="https://www.town.kamiyama.lg.jp/office/sangyouenjoy/info/2024/03/post-93.html" TargetMode="External"/><Relationship Id="rId51" Type="http://schemas.openxmlformats.org/officeDocument/2006/relationships/hyperlink" Target="https://view.officeapps.live.com/op/view.aspx?src=https%3A%2F%2Fwww.pref.mie.lg.jp%2Fcommon%2Fcontent%2F001089549.docx&amp;wdOrigin=BROWSELINK" TargetMode="External"/><Relationship Id="rId561" Type="http://schemas.openxmlformats.org/officeDocument/2006/relationships/hyperlink" Target="https://www.pref.osaka.lg.jp/o120090/nosei/midorisystemkeikaku/index.html" TargetMode="External"/><Relationship Id="rId659" Type="http://schemas.openxmlformats.org/officeDocument/2006/relationships/hyperlink" Target="https://www.city.agano.niigata.jp/material/files/group/16/yuukidaizu.pdf" TargetMode="External"/><Relationship Id="rId214" Type="http://schemas.openxmlformats.org/officeDocument/2006/relationships/hyperlink" Target="https://www.pref.fukushima.lg.jp/uploaded/attachment/620510.pdf" TargetMode="External"/><Relationship Id="rId298" Type="http://schemas.openxmlformats.org/officeDocument/2006/relationships/hyperlink" Target="https://www.pref.fukui.lg.jp/doc/sakai-noso/nougyou/r5gurisapo_d/fil/R5suito-senryaku-metan.pdf" TargetMode="External"/><Relationship Id="rId421" Type="http://schemas.openxmlformats.org/officeDocument/2006/relationships/hyperlink" Target="https://www.pref.iwate.jp/_res/projects/default_project/_page_/001/063/596/02_kitakami_netto_01manual.pdf" TargetMode="External"/><Relationship Id="rId519" Type="http://schemas.openxmlformats.org/officeDocument/2006/relationships/hyperlink" Target="https://www.pref.shizuoka.jp/_res/projects/default_project/_page_/001/055/186/sanchisenryaku_iwatamelon.pdf" TargetMode="External"/><Relationship Id="rId158" Type="http://schemas.openxmlformats.org/officeDocument/2006/relationships/hyperlink" Target="https://www.pref.fukui.lg.jp/doc/sakai-noso/nougyou/greenactionsakai_d/fil/1pearmanual.pdf" TargetMode="External"/><Relationship Id="rId726" Type="http://schemas.openxmlformats.org/officeDocument/2006/relationships/hyperlink" Target="https://www.pref.niigata.lg.jp/site/sanjou-nogyo/1189636243275.html" TargetMode="External"/><Relationship Id="rId62" Type="http://schemas.openxmlformats.org/officeDocument/2006/relationships/hyperlink" Target="https://www.pref.tokushima.lg.jp/file/attachment/837026.pdf" TargetMode="External"/><Relationship Id="rId365" Type="http://schemas.openxmlformats.org/officeDocument/2006/relationships/hyperlink" Target="https://www.pref.kagawa.lg.jp/documents/12296/sanntisennryakupaseri.pdf" TargetMode="External"/><Relationship Id="rId572" Type="http://schemas.openxmlformats.org/officeDocument/2006/relationships/hyperlink" Target="https://www.pref.shiga.lg.jp/ippan/shigotosangyou/nougyou/ryutsuu/345853.html" TargetMode="External"/><Relationship Id="rId225" Type="http://schemas.openxmlformats.org/officeDocument/2006/relationships/hyperlink" Target="https://www.pref.tochigi.lg.jp/g04/green/documents/20240906170251.pdf" TargetMode="External"/><Relationship Id="rId432" Type="http://schemas.openxmlformats.org/officeDocument/2006/relationships/hyperlink" Target="https://www.pref.akita.lg.jp/uploads/public/archive_0000088090_00/negi_manual.pdf" TargetMode="External"/><Relationship Id="rId737" Type="http://schemas.openxmlformats.org/officeDocument/2006/relationships/hyperlink" Target="https://www.pref.fukui.lg.jp/doc/sakai-noso/nougyou/r5gurisapo.html" TargetMode="External"/><Relationship Id="rId73" Type="http://schemas.openxmlformats.org/officeDocument/2006/relationships/hyperlink" Target="https://www.pref.kagoshima.jp/ak12/chiiki/kagoshima/sangyo/rinsui/nouseihioki/documents/107879_20230803112436-1.pdf" TargetMode="External"/><Relationship Id="rId169" Type="http://schemas.openxmlformats.org/officeDocument/2006/relationships/hyperlink" Target="https://www.pref.niigata.lg.jp/uploaded/attachment/376107.pdf" TargetMode="External"/><Relationship Id="rId376" Type="http://schemas.openxmlformats.org/officeDocument/2006/relationships/hyperlink" Target="https://www.shinpukuseika.co.jp/outline/" TargetMode="External"/><Relationship Id="rId583" Type="http://schemas.openxmlformats.org/officeDocument/2006/relationships/hyperlink" Target="https://www.city.tokorozawa.saitama.jp/kurashi/shigotojyoho/nogyo/organic_village/jissyouhojou.files/santisenryaku-.pdf" TargetMode="External"/><Relationship Id="rId4" Type="http://schemas.openxmlformats.org/officeDocument/2006/relationships/hyperlink" Target="https://www.pref.miyagi.jp/documents/45159/santi-senryaku.pdf" TargetMode="External"/><Relationship Id="rId236" Type="http://schemas.openxmlformats.org/officeDocument/2006/relationships/hyperlink" Target="https://www.pref.tochigi.lg.jp/g04/green/green_tenkan.html" TargetMode="External"/><Relationship Id="rId443" Type="http://schemas.openxmlformats.org/officeDocument/2006/relationships/hyperlink" Target="https://www.pref.ibaraki.jp/nourinsuisan/ounourin/kasanofu/kasama/documents/r6_kenoukannsyo_manual.pdf" TargetMode="External"/><Relationship Id="rId650" Type="http://schemas.openxmlformats.org/officeDocument/2006/relationships/hyperlink" Target="https://www.pref.kagawa.lg.jp/documents/57130/r6_senryaku_kiwi.pdf" TargetMode="External"/><Relationship Id="rId303" Type="http://schemas.openxmlformats.org/officeDocument/2006/relationships/hyperlink" Target="https://www.pref.gifu.lg.jp/uploaded/attachment/396387.pdf" TargetMode="External"/><Relationship Id="rId748" Type="http://schemas.openxmlformats.org/officeDocument/2006/relationships/hyperlink" Target="https://www.pref.tokushima.lg.jp/shien/anan/721577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B25B9-8125-466D-9ED0-D6716460A10E}">
  <sheetPr>
    <tabColor rgb="FFFFFF00"/>
    <pageSetUpPr fitToPage="1"/>
  </sheetPr>
  <dimension ref="A1:AM312"/>
  <sheetViews>
    <sheetView tabSelected="1" view="pageBreakPreview" zoomScale="70" zoomScaleNormal="60" zoomScaleSheetLayoutView="70" workbookViewId="0">
      <pane xSplit="7" ySplit="6" topLeftCell="H7" activePane="bottomRight" state="frozen"/>
      <selection pane="topRight" activeCell="H1" sqref="H1"/>
      <selection pane="bottomLeft" activeCell="A7" sqref="A7"/>
      <selection pane="bottomRight" activeCell="E7" sqref="E7:E8"/>
    </sheetView>
  </sheetViews>
  <sheetFormatPr defaultColWidth="9.09765625" defaultRowHeight="15" x14ac:dyDescent="0.2"/>
  <cols>
    <col min="1" max="3" width="9.09765625" style="6"/>
    <col min="4" max="4" width="11.09765625" style="9" bestFit="1" customWidth="1"/>
    <col min="5" max="5" width="35.59765625" style="8" bestFit="1" customWidth="1"/>
    <col min="6" max="7" width="15.69921875" style="3" customWidth="1"/>
    <col min="8" max="15" width="10.69921875" style="5" customWidth="1"/>
    <col min="16" max="17" width="44.59765625" style="10" customWidth="1"/>
    <col min="18" max="18" width="15.69921875" style="10" customWidth="1"/>
    <col min="19" max="21" width="15.69921875" style="22" customWidth="1"/>
    <col min="22" max="22" width="23.69921875" style="2" customWidth="1"/>
    <col min="23" max="23" width="22.59765625" style="1" customWidth="1"/>
    <col min="24" max="16384" width="9.09765625" style="6"/>
  </cols>
  <sheetData>
    <row r="1" spans="1:39" ht="25" customHeight="1" x14ac:dyDescent="0.3">
      <c r="D1" s="37" t="s">
        <v>1664</v>
      </c>
      <c r="H1" s="20"/>
      <c r="I1" s="20"/>
      <c r="J1" s="20"/>
      <c r="K1" s="20"/>
      <c r="L1" s="20"/>
      <c r="M1" s="20"/>
      <c r="N1" s="20"/>
      <c r="O1" s="20"/>
      <c r="Q1" s="364">
        <v>45931</v>
      </c>
      <c r="R1" s="365" t="s">
        <v>0</v>
      </c>
    </row>
    <row r="2" spans="1:39" ht="25" customHeight="1" x14ac:dyDescent="0.2">
      <c r="D2" s="7" t="s">
        <v>1</v>
      </c>
    </row>
    <row r="3" spans="1:39" s="22" customFormat="1" ht="25" customHeight="1" x14ac:dyDescent="0.2">
      <c r="D3" s="7" t="s">
        <v>2</v>
      </c>
      <c r="E3" s="14"/>
      <c r="F3" s="15"/>
      <c r="G3" s="15"/>
      <c r="H3" s="44"/>
      <c r="I3" s="44"/>
      <c r="J3" s="44"/>
      <c r="K3" s="44"/>
      <c r="L3" s="44"/>
      <c r="M3" s="44"/>
      <c r="N3" s="44"/>
      <c r="O3" s="44"/>
      <c r="P3" s="4"/>
      <c r="Q3" s="4"/>
      <c r="R3" s="4"/>
      <c r="V3" s="16"/>
      <c r="W3" s="16"/>
    </row>
    <row r="4" spans="1:39" s="22" customFormat="1" ht="18.75" customHeight="1" x14ac:dyDescent="0.2">
      <c r="D4" s="9"/>
      <c r="E4" s="14"/>
      <c r="F4" s="15"/>
      <c r="G4" s="15"/>
      <c r="H4" s="15"/>
      <c r="I4" s="15"/>
      <c r="J4" s="15"/>
      <c r="K4" s="15"/>
      <c r="L4" s="15"/>
      <c r="M4" s="15"/>
      <c r="N4" s="15"/>
      <c r="O4" s="15"/>
      <c r="P4" s="4"/>
      <c r="Q4" s="4"/>
      <c r="R4" s="4"/>
      <c r="S4" s="379"/>
      <c r="T4" s="379"/>
      <c r="U4" s="140"/>
      <c r="V4" s="380"/>
      <c r="W4" s="380"/>
    </row>
    <row r="5" spans="1:39" ht="25" customHeight="1" x14ac:dyDescent="0.2">
      <c r="A5" s="25"/>
      <c r="B5" s="25"/>
      <c r="C5" s="25"/>
      <c r="D5" s="407" t="s">
        <v>3</v>
      </c>
      <c r="E5" s="409" t="s">
        <v>4</v>
      </c>
      <c r="F5" s="411" t="s">
        <v>5</v>
      </c>
      <c r="G5" s="411" t="s">
        <v>6</v>
      </c>
      <c r="H5" s="411" t="s">
        <v>1362</v>
      </c>
      <c r="I5" s="411"/>
      <c r="J5" s="411"/>
      <c r="K5" s="411"/>
      <c r="L5" s="411"/>
      <c r="M5" s="411"/>
      <c r="N5" s="411"/>
      <c r="O5" s="411"/>
      <c r="P5" s="406" t="s">
        <v>377</v>
      </c>
      <c r="Q5" s="406"/>
      <c r="R5" s="404" t="s">
        <v>1663</v>
      </c>
      <c r="S5" s="402" t="s">
        <v>16</v>
      </c>
      <c r="T5" s="413" t="s">
        <v>17</v>
      </c>
      <c r="U5" s="417" t="s">
        <v>1662</v>
      </c>
      <c r="V5" s="415" t="s">
        <v>7</v>
      </c>
      <c r="W5" s="416" t="s">
        <v>8</v>
      </c>
    </row>
    <row r="6" spans="1:39" s="22" customFormat="1" ht="33.65" customHeight="1" x14ac:dyDescent="0.2">
      <c r="A6" s="26"/>
      <c r="B6" s="26"/>
      <c r="C6" s="26"/>
      <c r="D6" s="408"/>
      <c r="E6" s="410"/>
      <c r="F6" s="412"/>
      <c r="G6" s="412"/>
      <c r="H6" s="369" t="s">
        <v>9</v>
      </c>
      <c r="I6" s="369" t="s">
        <v>10</v>
      </c>
      <c r="J6" s="368" t="s">
        <v>11</v>
      </c>
      <c r="K6" s="369" t="s">
        <v>12</v>
      </c>
      <c r="L6" s="368" t="s">
        <v>13</v>
      </c>
      <c r="M6" s="369" t="s">
        <v>14</v>
      </c>
      <c r="N6" s="369" t="s">
        <v>15</v>
      </c>
      <c r="O6" s="370" t="s">
        <v>378</v>
      </c>
      <c r="P6" s="371" t="s">
        <v>1661</v>
      </c>
      <c r="Q6" s="371" t="s">
        <v>379</v>
      </c>
      <c r="R6" s="405"/>
      <c r="S6" s="403"/>
      <c r="T6" s="414"/>
      <c r="U6" s="417"/>
      <c r="V6" s="415"/>
      <c r="W6" s="416"/>
    </row>
    <row r="7" spans="1:39" s="17" customFormat="1" ht="50" customHeight="1" x14ac:dyDescent="0.2">
      <c r="A7" s="49"/>
      <c r="B7" s="238"/>
      <c r="C7" s="238"/>
      <c r="D7" s="398" t="s">
        <v>380</v>
      </c>
      <c r="E7" s="385" t="s">
        <v>381</v>
      </c>
      <c r="F7" s="385" t="s">
        <v>1450</v>
      </c>
      <c r="G7" s="385" t="s">
        <v>1451</v>
      </c>
      <c r="H7" s="388" t="s">
        <v>382</v>
      </c>
      <c r="I7" s="388" t="s">
        <v>382</v>
      </c>
      <c r="J7" s="388" t="s">
        <v>382</v>
      </c>
      <c r="K7" s="388" t="s">
        <v>382</v>
      </c>
      <c r="L7" s="388" t="s">
        <v>113</v>
      </c>
      <c r="M7" s="388" t="s">
        <v>382</v>
      </c>
      <c r="N7" s="388" t="s">
        <v>382</v>
      </c>
      <c r="O7" s="388" t="s">
        <v>382</v>
      </c>
      <c r="P7" s="401" t="s">
        <v>383</v>
      </c>
      <c r="Q7" s="401" t="s">
        <v>384</v>
      </c>
      <c r="R7" s="387" t="str">
        <f>IF(OR(U7="",U7="準備中"),"準備中",HYPERLINK(U7,R$5))</f>
        <v>掲載ページ</v>
      </c>
      <c r="S7" s="375" t="str">
        <f>IF(OR(V7="",V7="準備中"),"準備中",HYPERLINK(V7,"マニュアル（デルフィニウム）"))</f>
        <v>マニュアル（デルフィニウム）</v>
      </c>
      <c r="T7" s="389" t="str">
        <f>IF(OR(W7="","準備中"),"準備中",HYPERLINK(W7,T$5))</f>
        <v>産地戦略</v>
      </c>
      <c r="U7" s="103" t="s">
        <v>385</v>
      </c>
      <c r="V7" s="358" t="s">
        <v>386</v>
      </c>
      <c r="W7" s="30" t="s">
        <v>387</v>
      </c>
      <c r="X7" s="23"/>
      <c r="Y7" s="23"/>
      <c r="Z7" s="23"/>
      <c r="AA7" s="23"/>
      <c r="AB7" s="23"/>
      <c r="AC7" s="23"/>
      <c r="AD7" s="23"/>
      <c r="AE7" s="22"/>
      <c r="AF7" s="22"/>
      <c r="AG7" s="22"/>
      <c r="AH7" s="22"/>
      <c r="AI7" s="22"/>
      <c r="AJ7" s="22"/>
      <c r="AK7" s="39"/>
      <c r="AL7" s="6"/>
      <c r="AM7" s="40"/>
    </row>
    <row r="8" spans="1:39" s="17" customFormat="1" ht="50" customHeight="1" x14ac:dyDescent="0.2">
      <c r="A8" s="49"/>
      <c r="B8" s="238"/>
      <c r="C8" s="238"/>
      <c r="D8" s="386"/>
      <c r="E8" s="385"/>
      <c r="F8" s="385"/>
      <c r="G8" s="385"/>
      <c r="H8" s="388"/>
      <c r="I8" s="388"/>
      <c r="J8" s="388"/>
      <c r="K8" s="388"/>
      <c r="L8" s="388"/>
      <c r="M8" s="388"/>
      <c r="N8" s="388"/>
      <c r="O8" s="388"/>
      <c r="P8" s="401"/>
      <c r="Q8" s="401"/>
      <c r="R8" s="387"/>
      <c r="S8" s="375" t="str">
        <f>IF(OR(V8="",V8="準備中"),"準備中",HYPERLINK(V8,"マニュアル（ミニトマト）"))</f>
        <v>マニュアル（ミニトマト）</v>
      </c>
      <c r="T8" s="389"/>
      <c r="U8" s="328"/>
      <c r="V8" s="357" t="s">
        <v>389</v>
      </c>
      <c r="W8" s="327"/>
    </row>
    <row r="9" spans="1:39" ht="50" customHeight="1" x14ac:dyDescent="0.2">
      <c r="A9" s="60"/>
      <c r="B9" s="94"/>
      <c r="C9" s="94"/>
      <c r="D9" s="141" t="s">
        <v>380</v>
      </c>
      <c r="E9" s="122" t="s">
        <v>917</v>
      </c>
      <c r="F9" s="122" t="s">
        <v>457</v>
      </c>
      <c r="G9" s="122" t="s">
        <v>431</v>
      </c>
      <c r="H9" s="123"/>
      <c r="I9" s="123"/>
      <c r="J9" s="123"/>
      <c r="K9" s="123"/>
      <c r="L9" s="123"/>
      <c r="M9" s="123" t="s">
        <v>113</v>
      </c>
      <c r="N9" s="123"/>
      <c r="O9" s="123"/>
      <c r="P9" s="359" t="s">
        <v>918</v>
      </c>
      <c r="Q9" s="359" t="s">
        <v>918</v>
      </c>
      <c r="R9" s="375" t="str">
        <f>IF(OR(U9="",U9="準備中"),"準備中",HYPERLINK(U9,R$5))</f>
        <v>掲載ページ</v>
      </c>
      <c r="S9" s="375" t="str">
        <f>IF(OR(V9="",V9="準備中"),"準備中",HYPERLINK(V9,S$5))</f>
        <v>マニュアル</v>
      </c>
      <c r="T9" s="376" t="str">
        <f t="shared" ref="T9:T52" si="0">IF(OR(W9="","準備中"),"準備中",HYPERLINK(W9,T$5))</f>
        <v>産地戦略</v>
      </c>
      <c r="U9" s="97" t="s">
        <v>919</v>
      </c>
      <c r="V9" s="310" t="s">
        <v>920</v>
      </c>
      <c r="W9" s="321" t="s">
        <v>921</v>
      </c>
    </row>
    <row r="10" spans="1:39" ht="50" customHeight="1" x14ac:dyDescent="0.2">
      <c r="A10" s="60"/>
      <c r="B10" s="94"/>
      <c r="C10" s="94"/>
      <c r="D10" s="141" t="s">
        <v>380</v>
      </c>
      <c r="E10" s="122" t="s">
        <v>922</v>
      </c>
      <c r="F10" s="122" t="s">
        <v>259</v>
      </c>
      <c r="G10" s="122" t="s">
        <v>259</v>
      </c>
      <c r="H10" s="122"/>
      <c r="I10" s="122"/>
      <c r="J10" s="123" t="s">
        <v>113</v>
      </c>
      <c r="K10" s="123"/>
      <c r="L10" s="123"/>
      <c r="M10" s="123"/>
      <c r="N10" s="123"/>
      <c r="O10" s="123" t="s">
        <v>113</v>
      </c>
      <c r="P10" s="359" t="s">
        <v>923</v>
      </c>
      <c r="Q10" s="359" t="s">
        <v>923</v>
      </c>
      <c r="R10" s="375" t="str">
        <f t="shared" ref="R10:R52" si="1">IF(OR(U10="",U10="準備中"),"準備中",HYPERLINK(U10,R$5))</f>
        <v>掲載ページ</v>
      </c>
      <c r="S10" s="375" t="str">
        <f t="shared" ref="S10:S52" si="2">IF(OR(V10="",V10="準備中"),"準備中",HYPERLINK(V10,S$5))</f>
        <v>マニュアル</v>
      </c>
      <c r="T10" s="376" t="str">
        <f t="shared" si="0"/>
        <v>産地戦略</v>
      </c>
      <c r="U10" s="97" t="s">
        <v>924</v>
      </c>
      <c r="V10" s="310" t="s">
        <v>925</v>
      </c>
      <c r="W10" s="321" t="s">
        <v>926</v>
      </c>
    </row>
    <row r="11" spans="1:39" ht="50" customHeight="1" x14ac:dyDescent="0.2">
      <c r="A11" s="60"/>
      <c r="B11" s="94"/>
      <c r="C11" s="94"/>
      <c r="D11" s="141" t="s">
        <v>380</v>
      </c>
      <c r="E11" s="122" t="s">
        <v>927</v>
      </c>
      <c r="F11" s="122" t="s">
        <v>259</v>
      </c>
      <c r="G11" s="122" t="s">
        <v>259</v>
      </c>
      <c r="H11" s="123"/>
      <c r="I11" s="123"/>
      <c r="J11" s="123" t="s">
        <v>113</v>
      </c>
      <c r="K11" s="123"/>
      <c r="L11" s="123"/>
      <c r="M11" s="123"/>
      <c r="N11" s="123"/>
      <c r="O11" s="123" t="s">
        <v>113</v>
      </c>
      <c r="P11" s="359" t="s">
        <v>928</v>
      </c>
      <c r="Q11" s="359" t="s">
        <v>923</v>
      </c>
      <c r="R11" s="375" t="str">
        <f t="shared" si="1"/>
        <v>掲載ページ</v>
      </c>
      <c r="S11" s="375" t="str">
        <f t="shared" si="2"/>
        <v>マニュアル</v>
      </c>
      <c r="T11" s="376" t="str">
        <f t="shared" si="0"/>
        <v>産地戦略</v>
      </c>
      <c r="U11" s="97" t="s">
        <v>929</v>
      </c>
      <c r="V11" s="310" t="s">
        <v>930</v>
      </c>
      <c r="W11" s="321" t="s">
        <v>931</v>
      </c>
    </row>
    <row r="12" spans="1:39" ht="50" customHeight="1" x14ac:dyDescent="0.2">
      <c r="A12" s="17"/>
      <c r="B12" s="242"/>
      <c r="C12" s="242"/>
      <c r="D12" s="161" t="s">
        <v>18</v>
      </c>
      <c r="E12" s="160" t="s">
        <v>19</v>
      </c>
      <c r="F12" s="159" t="s">
        <v>20</v>
      </c>
      <c r="G12" s="160" t="s">
        <v>21</v>
      </c>
      <c r="H12" s="158" t="s">
        <v>22</v>
      </c>
      <c r="I12" s="158"/>
      <c r="J12" s="159"/>
      <c r="K12" s="158"/>
      <c r="L12" s="158"/>
      <c r="M12" s="158"/>
      <c r="N12" s="158"/>
      <c r="O12" s="158"/>
      <c r="P12" s="363" t="s">
        <v>1660</v>
      </c>
      <c r="Q12" s="363" t="s">
        <v>1659</v>
      </c>
      <c r="R12" s="375" t="str">
        <f t="shared" si="1"/>
        <v>掲載ページ</v>
      </c>
      <c r="S12" s="375" t="str">
        <f t="shared" si="2"/>
        <v>マニュアル</v>
      </c>
      <c r="T12" s="376" t="str">
        <f t="shared" si="0"/>
        <v>産地戦略</v>
      </c>
      <c r="U12" s="156" t="s">
        <v>1658</v>
      </c>
      <c r="V12" s="356" t="s">
        <v>1657</v>
      </c>
      <c r="W12" s="355" t="s">
        <v>23</v>
      </c>
    </row>
    <row r="13" spans="1:39" ht="50" customHeight="1" x14ac:dyDescent="0.2">
      <c r="A13" s="17"/>
      <c r="B13" s="242"/>
      <c r="C13" s="242"/>
      <c r="D13" s="161" t="s">
        <v>18</v>
      </c>
      <c r="E13" s="160" t="s">
        <v>24</v>
      </c>
      <c r="F13" s="159" t="s">
        <v>25</v>
      </c>
      <c r="G13" s="160" t="s">
        <v>21</v>
      </c>
      <c r="H13" s="158" t="s">
        <v>22</v>
      </c>
      <c r="I13" s="158"/>
      <c r="J13" s="159"/>
      <c r="K13" s="158"/>
      <c r="L13" s="158"/>
      <c r="M13" s="158"/>
      <c r="N13" s="158"/>
      <c r="O13" s="158"/>
      <c r="P13" s="363" t="s">
        <v>1660</v>
      </c>
      <c r="Q13" s="363" t="s">
        <v>1659</v>
      </c>
      <c r="R13" s="375" t="str">
        <f t="shared" si="1"/>
        <v>掲載ページ</v>
      </c>
      <c r="S13" s="375" t="str">
        <f t="shared" si="2"/>
        <v>マニュアル</v>
      </c>
      <c r="T13" s="376" t="str">
        <f t="shared" si="0"/>
        <v>産地戦略</v>
      </c>
      <c r="U13" s="156" t="s">
        <v>1658</v>
      </c>
      <c r="V13" s="356" t="s">
        <v>1657</v>
      </c>
      <c r="W13" s="355" t="s">
        <v>26</v>
      </c>
    </row>
    <row r="14" spans="1:39" ht="70" customHeight="1" x14ac:dyDescent="0.2">
      <c r="A14" s="60"/>
      <c r="B14" s="94"/>
      <c r="C14" s="94"/>
      <c r="D14" s="141" t="s">
        <v>934</v>
      </c>
      <c r="E14" s="122" t="s">
        <v>936</v>
      </c>
      <c r="F14" s="122" t="s">
        <v>937</v>
      </c>
      <c r="G14" s="122" t="s">
        <v>30</v>
      </c>
      <c r="H14" s="122" t="s">
        <v>113</v>
      </c>
      <c r="I14" s="122"/>
      <c r="J14" s="122"/>
      <c r="K14" s="122"/>
      <c r="L14" s="122"/>
      <c r="M14" s="122"/>
      <c r="N14" s="122"/>
      <c r="O14" s="122"/>
      <c r="P14" s="359" t="s">
        <v>938</v>
      </c>
      <c r="Q14" s="359" t="s">
        <v>939</v>
      </c>
      <c r="R14" s="375" t="str">
        <f t="shared" si="1"/>
        <v>掲載ページ</v>
      </c>
      <c r="S14" s="375" t="str">
        <f t="shared" si="2"/>
        <v>マニュアル</v>
      </c>
      <c r="T14" s="376" t="str">
        <f t="shared" si="0"/>
        <v>産地戦略</v>
      </c>
      <c r="U14" s="97" t="s">
        <v>940</v>
      </c>
      <c r="V14" s="333" t="s">
        <v>941</v>
      </c>
      <c r="W14" s="97" t="s">
        <v>942</v>
      </c>
    </row>
    <row r="15" spans="1:39" s="17" customFormat="1" ht="70" customHeight="1" x14ac:dyDescent="0.2">
      <c r="A15" s="60"/>
      <c r="B15" s="94"/>
      <c r="C15" s="94"/>
      <c r="D15" s="141" t="s">
        <v>934</v>
      </c>
      <c r="E15" s="122" t="s">
        <v>943</v>
      </c>
      <c r="F15" s="122" t="s">
        <v>944</v>
      </c>
      <c r="G15" s="122" t="s">
        <v>30</v>
      </c>
      <c r="H15" s="122" t="s">
        <v>113</v>
      </c>
      <c r="I15" s="122"/>
      <c r="J15" s="122"/>
      <c r="K15" s="122"/>
      <c r="L15" s="122"/>
      <c r="M15" s="122"/>
      <c r="N15" s="122"/>
      <c r="O15" s="122"/>
      <c r="P15" s="359" t="s">
        <v>938</v>
      </c>
      <c r="Q15" s="359" t="s">
        <v>939</v>
      </c>
      <c r="R15" s="375" t="str">
        <f t="shared" si="1"/>
        <v>掲載ページ</v>
      </c>
      <c r="S15" s="375" t="str">
        <f t="shared" si="2"/>
        <v>マニュアル</v>
      </c>
      <c r="T15" s="376" t="str">
        <f t="shared" si="0"/>
        <v>産地戦略</v>
      </c>
      <c r="U15" s="97" t="s">
        <v>940</v>
      </c>
      <c r="V15" s="333" t="s">
        <v>945</v>
      </c>
      <c r="W15" s="320" t="s">
        <v>946</v>
      </c>
    </row>
    <row r="16" spans="1:39" s="17" customFormat="1" ht="50" customHeight="1" x14ac:dyDescent="0.2">
      <c r="A16" s="60"/>
      <c r="B16" s="94"/>
      <c r="C16" s="94"/>
      <c r="D16" s="141" t="s">
        <v>934</v>
      </c>
      <c r="E16" s="122" t="s">
        <v>934</v>
      </c>
      <c r="F16" s="122" t="s">
        <v>259</v>
      </c>
      <c r="G16" s="122" t="s">
        <v>259</v>
      </c>
      <c r="H16" s="124" t="s">
        <v>113</v>
      </c>
      <c r="I16" s="124"/>
      <c r="J16" s="124"/>
      <c r="K16" s="124"/>
      <c r="L16" s="124"/>
      <c r="M16" s="124"/>
      <c r="N16" s="124"/>
      <c r="O16" s="124"/>
      <c r="P16" s="359" t="s">
        <v>947</v>
      </c>
      <c r="Q16" s="359" t="s">
        <v>947</v>
      </c>
      <c r="R16" s="375" t="str">
        <f t="shared" si="1"/>
        <v>掲載ページ</v>
      </c>
      <c r="S16" s="375" t="str">
        <f t="shared" si="2"/>
        <v>マニュアル</v>
      </c>
      <c r="T16" s="376" t="str">
        <f t="shared" si="0"/>
        <v>産地戦略</v>
      </c>
      <c r="U16" s="97" t="s">
        <v>940</v>
      </c>
      <c r="V16" s="333" t="s">
        <v>948</v>
      </c>
      <c r="W16" s="334" t="s">
        <v>949</v>
      </c>
    </row>
    <row r="17" spans="1:23" ht="70" customHeight="1" x14ac:dyDescent="0.2">
      <c r="A17" s="60"/>
      <c r="B17" s="94"/>
      <c r="C17" s="94"/>
      <c r="D17" s="141" t="s">
        <v>934</v>
      </c>
      <c r="E17" s="122" t="s">
        <v>934</v>
      </c>
      <c r="F17" s="122" t="s">
        <v>679</v>
      </c>
      <c r="G17" s="122" t="s">
        <v>30</v>
      </c>
      <c r="H17" s="124" t="s">
        <v>113</v>
      </c>
      <c r="I17" s="124"/>
      <c r="J17" s="124"/>
      <c r="K17" s="124"/>
      <c r="L17" s="124"/>
      <c r="M17" s="124"/>
      <c r="N17" s="124"/>
      <c r="O17" s="124"/>
      <c r="P17" s="359" t="s">
        <v>950</v>
      </c>
      <c r="Q17" s="359" t="s">
        <v>950</v>
      </c>
      <c r="R17" s="375" t="str">
        <f t="shared" si="1"/>
        <v>掲載ページ</v>
      </c>
      <c r="S17" s="375" t="str">
        <f t="shared" si="2"/>
        <v>マニュアル</v>
      </c>
      <c r="T17" s="376" t="str">
        <f t="shared" si="0"/>
        <v>産地戦略</v>
      </c>
      <c r="U17" s="354" t="s">
        <v>940</v>
      </c>
      <c r="V17" s="348" t="s">
        <v>951</v>
      </c>
      <c r="W17" s="332" t="s">
        <v>952</v>
      </c>
    </row>
    <row r="18" spans="1:23" ht="50" customHeight="1" x14ac:dyDescent="0.2">
      <c r="A18" s="17"/>
      <c r="B18" s="242"/>
      <c r="C18" s="242"/>
      <c r="D18" s="161" t="s">
        <v>27</v>
      </c>
      <c r="E18" s="160" t="s">
        <v>28</v>
      </c>
      <c r="F18" s="159" t="s">
        <v>29</v>
      </c>
      <c r="G18" s="160" t="s">
        <v>30</v>
      </c>
      <c r="H18" s="158" t="s">
        <v>22</v>
      </c>
      <c r="I18" s="158"/>
      <c r="J18" s="159"/>
      <c r="K18" s="158"/>
      <c r="L18" s="158"/>
      <c r="M18" s="158"/>
      <c r="N18" s="158"/>
      <c r="O18" s="158"/>
      <c r="P18" s="363" t="s">
        <v>1656</v>
      </c>
      <c r="Q18" s="363" t="s">
        <v>1655</v>
      </c>
      <c r="R18" s="375" t="str">
        <f t="shared" si="1"/>
        <v>掲載ページ</v>
      </c>
      <c r="S18" s="375" t="str">
        <f t="shared" si="2"/>
        <v>マニュアル</v>
      </c>
      <c r="T18" s="376" t="str">
        <f t="shared" si="0"/>
        <v>産地戦略</v>
      </c>
      <c r="U18" s="156" t="s">
        <v>1654</v>
      </c>
      <c r="V18" s="32" t="s">
        <v>31</v>
      </c>
      <c r="W18" s="18" t="s">
        <v>32</v>
      </c>
    </row>
    <row r="19" spans="1:23" s="17" customFormat="1" ht="50" customHeight="1" x14ac:dyDescent="0.2">
      <c r="B19" s="242"/>
      <c r="C19" s="242"/>
      <c r="D19" s="161" t="s">
        <v>33</v>
      </c>
      <c r="E19" s="160" t="s">
        <v>34</v>
      </c>
      <c r="F19" s="160" t="s">
        <v>35</v>
      </c>
      <c r="G19" s="160" t="s">
        <v>36</v>
      </c>
      <c r="H19" s="158"/>
      <c r="I19" s="159"/>
      <c r="J19" s="159"/>
      <c r="K19" s="159"/>
      <c r="L19" s="158"/>
      <c r="M19" s="158" t="s">
        <v>22</v>
      </c>
      <c r="N19" s="159"/>
      <c r="O19" s="158"/>
      <c r="P19" s="363" t="s">
        <v>1653</v>
      </c>
      <c r="Q19" s="363" t="s">
        <v>1652</v>
      </c>
      <c r="R19" s="375" t="str">
        <f t="shared" si="1"/>
        <v>掲載ページ</v>
      </c>
      <c r="S19" s="375" t="str">
        <f t="shared" si="2"/>
        <v>マニュアル</v>
      </c>
      <c r="T19" s="376" t="str">
        <f t="shared" si="0"/>
        <v>産地戦略</v>
      </c>
      <c r="U19" s="156" t="s">
        <v>1651</v>
      </c>
      <c r="V19" s="32" t="s">
        <v>37</v>
      </c>
      <c r="W19" s="28" t="s">
        <v>38</v>
      </c>
    </row>
    <row r="20" spans="1:23" ht="50" customHeight="1" x14ac:dyDescent="0.2">
      <c r="A20" s="17"/>
      <c r="B20" s="242"/>
      <c r="C20" s="242"/>
      <c r="D20" s="372" t="s">
        <v>33</v>
      </c>
      <c r="E20" s="160" t="s">
        <v>39</v>
      </c>
      <c r="F20" s="159" t="s">
        <v>40</v>
      </c>
      <c r="G20" s="160" t="s">
        <v>41</v>
      </c>
      <c r="H20" s="158"/>
      <c r="I20" s="159"/>
      <c r="J20" s="159"/>
      <c r="K20" s="158" t="s">
        <v>22</v>
      </c>
      <c r="L20" s="158"/>
      <c r="M20" s="158"/>
      <c r="N20" s="158" t="s">
        <v>22</v>
      </c>
      <c r="O20" s="158"/>
      <c r="P20" s="363" t="s">
        <v>1650</v>
      </c>
      <c r="Q20" s="363" t="s">
        <v>1649</v>
      </c>
      <c r="R20" s="375" t="str">
        <f t="shared" si="1"/>
        <v>掲載ページ</v>
      </c>
      <c r="S20" s="375" t="str">
        <f t="shared" si="2"/>
        <v>マニュアル</v>
      </c>
      <c r="T20" s="376" t="str">
        <f t="shared" si="0"/>
        <v>産地戦略</v>
      </c>
      <c r="U20" s="156" t="s">
        <v>1648</v>
      </c>
      <c r="V20" s="353" t="s">
        <v>42</v>
      </c>
      <c r="W20" s="19" t="s">
        <v>43</v>
      </c>
    </row>
    <row r="21" spans="1:23" s="17" customFormat="1" ht="50" customHeight="1" x14ac:dyDescent="0.2">
      <c r="A21" s="49"/>
      <c r="B21" s="239"/>
      <c r="C21" s="238"/>
      <c r="D21" s="366" t="s">
        <v>390</v>
      </c>
      <c r="E21" s="367" t="s">
        <v>391</v>
      </c>
      <c r="F21" s="367" t="s">
        <v>259</v>
      </c>
      <c r="G21" s="367" t="s">
        <v>259</v>
      </c>
      <c r="H21" s="146" t="s">
        <v>382</v>
      </c>
      <c r="I21" s="146" t="s">
        <v>113</v>
      </c>
      <c r="J21" s="146" t="s">
        <v>382</v>
      </c>
      <c r="K21" s="146" t="s">
        <v>382</v>
      </c>
      <c r="L21" s="146" t="s">
        <v>382</v>
      </c>
      <c r="M21" s="146"/>
      <c r="N21" s="146" t="s">
        <v>382</v>
      </c>
      <c r="O21" s="146" t="s">
        <v>382</v>
      </c>
      <c r="P21" s="362" t="s">
        <v>392</v>
      </c>
      <c r="Q21" s="362" t="s">
        <v>393</v>
      </c>
      <c r="R21" s="375" t="str">
        <f t="shared" si="1"/>
        <v>掲載ページ</v>
      </c>
      <c r="S21" s="375" t="str">
        <f t="shared" si="2"/>
        <v>マニュアル</v>
      </c>
      <c r="T21" s="376" t="str">
        <f t="shared" si="0"/>
        <v>産地戦略</v>
      </c>
      <c r="U21" s="339" t="s">
        <v>394</v>
      </c>
      <c r="V21" s="305" t="s">
        <v>395</v>
      </c>
      <c r="W21" s="337" t="s">
        <v>396</v>
      </c>
    </row>
    <row r="22" spans="1:23" s="17" customFormat="1" ht="50" customHeight="1" x14ac:dyDescent="0.2">
      <c r="A22" s="60"/>
      <c r="B22" s="94"/>
      <c r="C22" s="94"/>
      <c r="D22" s="141" t="s">
        <v>390</v>
      </c>
      <c r="E22" s="122" t="s">
        <v>956</v>
      </c>
      <c r="F22" s="122" t="s">
        <v>259</v>
      </c>
      <c r="G22" s="122" t="s">
        <v>259</v>
      </c>
      <c r="H22" s="125"/>
      <c r="I22" s="122" t="s">
        <v>113</v>
      </c>
      <c r="J22" s="122"/>
      <c r="K22" s="122" t="s">
        <v>113</v>
      </c>
      <c r="L22" s="122"/>
      <c r="M22" s="122"/>
      <c r="N22" s="122"/>
      <c r="O22" s="122"/>
      <c r="P22" s="359" t="s">
        <v>957</v>
      </c>
      <c r="Q22" s="359" t="s">
        <v>1363</v>
      </c>
      <c r="R22" s="375" t="str">
        <f t="shared" si="1"/>
        <v>掲載ページ</v>
      </c>
      <c r="S22" s="375" t="str">
        <f t="shared" si="2"/>
        <v>マニュアル</v>
      </c>
      <c r="T22" s="376" t="str">
        <f t="shared" si="0"/>
        <v>産地戦略</v>
      </c>
      <c r="U22" s="349" t="s">
        <v>958</v>
      </c>
      <c r="V22" s="345" t="s">
        <v>959</v>
      </c>
      <c r="W22" s="344" t="s">
        <v>960</v>
      </c>
    </row>
    <row r="23" spans="1:23" s="17" customFormat="1" ht="50" customHeight="1" x14ac:dyDescent="0.2">
      <c r="A23" s="60"/>
      <c r="B23" s="94"/>
      <c r="C23" s="94"/>
      <c r="D23" s="141" t="s">
        <v>390</v>
      </c>
      <c r="E23" s="122" t="s">
        <v>961</v>
      </c>
      <c r="F23" s="122" t="s">
        <v>259</v>
      </c>
      <c r="G23" s="122" t="s">
        <v>259</v>
      </c>
      <c r="H23" s="122"/>
      <c r="I23" s="122" t="s">
        <v>113</v>
      </c>
      <c r="J23" s="122"/>
      <c r="K23" s="122" t="s">
        <v>113</v>
      </c>
      <c r="L23" s="122"/>
      <c r="M23" s="122"/>
      <c r="N23" s="122"/>
      <c r="O23" s="122"/>
      <c r="P23" s="359" t="s">
        <v>962</v>
      </c>
      <c r="Q23" s="359" t="s">
        <v>963</v>
      </c>
      <c r="R23" s="375" t="str">
        <f t="shared" si="1"/>
        <v>掲載ページ</v>
      </c>
      <c r="S23" s="375" t="str">
        <f t="shared" si="2"/>
        <v>マニュアル</v>
      </c>
      <c r="T23" s="376" t="str">
        <f t="shared" si="0"/>
        <v>産地戦略</v>
      </c>
      <c r="U23" s="349" t="s">
        <v>964</v>
      </c>
      <c r="V23" s="345" t="s">
        <v>965</v>
      </c>
      <c r="W23" s="352" t="s">
        <v>966</v>
      </c>
    </row>
    <row r="24" spans="1:23" s="17" customFormat="1" ht="50" customHeight="1" x14ac:dyDescent="0.2">
      <c r="A24" s="60"/>
      <c r="B24" s="94"/>
      <c r="C24" s="94"/>
      <c r="D24" s="141" t="s">
        <v>390</v>
      </c>
      <c r="E24" s="122" t="s">
        <v>967</v>
      </c>
      <c r="F24" s="122" t="s">
        <v>259</v>
      </c>
      <c r="G24" s="122" t="s">
        <v>259</v>
      </c>
      <c r="H24" s="122" t="s">
        <v>113</v>
      </c>
      <c r="I24" s="122"/>
      <c r="J24" s="122"/>
      <c r="K24" s="122"/>
      <c r="L24" s="122"/>
      <c r="M24" s="122"/>
      <c r="N24" s="122"/>
      <c r="O24" s="122"/>
      <c r="P24" s="359" t="s">
        <v>968</v>
      </c>
      <c r="Q24" s="359" t="s">
        <v>969</v>
      </c>
      <c r="R24" s="375" t="str">
        <f t="shared" si="1"/>
        <v>掲載ページ</v>
      </c>
      <c r="S24" s="375" t="str">
        <f t="shared" si="2"/>
        <v>マニュアル</v>
      </c>
      <c r="T24" s="376" t="str">
        <f t="shared" si="0"/>
        <v>産地戦略</v>
      </c>
      <c r="U24" s="349" t="s">
        <v>970</v>
      </c>
      <c r="V24" s="351" t="s">
        <v>970</v>
      </c>
      <c r="W24" s="350" t="s">
        <v>971</v>
      </c>
    </row>
    <row r="25" spans="1:23" s="17" customFormat="1" ht="50" customHeight="1" x14ac:dyDescent="0.2">
      <c r="A25" s="60"/>
      <c r="B25" s="94"/>
      <c r="C25" s="94"/>
      <c r="D25" s="141" t="s">
        <v>390</v>
      </c>
      <c r="E25" s="122" t="s">
        <v>972</v>
      </c>
      <c r="F25" s="122" t="s">
        <v>259</v>
      </c>
      <c r="G25" s="122" t="s">
        <v>259</v>
      </c>
      <c r="H25" s="122" t="s">
        <v>113</v>
      </c>
      <c r="I25" s="122"/>
      <c r="J25" s="122"/>
      <c r="K25" s="122"/>
      <c r="L25" s="122"/>
      <c r="M25" s="122"/>
      <c r="N25" s="122"/>
      <c r="O25" s="122"/>
      <c r="P25" s="359" t="s">
        <v>968</v>
      </c>
      <c r="Q25" s="359" t="s">
        <v>969</v>
      </c>
      <c r="R25" s="375" t="str">
        <f t="shared" si="1"/>
        <v>掲載ページ</v>
      </c>
      <c r="S25" s="375" t="str">
        <f t="shared" si="2"/>
        <v>マニュアル</v>
      </c>
      <c r="T25" s="376" t="str">
        <f t="shared" si="0"/>
        <v>産地戦略</v>
      </c>
      <c r="U25" s="346" t="s">
        <v>970</v>
      </c>
      <c r="V25" s="351" t="s">
        <v>970</v>
      </c>
      <c r="W25" s="350" t="s">
        <v>971</v>
      </c>
    </row>
    <row r="26" spans="1:23" ht="50" customHeight="1" x14ac:dyDescent="0.2">
      <c r="A26" s="17"/>
      <c r="B26" s="242"/>
      <c r="C26" s="242"/>
      <c r="D26" s="161" t="s">
        <v>44</v>
      </c>
      <c r="E26" s="160" t="s">
        <v>45</v>
      </c>
      <c r="F26" s="159" t="s">
        <v>46</v>
      </c>
      <c r="G26" s="160" t="s">
        <v>36</v>
      </c>
      <c r="H26" s="158" t="s">
        <v>22</v>
      </c>
      <c r="I26" s="158"/>
      <c r="J26" s="159"/>
      <c r="K26" s="158"/>
      <c r="L26" s="158"/>
      <c r="M26" s="158"/>
      <c r="N26" s="158"/>
      <c r="O26" s="158"/>
      <c r="P26" s="363" t="s">
        <v>1647</v>
      </c>
      <c r="Q26" s="363" t="s">
        <v>1646</v>
      </c>
      <c r="R26" s="375" t="str">
        <f t="shared" si="1"/>
        <v>掲載ページ</v>
      </c>
      <c r="S26" s="375" t="str">
        <f t="shared" si="2"/>
        <v>マニュアル</v>
      </c>
      <c r="T26" s="376" t="str">
        <f t="shared" si="0"/>
        <v>産地戦略</v>
      </c>
      <c r="U26" s="156" t="s">
        <v>1645</v>
      </c>
      <c r="V26" s="58" t="s">
        <v>47</v>
      </c>
      <c r="W26" s="59" t="s">
        <v>48</v>
      </c>
    </row>
    <row r="27" spans="1:23" s="17" customFormat="1" ht="100" customHeight="1" x14ac:dyDescent="0.2">
      <c r="A27" s="49"/>
      <c r="B27" s="239"/>
      <c r="C27" s="238"/>
      <c r="D27" s="366" t="s">
        <v>397</v>
      </c>
      <c r="E27" s="367" t="s">
        <v>398</v>
      </c>
      <c r="F27" s="367" t="s">
        <v>399</v>
      </c>
      <c r="G27" s="367" t="s">
        <v>400</v>
      </c>
      <c r="H27" s="146" t="s">
        <v>113</v>
      </c>
      <c r="I27" s="146"/>
      <c r="J27" s="146" t="s">
        <v>382</v>
      </c>
      <c r="K27" s="146" t="s">
        <v>382</v>
      </c>
      <c r="L27" s="146" t="s">
        <v>382</v>
      </c>
      <c r="M27" s="146" t="s">
        <v>382</v>
      </c>
      <c r="N27" s="146" t="s">
        <v>382</v>
      </c>
      <c r="O27" s="146" t="s">
        <v>382</v>
      </c>
      <c r="P27" s="362" t="s">
        <v>1452</v>
      </c>
      <c r="Q27" s="362" t="s">
        <v>1453</v>
      </c>
      <c r="R27" s="375" t="str">
        <f t="shared" si="1"/>
        <v>掲載ページ</v>
      </c>
      <c r="S27" s="375" t="str">
        <f t="shared" si="2"/>
        <v>マニュアル</v>
      </c>
      <c r="T27" s="376" t="str">
        <f t="shared" si="0"/>
        <v>産地戦略</v>
      </c>
      <c r="U27" s="215" t="s">
        <v>401</v>
      </c>
      <c r="V27" s="305" t="s">
        <v>402</v>
      </c>
      <c r="W27" s="304" t="s">
        <v>403</v>
      </c>
    </row>
    <row r="28" spans="1:23" s="17" customFormat="1" ht="70" customHeight="1" x14ac:dyDescent="0.2">
      <c r="A28" s="60"/>
      <c r="B28" s="94"/>
      <c r="C28" s="94"/>
      <c r="D28" s="141" t="s">
        <v>397</v>
      </c>
      <c r="E28" s="122" t="s">
        <v>973</v>
      </c>
      <c r="F28" s="122" t="s">
        <v>399</v>
      </c>
      <c r="G28" s="122" t="s">
        <v>400</v>
      </c>
      <c r="H28" s="122" t="s">
        <v>113</v>
      </c>
      <c r="I28" s="122" t="s">
        <v>113</v>
      </c>
      <c r="J28" s="122"/>
      <c r="K28" s="122"/>
      <c r="L28" s="122" t="s">
        <v>113</v>
      </c>
      <c r="M28" s="122"/>
      <c r="N28" s="122"/>
      <c r="O28" s="122"/>
      <c r="P28" s="359" t="s">
        <v>1364</v>
      </c>
      <c r="Q28" s="359" t="s">
        <v>1365</v>
      </c>
      <c r="R28" s="375" t="str">
        <f t="shared" si="1"/>
        <v>掲載ページ</v>
      </c>
      <c r="S28" s="375" t="str">
        <f t="shared" si="2"/>
        <v>マニュアル</v>
      </c>
      <c r="T28" s="376" t="str">
        <f t="shared" si="0"/>
        <v>産地戦略</v>
      </c>
      <c r="U28" s="349" t="s">
        <v>974</v>
      </c>
      <c r="V28" s="348" t="s">
        <v>975</v>
      </c>
      <c r="W28" s="347" t="s">
        <v>976</v>
      </c>
    </row>
    <row r="29" spans="1:23" s="17" customFormat="1" ht="50" customHeight="1" x14ac:dyDescent="0.2">
      <c r="A29" s="60"/>
      <c r="B29" s="94"/>
      <c r="C29" s="94"/>
      <c r="D29" s="141" t="s">
        <v>397</v>
      </c>
      <c r="E29" s="122" t="s">
        <v>977</v>
      </c>
      <c r="F29" s="122" t="s">
        <v>578</v>
      </c>
      <c r="G29" s="122" t="s">
        <v>400</v>
      </c>
      <c r="H29" s="122" t="s">
        <v>113</v>
      </c>
      <c r="I29" s="122" t="s">
        <v>113</v>
      </c>
      <c r="J29" s="122"/>
      <c r="K29" s="122"/>
      <c r="L29" s="122"/>
      <c r="M29" s="122"/>
      <c r="N29" s="122" t="s">
        <v>113</v>
      </c>
      <c r="O29" s="122"/>
      <c r="P29" s="359" t="s">
        <v>978</v>
      </c>
      <c r="Q29" s="359" t="s">
        <v>1366</v>
      </c>
      <c r="R29" s="375" t="str">
        <f t="shared" si="1"/>
        <v>掲載ページ</v>
      </c>
      <c r="S29" s="375" t="str">
        <f t="shared" si="2"/>
        <v>マニュアル</v>
      </c>
      <c r="T29" s="376" t="str">
        <f t="shared" si="0"/>
        <v>産地戦略</v>
      </c>
      <c r="U29" s="346" t="s">
        <v>979</v>
      </c>
      <c r="V29" s="345" t="s">
        <v>980</v>
      </c>
      <c r="W29" s="344" t="s">
        <v>981</v>
      </c>
    </row>
    <row r="30" spans="1:23" s="17" customFormat="1" ht="70" customHeight="1" x14ac:dyDescent="0.2">
      <c r="A30" s="49"/>
      <c r="B30" s="239"/>
      <c r="C30" s="238"/>
      <c r="D30" s="366" t="s">
        <v>404</v>
      </c>
      <c r="E30" s="367" t="s">
        <v>405</v>
      </c>
      <c r="F30" s="367" t="s">
        <v>406</v>
      </c>
      <c r="G30" s="367" t="s">
        <v>407</v>
      </c>
      <c r="H30" s="146" t="s">
        <v>113</v>
      </c>
      <c r="I30" s="146" t="s">
        <v>382</v>
      </c>
      <c r="J30" s="146" t="s">
        <v>382</v>
      </c>
      <c r="K30" s="146" t="s">
        <v>382</v>
      </c>
      <c r="L30" s="146" t="s">
        <v>113</v>
      </c>
      <c r="M30" s="146" t="s">
        <v>382</v>
      </c>
      <c r="N30" s="146" t="s">
        <v>382</v>
      </c>
      <c r="O30" s="146" t="s">
        <v>113</v>
      </c>
      <c r="P30" s="362" t="s">
        <v>1454</v>
      </c>
      <c r="Q30" s="362" t="s">
        <v>408</v>
      </c>
      <c r="R30" s="375" t="str">
        <f t="shared" si="1"/>
        <v>掲載ページ</v>
      </c>
      <c r="S30" s="375" t="str">
        <f t="shared" si="2"/>
        <v>マニュアル</v>
      </c>
      <c r="T30" s="376" t="str">
        <f t="shared" si="0"/>
        <v>産地戦略</v>
      </c>
      <c r="U30" s="339" t="s">
        <v>409</v>
      </c>
      <c r="V30" s="305" t="s">
        <v>410</v>
      </c>
      <c r="W30" s="331" t="s">
        <v>411</v>
      </c>
    </row>
    <row r="31" spans="1:23" s="17" customFormat="1" ht="50" customHeight="1" x14ac:dyDescent="0.2">
      <c r="B31" s="242"/>
      <c r="C31" s="242"/>
      <c r="D31" s="161" t="s">
        <v>49</v>
      </c>
      <c r="E31" s="160" t="s">
        <v>50</v>
      </c>
      <c r="F31" s="159" t="s">
        <v>40</v>
      </c>
      <c r="G31" s="160" t="s">
        <v>41</v>
      </c>
      <c r="H31" s="158"/>
      <c r="I31" s="159"/>
      <c r="J31" s="159"/>
      <c r="K31" s="158" t="s">
        <v>22</v>
      </c>
      <c r="L31" s="158"/>
      <c r="M31" s="158"/>
      <c r="N31" s="158"/>
      <c r="O31" s="158"/>
      <c r="P31" s="363" t="s">
        <v>1550</v>
      </c>
      <c r="Q31" s="363" t="s">
        <v>1644</v>
      </c>
      <c r="R31" s="375" t="str">
        <f t="shared" si="1"/>
        <v>掲載ページ</v>
      </c>
      <c r="S31" s="375" t="str">
        <f t="shared" si="2"/>
        <v>マニュアル</v>
      </c>
      <c r="T31" s="376" t="str">
        <f t="shared" si="0"/>
        <v>産地戦略</v>
      </c>
      <c r="U31" s="156" t="s">
        <v>1643</v>
      </c>
      <c r="V31" s="33" t="s">
        <v>51</v>
      </c>
      <c r="W31" s="343" t="s">
        <v>52</v>
      </c>
    </row>
    <row r="32" spans="1:23" s="11" customFormat="1" ht="120" customHeight="1" x14ac:dyDescent="0.2">
      <c r="A32" s="17"/>
      <c r="B32" s="242"/>
      <c r="C32" s="242"/>
      <c r="D32" s="161" t="s">
        <v>49</v>
      </c>
      <c r="E32" s="160" t="s">
        <v>53</v>
      </c>
      <c r="F32" s="159" t="s">
        <v>40</v>
      </c>
      <c r="G32" s="160" t="s">
        <v>41</v>
      </c>
      <c r="H32" s="158"/>
      <c r="I32" s="159"/>
      <c r="J32" s="159"/>
      <c r="K32" s="158" t="s">
        <v>22</v>
      </c>
      <c r="L32" s="158"/>
      <c r="M32" s="158"/>
      <c r="N32" s="158"/>
      <c r="O32" s="158"/>
      <c r="P32" s="363" t="s">
        <v>1642</v>
      </c>
      <c r="Q32" s="363" t="s">
        <v>1641</v>
      </c>
      <c r="R32" s="375" t="str">
        <f t="shared" si="1"/>
        <v>掲載ページ</v>
      </c>
      <c r="S32" s="375" t="str">
        <f t="shared" si="2"/>
        <v>マニュアル</v>
      </c>
      <c r="T32" s="376" t="str">
        <f t="shared" si="0"/>
        <v>産地戦略</v>
      </c>
      <c r="U32" s="156" t="s">
        <v>416</v>
      </c>
      <c r="V32" s="56" t="s">
        <v>54</v>
      </c>
      <c r="W32" s="342" t="s">
        <v>55</v>
      </c>
    </row>
    <row r="33" spans="1:23" s="11" customFormat="1" ht="50" customHeight="1" x14ac:dyDescent="0.2">
      <c r="A33" s="17"/>
      <c r="B33" s="242"/>
      <c r="C33" s="242"/>
      <c r="D33" s="161" t="s">
        <v>49</v>
      </c>
      <c r="E33" s="160" t="s">
        <v>56</v>
      </c>
      <c r="F33" s="159" t="s">
        <v>57</v>
      </c>
      <c r="G33" s="160" t="s">
        <v>58</v>
      </c>
      <c r="H33" s="158"/>
      <c r="I33" s="158" t="s">
        <v>22</v>
      </c>
      <c r="J33" s="159"/>
      <c r="K33" s="158"/>
      <c r="L33" s="158"/>
      <c r="M33" s="158"/>
      <c r="N33" s="158"/>
      <c r="O33" s="158"/>
      <c r="P33" s="363" t="s">
        <v>1640</v>
      </c>
      <c r="Q33" s="363" t="s">
        <v>1639</v>
      </c>
      <c r="R33" s="375" t="str">
        <f t="shared" si="1"/>
        <v>掲載ページ</v>
      </c>
      <c r="S33" s="375" t="str">
        <f t="shared" si="2"/>
        <v>マニュアル</v>
      </c>
      <c r="T33" s="376" t="str">
        <f t="shared" si="0"/>
        <v>産地戦略</v>
      </c>
      <c r="U33" s="156" t="s">
        <v>1638</v>
      </c>
      <c r="V33" s="32" t="s">
        <v>59</v>
      </c>
      <c r="W33" s="18" t="s">
        <v>60</v>
      </c>
    </row>
    <row r="34" spans="1:23" s="17" customFormat="1" ht="50" customHeight="1" x14ac:dyDescent="0.2">
      <c r="A34" s="49"/>
      <c r="B34" s="239"/>
      <c r="C34" s="238"/>
      <c r="D34" s="366" t="s">
        <v>412</v>
      </c>
      <c r="E34" s="367" t="s">
        <v>413</v>
      </c>
      <c r="F34" s="367" t="s">
        <v>259</v>
      </c>
      <c r="G34" s="367" t="s">
        <v>259</v>
      </c>
      <c r="H34" s="146" t="s">
        <v>382</v>
      </c>
      <c r="I34" s="146" t="s">
        <v>382</v>
      </c>
      <c r="J34" s="146" t="s">
        <v>382</v>
      </c>
      <c r="K34" s="146" t="s">
        <v>382</v>
      </c>
      <c r="L34" s="146" t="s">
        <v>382</v>
      </c>
      <c r="M34" s="146" t="s">
        <v>382</v>
      </c>
      <c r="N34" s="146" t="s">
        <v>113</v>
      </c>
      <c r="O34" s="146" t="s">
        <v>382</v>
      </c>
      <c r="P34" s="362" t="s">
        <v>414</v>
      </c>
      <c r="Q34" s="362" t="s">
        <v>415</v>
      </c>
      <c r="R34" s="375" t="str">
        <f t="shared" si="1"/>
        <v>掲載ページ</v>
      </c>
      <c r="S34" s="375" t="str">
        <f t="shared" si="2"/>
        <v>マニュアル</v>
      </c>
      <c r="T34" s="376" t="str">
        <f t="shared" si="0"/>
        <v>産地戦略</v>
      </c>
      <c r="U34" s="303" t="s">
        <v>416</v>
      </c>
      <c r="V34" s="341" t="s">
        <v>417</v>
      </c>
      <c r="W34" s="340" t="s">
        <v>418</v>
      </c>
    </row>
    <row r="35" spans="1:23" s="17" customFormat="1" ht="50" customHeight="1" x14ac:dyDescent="0.2">
      <c r="A35" s="49"/>
      <c r="B35" s="239"/>
      <c r="C35" s="238"/>
      <c r="D35" s="366" t="s">
        <v>412</v>
      </c>
      <c r="E35" s="367" t="s">
        <v>419</v>
      </c>
      <c r="F35" s="367" t="s">
        <v>259</v>
      </c>
      <c r="G35" s="367" t="s">
        <v>259</v>
      </c>
      <c r="H35" s="146" t="s">
        <v>382</v>
      </c>
      <c r="I35" s="146" t="s">
        <v>113</v>
      </c>
      <c r="J35" s="146" t="s">
        <v>382</v>
      </c>
      <c r="K35" s="146" t="s">
        <v>382</v>
      </c>
      <c r="L35" s="146" t="s">
        <v>382</v>
      </c>
      <c r="M35" s="146" t="s">
        <v>382</v>
      </c>
      <c r="N35" s="146" t="s">
        <v>113</v>
      </c>
      <c r="O35" s="146" t="s">
        <v>382</v>
      </c>
      <c r="P35" s="362" t="s">
        <v>420</v>
      </c>
      <c r="Q35" s="362" t="s">
        <v>421</v>
      </c>
      <c r="R35" s="375" t="str">
        <f t="shared" si="1"/>
        <v>掲載ページ</v>
      </c>
      <c r="S35" s="375" t="str">
        <f t="shared" si="2"/>
        <v>マニュアル</v>
      </c>
      <c r="T35" s="376" t="str">
        <f t="shared" si="0"/>
        <v>産地戦略</v>
      </c>
      <c r="U35" s="339" t="s">
        <v>422</v>
      </c>
      <c r="V35" s="305" t="s">
        <v>423</v>
      </c>
      <c r="W35" s="337" t="s">
        <v>424</v>
      </c>
    </row>
    <row r="36" spans="1:23" s="17" customFormat="1" ht="50" customHeight="1" x14ac:dyDescent="0.2">
      <c r="A36" s="49"/>
      <c r="B36" s="239"/>
      <c r="C36" s="238"/>
      <c r="D36" s="366" t="s">
        <v>412</v>
      </c>
      <c r="E36" s="367" t="s">
        <v>419</v>
      </c>
      <c r="F36" s="367" t="s">
        <v>259</v>
      </c>
      <c r="G36" s="367" t="s">
        <v>259</v>
      </c>
      <c r="H36" s="146" t="s">
        <v>382</v>
      </c>
      <c r="I36" s="146" t="s">
        <v>382</v>
      </c>
      <c r="J36" s="146" t="s">
        <v>382</v>
      </c>
      <c r="K36" s="146" t="s">
        <v>113</v>
      </c>
      <c r="L36" s="146" t="s">
        <v>382</v>
      </c>
      <c r="M36" s="146" t="s">
        <v>382</v>
      </c>
      <c r="N36" s="146" t="s">
        <v>382</v>
      </c>
      <c r="O36" s="146" t="s">
        <v>382</v>
      </c>
      <c r="P36" s="362" t="s">
        <v>425</v>
      </c>
      <c r="Q36" s="362" t="s">
        <v>426</v>
      </c>
      <c r="R36" s="375" t="str">
        <f t="shared" si="1"/>
        <v>掲載ページ</v>
      </c>
      <c r="S36" s="375" t="str">
        <f t="shared" si="2"/>
        <v>マニュアル</v>
      </c>
      <c r="T36" s="376" t="str">
        <f t="shared" si="0"/>
        <v>産地戦略</v>
      </c>
      <c r="U36" s="339" t="s">
        <v>422</v>
      </c>
      <c r="V36" s="338" t="s">
        <v>427</v>
      </c>
      <c r="W36" s="337" t="s">
        <v>428</v>
      </c>
    </row>
    <row r="37" spans="1:23" s="17" customFormat="1" ht="50" customHeight="1" x14ac:dyDescent="0.2">
      <c r="A37" s="60"/>
      <c r="B37" s="94"/>
      <c r="C37" s="94"/>
      <c r="D37" s="141" t="s">
        <v>412</v>
      </c>
      <c r="E37" s="122" t="s">
        <v>983</v>
      </c>
      <c r="F37" s="122" t="s">
        <v>457</v>
      </c>
      <c r="G37" s="122" t="s">
        <v>431</v>
      </c>
      <c r="H37" s="122"/>
      <c r="I37" s="122"/>
      <c r="J37" s="122"/>
      <c r="K37" s="122"/>
      <c r="L37" s="122"/>
      <c r="M37" s="122" t="s">
        <v>113</v>
      </c>
      <c r="N37" s="122"/>
      <c r="O37" s="122"/>
      <c r="P37" s="359" t="s">
        <v>954</v>
      </c>
      <c r="Q37" s="359" t="s">
        <v>954</v>
      </c>
      <c r="R37" s="375" t="str">
        <f t="shared" si="1"/>
        <v>掲載ページ</v>
      </c>
      <c r="S37" s="375" t="str">
        <f t="shared" si="2"/>
        <v>マニュアル</v>
      </c>
      <c r="T37" s="376" t="str">
        <f t="shared" si="0"/>
        <v>産地戦略</v>
      </c>
      <c r="U37" s="311" t="s">
        <v>984</v>
      </c>
      <c r="V37" s="336" t="s">
        <v>985</v>
      </c>
      <c r="W37" s="335" t="s">
        <v>986</v>
      </c>
    </row>
    <row r="38" spans="1:23" s="17" customFormat="1" ht="50" customHeight="1" x14ac:dyDescent="0.2">
      <c r="A38" s="60"/>
      <c r="B38" s="94"/>
      <c r="C38" s="94"/>
      <c r="D38" s="141" t="s">
        <v>412</v>
      </c>
      <c r="E38" s="122" t="s">
        <v>987</v>
      </c>
      <c r="F38" s="122" t="s">
        <v>259</v>
      </c>
      <c r="G38" s="122" t="s">
        <v>259</v>
      </c>
      <c r="H38" s="122"/>
      <c r="I38" s="122" t="s">
        <v>113</v>
      </c>
      <c r="J38" s="122"/>
      <c r="K38" s="122"/>
      <c r="L38" s="122"/>
      <c r="M38" s="122"/>
      <c r="N38" s="124"/>
      <c r="O38" s="122"/>
      <c r="P38" s="359" t="s">
        <v>988</v>
      </c>
      <c r="Q38" s="359" t="s">
        <v>989</v>
      </c>
      <c r="R38" s="375" t="str">
        <f t="shared" si="1"/>
        <v>掲載ページ</v>
      </c>
      <c r="S38" s="375" t="str">
        <f t="shared" si="2"/>
        <v>マニュアル</v>
      </c>
      <c r="T38" s="376" t="str">
        <f t="shared" si="0"/>
        <v>産地戦略</v>
      </c>
      <c r="U38" s="97" t="s">
        <v>990</v>
      </c>
      <c r="V38" s="333" t="s">
        <v>991</v>
      </c>
      <c r="W38" s="334" t="s">
        <v>992</v>
      </c>
    </row>
    <row r="39" spans="1:23" s="11" customFormat="1" ht="50" customHeight="1" x14ac:dyDescent="0.2">
      <c r="A39" s="60"/>
      <c r="B39" s="94"/>
      <c r="C39" s="94"/>
      <c r="D39" s="141" t="s">
        <v>412</v>
      </c>
      <c r="E39" s="122" t="s">
        <v>993</v>
      </c>
      <c r="F39" s="122" t="s">
        <v>982</v>
      </c>
      <c r="G39" s="122" t="s">
        <v>407</v>
      </c>
      <c r="H39" s="122" t="s">
        <v>113</v>
      </c>
      <c r="I39" s="122"/>
      <c r="J39" s="122"/>
      <c r="K39" s="122"/>
      <c r="L39" s="122"/>
      <c r="M39" s="122"/>
      <c r="N39" s="122"/>
      <c r="O39" s="122"/>
      <c r="P39" s="359" t="s">
        <v>994</v>
      </c>
      <c r="Q39" s="359" t="s">
        <v>995</v>
      </c>
      <c r="R39" s="375" t="str">
        <f t="shared" si="1"/>
        <v>掲載ページ</v>
      </c>
      <c r="S39" s="375" t="str">
        <f t="shared" si="2"/>
        <v>マニュアル</v>
      </c>
      <c r="T39" s="376" t="str">
        <f t="shared" si="0"/>
        <v>産地戦略</v>
      </c>
      <c r="U39" s="296" t="s">
        <v>996</v>
      </c>
      <c r="V39" s="308" t="s">
        <v>997</v>
      </c>
      <c r="W39" s="321" t="s">
        <v>998</v>
      </c>
    </row>
    <row r="40" spans="1:23" s="11" customFormat="1" ht="50" customHeight="1" x14ac:dyDescent="0.2">
      <c r="A40" s="60"/>
      <c r="B40" s="94"/>
      <c r="C40" s="94"/>
      <c r="D40" s="141" t="s">
        <v>412</v>
      </c>
      <c r="E40" s="122" t="s">
        <v>999</v>
      </c>
      <c r="F40" s="122" t="s">
        <v>1000</v>
      </c>
      <c r="G40" s="122" t="s">
        <v>407</v>
      </c>
      <c r="H40" s="122" t="s">
        <v>113</v>
      </c>
      <c r="I40" s="122"/>
      <c r="J40" s="122"/>
      <c r="K40" s="122"/>
      <c r="L40" s="122"/>
      <c r="M40" s="122"/>
      <c r="N40" s="122"/>
      <c r="O40" s="122" t="s">
        <v>113</v>
      </c>
      <c r="P40" s="359" t="s">
        <v>1001</v>
      </c>
      <c r="Q40" s="359" t="s">
        <v>1002</v>
      </c>
      <c r="R40" s="375" t="str">
        <f t="shared" si="1"/>
        <v>掲載ページ</v>
      </c>
      <c r="S40" s="375" t="str">
        <f t="shared" si="2"/>
        <v>マニュアル</v>
      </c>
      <c r="T40" s="376" t="str">
        <f t="shared" si="0"/>
        <v>産地戦略</v>
      </c>
      <c r="U40" s="97" t="s">
        <v>1003</v>
      </c>
      <c r="V40" s="333" t="s">
        <v>1004</v>
      </c>
      <c r="W40" s="332" t="s">
        <v>1005</v>
      </c>
    </row>
    <row r="41" spans="1:23" s="11" customFormat="1" ht="100" customHeight="1" x14ac:dyDescent="0.2">
      <c r="A41" s="17"/>
      <c r="B41" s="242"/>
      <c r="C41" s="242"/>
      <c r="D41" s="161" t="s">
        <v>61</v>
      </c>
      <c r="E41" s="160" t="s">
        <v>62</v>
      </c>
      <c r="F41" s="160" t="s">
        <v>1637</v>
      </c>
      <c r="G41" s="160" t="s">
        <v>1636</v>
      </c>
      <c r="H41" s="158"/>
      <c r="I41" s="158" t="s">
        <v>22</v>
      </c>
      <c r="J41" s="159"/>
      <c r="K41" s="158"/>
      <c r="L41" s="158"/>
      <c r="M41" s="158"/>
      <c r="N41" s="158"/>
      <c r="O41" s="158"/>
      <c r="P41" s="363" t="s">
        <v>1635</v>
      </c>
      <c r="Q41" s="363" t="s">
        <v>1634</v>
      </c>
      <c r="R41" s="375" t="str">
        <f t="shared" si="1"/>
        <v>掲載ページ</v>
      </c>
      <c r="S41" s="375" t="str">
        <f t="shared" si="2"/>
        <v>マニュアル</v>
      </c>
      <c r="T41" s="376" t="str">
        <f t="shared" si="0"/>
        <v>産地戦略</v>
      </c>
      <c r="U41" s="156" t="s">
        <v>1633</v>
      </c>
      <c r="V41" s="35" t="s">
        <v>64</v>
      </c>
      <c r="W41" s="47" t="s">
        <v>65</v>
      </c>
    </row>
    <row r="42" spans="1:23" s="11" customFormat="1" ht="50" customHeight="1" x14ac:dyDescent="0.2">
      <c r="A42" s="17"/>
      <c r="B42" s="242"/>
      <c r="C42" s="242"/>
      <c r="D42" s="161" t="s">
        <v>61</v>
      </c>
      <c r="E42" s="160" t="s">
        <v>66</v>
      </c>
      <c r="F42" s="160" t="s">
        <v>67</v>
      </c>
      <c r="G42" s="160" t="s">
        <v>68</v>
      </c>
      <c r="H42" s="158"/>
      <c r="I42" s="158" t="s">
        <v>22</v>
      </c>
      <c r="J42" s="159"/>
      <c r="K42" s="158"/>
      <c r="L42" s="158"/>
      <c r="M42" s="158" t="s">
        <v>22</v>
      </c>
      <c r="N42" s="158"/>
      <c r="O42" s="158"/>
      <c r="P42" s="363" t="s">
        <v>1632</v>
      </c>
      <c r="Q42" s="363" t="s">
        <v>1631</v>
      </c>
      <c r="R42" s="375" t="str">
        <f t="shared" si="1"/>
        <v>掲載ページ</v>
      </c>
      <c r="S42" s="375" t="str">
        <f t="shared" si="2"/>
        <v>マニュアル</v>
      </c>
      <c r="T42" s="376" t="str">
        <f t="shared" si="0"/>
        <v>産地戦略</v>
      </c>
      <c r="U42" s="156" t="s">
        <v>1629</v>
      </c>
      <c r="V42" s="36" t="s">
        <v>69</v>
      </c>
      <c r="W42" s="21" t="s">
        <v>70</v>
      </c>
    </row>
    <row r="43" spans="1:23" s="11" customFormat="1" ht="50" customHeight="1" x14ac:dyDescent="0.2">
      <c r="A43" s="17"/>
      <c r="B43" s="242"/>
      <c r="C43" s="242"/>
      <c r="D43" s="161" t="s">
        <v>61</v>
      </c>
      <c r="E43" s="160" t="s">
        <v>71</v>
      </c>
      <c r="F43" s="160" t="s">
        <v>72</v>
      </c>
      <c r="G43" s="160" t="s">
        <v>36</v>
      </c>
      <c r="H43" s="158"/>
      <c r="I43" s="158" t="s">
        <v>22</v>
      </c>
      <c r="J43" s="159"/>
      <c r="K43" s="158"/>
      <c r="L43" s="158"/>
      <c r="M43" s="158" t="s">
        <v>22</v>
      </c>
      <c r="N43" s="158"/>
      <c r="O43" s="158"/>
      <c r="P43" s="363" t="s">
        <v>1630</v>
      </c>
      <c r="Q43" s="363" t="s">
        <v>1624</v>
      </c>
      <c r="R43" s="375" t="str">
        <f t="shared" si="1"/>
        <v>掲載ページ</v>
      </c>
      <c r="S43" s="375" t="str">
        <f t="shared" si="2"/>
        <v>マニュアル</v>
      </c>
      <c r="T43" s="376" t="str">
        <f t="shared" si="0"/>
        <v>産地戦略</v>
      </c>
      <c r="U43" s="156" t="s">
        <v>1629</v>
      </c>
      <c r="V43" s="36" t="s">
        <v>73</v>
      </c>
      <c r="W43" s="21" t="s">
        <v>74</v>
      </c>
    </row>
    <row r="44" spans="1:23" s="17" customFormat="1" ht="50" customHeight="1" x14ac:dyDescent="0.2">
      <c r="B44" s="242"/>
      <c r="C44" s="242"/>
      <c r="D44" s="161" t="s">
        <v>61</v>
      </c>
      <c r="E44" s="160" t="s">
        <v>75</v>
      </c>
      <c r="F44" s="160" t="s">
        <v>76</v>
      </c>
      <c r="G44" s="160" t="s">
        <v>36</v>
      </c>
      <c r="H44" s="158"/>
      <c r="I44" s="159"/>
      <c r="J44" s="158" t="s">
        <v>22</v>
      </c>
      <c r="K44" s="159"/>
      <c r="L44" s="158"/>
      <c r="M44" s="158"/>
      <c r="N44" s="159"/>
      <c r="O44" s="158"/>
      <c r="P44" s="363" t="s">
        <v>1628</v>
      </c>
      <c r="Q44" s="363" t="s">
        <v>1627</v>
      </c>
      <c r="R44" s="375" t="str">
        <f t="shared" si="1"/>
        <v>掲載ページ</v>
      </c>
      <c r="S44" s="375" t="str">
        <f t="shared" si="2"/>
        <v>マニュアル</v>
      </c>
      <c r="T44" s="376" t="str">
        <f t="shared" si="0"/>
        <v>産地戦略</v>
      </c>
      <c r="U44" s="156" t="s">
        <v>1626</v>
      </c>
      <c r="V44" s="45" t="s">
        <v>77</v>
      </c>
      <c r="W44" s="46" t="s">
        <v>78</v>
      </c>
    </row>
    <row r="45" spans="1:23" s="17" customFormat="1" ht="50" customHeight="1" x14ac:dyDescent="0.2">
      <c r="B45" s="242"/>
      <c r="C45" s="242"/>
      <c r="D45" s="161" t="s">
        <v>79</v>
      </c>
      <c r="E45" s="160" t="s">
        <v>80</v>
      </c>
      <c r="F45" s="159" t="s">
        <v>81</v>
      </c>
      <c r="G45" s="160" t="s">
        <v>82</v>
      </c>
      <c r="H45" s="158" t="s">
        <v>22</v>
      </c>
      <c r="I45" s="158"/>
      <c r="J45" s="159"/>
      <c r="K45" s="158"/>
      <c r="L45" s="158"/>
      <c r="M45" s="158" t="s">
        <v>22</v>
      </c>
      <c r="N45" s="158"/>
      <c r="O45" s="158"/>
      <c r="P45" s="363" t="s">
        <v>1625</v>
      </c>
      <c r="Q45" s="363" t="s">
        <v>1624</v>
      </c>
      <c r="R45" s="375" t="str">
        <f t="shared" si="1"/>
        <v>掲載ページ</v>
      </c>
      <c r="S45" s="375" t="str">
        <f t="shared" si="2"/>
        <v>マニュアル</v>
      </c>
      <c r="T45" s="376" t="str">
        <f t="shared" si="0"/>
        <v>産地戦略</v>
      </c>
      <c r="U45" s="156" t="s">
        <v>1623</v>
      </c>
      <c r="V45" s="301" t="s">
        <v>83</v>
      </c>
      <c r="W45" s="331" t="s">
        <v>84</v>
      </c>
    </row>
    <row r="46" spans="1:23" s="17" customFormat="1" ht="70" customHeight="1" x14ac:dyDescent="0.2">
      <c r="B46" s="242"/>
      <c r="C46" s="242"/>
      <c r="D46" s="161" t="s">
        <v>61</v>
      </c>
      <c r="E46" s="160" t="s">
        <v>85</v>
      </c>
      <c r="F46" s="160" t="s">
        <v>86</v>
      </c>
      <c r="G46" s="160" t="s">
        <v>30</v>
      </c>
      <c r="H46" s="158" t="s">
        <v>22</v>
      </c>
      <c r="I46" s="158"/>
      <c r="J46" s="159"/>
      <c r="K46" s="158"/>
      <c r="L46" s="158"/>
      <c r="M46" s="158"/>
      <c r="N46" s="158"/>
      <c r="O46" s="373" t="s">
        <v>22</v>
      </c>
      <c r="P46" s="363" t="s">
        <v>1622</v>
      </c>
      <c r="Q46" s="363" t="s">
        <v>1621</v>
      </c>
      <c r="R46" s="375" t="str">
        <f t="shared" si="1"/>
        <v>掲載ページ</v>
      </c>
      <c r="S46" s="375" t="str">
        <f t="shared" si="2"/>
        <v>マニュアル</v>
      </c>
      <c r="T46" s="376" t="str">
        <f t="shared" si="0"/>
        <v>産地戦略</v>
      </c>
      <c r="U46" s="156" t="s">
        <v>1620</v>
      </c>
      <c r="V46" s="35" t="s">
        <v>87</v>
      </c>
      <c r="W46" s="46" t="s">
        <v>88</v>
      </c>
    </row>
    <row r="47" spans="1:23" s="17" customFormat="1" ht="50" customHeight="1" x14ac:dyDescent="0.2">
      <c r="A47" s="49"/>
      <c r="B47" s="239"/>
      <c r="C47" s="238"/>
      <c r="D47" s="366" t="s">
        <v>429</v>
      </c>
      <c r="E47" s="367" t="s">
        <v>430</v>
      </c>
      <c r="F47" s="367" t="s">
        <v>67</v>
      </c>
      <c r="G47" s="367" t="s">
        <v>431</v>
      </c>
      <c r="H47" s="146" t="s">
        <v>382</v>
      </c>
      <c r="I47" s="146" t="s">
        <v>113</v>
      </c>
      <c r="J47" s="146" t="s">
        <v>382</v>
      </c>
      <c r="K47" s="146" t="s">
        <v>382</v>
      </c>
      <c r="L47" s="146" t="s">
        <v>382</v>
      </c>
      <c r="M47" s="146" t="s">
        <v>113</v>
      </c>
      <c r="N47" s="146" t="s">
        <v>382</v>
      </c>
      <c r="O47" s="146" t="s">
        <v>382</v>
      </c>
      <c r="P47" s="362" t="s">
        <v>432</v>
      </c>
      <c r="Q47" s="362" t="s">
        <v>1619</v>
      </c>
      <c r="R47" s="375" t="str">
        <f t="shared" si="1"/>
        <v>掲載ページ</v>
      </c>
      <c r="S47" s="375" t="str">
        <f t="shared" si="2"/>
        <v>マニュアル</v>
      </c>
      <c r="T47" s="376" t="str">
        <f t="shared" si="0"/>
        <v>産地戦略</v>
      </c>
      <c r="U47" s="24" t="s">
        <v>433</v>
      </c>
      <c r="V47" s="302" t="s">
        <v>434</v>
      </c>
      <c r="W47" s="330" t="s">
        <v>435</v>
      </c>
    </row>
    <row r="48" spans="1:23" s="17" customFormat="1" ht="70" customHeight="1" x14ac:dyDescent="0.2">
      <c r="A48" s="276"/>
      <c r="B48" s="275"/>
      <c r="C48" s="274"/>
      <c r="D48" s="128" t="s">
        <v>61</v>
      </c>
      <c r="E48" s="122" t="s">
        <v>842</v>
      </c>
      <c r="F48" s="142" t="s">
        <v>844</v>
      </c>
      <c r="G48" s="122" t="s">
        <v>843</v>
      </c>
      <c r="H48" s="122"/>
      <c r="I48" s="122" t="s">
        <v>113</v>
      </c>
      <c r="J48" s="122"/>
      <c r="K48" s="122"/>
      <c r="L48" s="122"/>
      <c r="M48" s="122" t="s">
        <v>113</v>
      </c>
      <c r="N48" s="122"/>
      <c r="O48" s="122"/>
      <c r="P48" s="359" t="s">
        <v>845</v>
      </c>
      <c r="Q48" s="359" t="s">
        <v>846</v>
      </c>
      <c r="R48" s="375" t="str">
        <f t="shared" si="1"/>
        <v>掲載ページ</v>
      </c>
      <c r="S48" s="375" t="str">
        <f t="shared" si="2"/>
        <v>マニュアル</v>
      </c>
      <c r="T48" s="376" t="str">
        <f t="shared" si="0"/>
        <v>産地戦略</v>
      </c>
      <c r="U48" s="311" t="s">
        <v>847</v>
      </c>
      <c r="V48" s="313" t="s">
        <v>848</v>
      </c>
      <c r="W48" s="315" t="s">
        <v>849</v>
      </c>
    </row>
    <row r="49" spans="1:23" s="17" customFormat="1" ht="50" customHeight="1" x14ac:dyDescent="0.2">
      <c r="A49" s="60"/>
      <c r="B49" s="94"/>
      <c r="C49" s="94"/>
      <c r="D49" s="141" t="s">
        <v>429</v>
      </c>
      <c r="E49" s="122" t="s">
        <v>1006</v>
      </c>
      <c r="F49" s="122" t="s">
        <v>67</v>
      </c>
      <c r="G49" s="122" t="s">
        <v>431</v>
      </c>
      <c r="H49" s="122"/>
      <c r="I49" s="122" t="s">
        <v>113</v>
      </c>
      <c r="J49" s="122"/>
      <c r="K49" s="122"/>
      <c r="L49" s="122"/>
      <c r="M49" s="122" t="s">
        <v>113</v>
      </c>
      <c r="N49" s="122"/>
      <c r="O49" s="122"/>
      <c r="P49" s="359" t="s">
        <v>1007</v>
      </c>
      <c r="Q49" s="359" t="s">
        <v>954</v>
      </c>
      <c r="R49" s="375" t="str">
        <f t="shared" si="1"/>
        <v>掲載ページ</v>
      </c>
      <c r="S49" s="375" t="str">
        <f t="shared" si="2"/>
        <v>マニュアル</v>
      </c>
      <c r="T49" s="376" t="str">
        <f t="shared" si="0"/>
        <v>産地戦略</v>
      </c>
      <c r="U49" s="97" t="s">
        <v>1008</v>
      </c>
      <c r="V49" s="310" t="s">
        <v>1009</v>
      </c>
      <c r="W49" s="320" t="s">
        <v>1010</v>
      </c>
    </row>
    <row r="50" spans="1:23" s="17" customFormat="1" ht="50" customHeight="1" x14ac:dyDescent="0.2">
      <c r="B50" s="242"/>
      <c r="C50" s="242"/>
      <c r="D50" s="161" t="s">
        <v>89</v>
      </c>
      <c r="E50" s="160" t="s">
        <v>90</v>
      </c>
      <c r="F50" s="159" t="s">
        <v>91</v>
      </c>
      <c r="G50" s="160" t="s">
        <v>36</v>
      </c>
      <c r="H50" s="158" t="s">
        <v>22</v>
      </c>
      <c r="I50" s="158"/>
      <c r="J50" s="159"/>
      <c r="K50" s="158"/>
      <c r="L50" s="158"/>
      <c r="M50" s="158"/>
      <c r="N50" s="158"/>
      <c r="O50" s="158"/>
      <c r="P50" s="363" t="s">
        <v>1618</v>
      </c>
      <c r="Q50" s="363" t="s">
        <v>1618</v>
      </c>
      <c r="R50" s="375" t="str">
        <f t="shared" si="1"/>
        <v>掲載ページ</v>
      </c>
      <c r="S50" s="375" t="str">
        <f t="shared" si="2"/>
        <v>マニュアル</v>
      </c>
      <c r="T50" s="376" t="str">
        <f t="shared" si="0"/>
        <v>産地戦略</v>
      </c>
      <c r="U50" s="156" t="s">
        <v>441</v>
      </c>
      <c r="V50" s="35" t="s">
        <v>92</v>
      </c>
      <c r="W50" s="46" t="s">
        <v>93</v>
      </c>
    </row>
    <row r="51" spans="1:23" s="17" customFormat="1" ht="50" customHeight="1" x14ac:dyDescent="0.2">
      <c r="B51" s="242"/>
      <c r="C51" s="242"/>
      <c r="D51" s="161" t="s">
        <v>89</v>
      </c>
      <c r="E51" s="160" t="s">
        <v>90</v>
      </c>
      <c r="F51" s="159" t="s">
        <v>94</v>
      </c>
      <c r="G51" s="160" t="s">
        <v>95</v>
      </c>
      <c r="H51" s="158"/>
      <c r="I51" s="158" t="s">
        <v>22</v>
      </c>
      <c r="J51" s="159"/>
      <c r="K51" s="158"/>
      <c r="L51" s="158"/>
      <c r="M51" s="158"/>
      <c r="N51" s="158"/>
      <c r="O51" s="158"/>
      <c r="P51" s="363" t="s">
        <v>1617</v>
      </c>
      <c r="Q51" s="363" t="s">
        <v>1616</v>
      </c>
      <c r="R51" s="375" t="str">
        <f t="shared" si="1"/>
        <v>掲載ページ</v>
      </c>
      <c r="S51" s="375" t="str">
        <f t="shared" si="2"/>
        <v>マニュアル</v>
      </c>
      <c r="T51" s="376" t="str">
        <f t="shared" si="0"/>
        <v>産地戦略</v>
      </c>
      <c r="U51" s="156" t="s">
        <v>441</v>
      </c>
      <c r="V51" s="35" t="s">
        <v>96</v>
      </c>
      <c r="W51" s="48" t="s">
        <v>97</v>
      </c>
    </row>
    <row r="52" spans="1:23" s="17" customFormat="1" ht="100" customHeight="1" x14ac:dyDescent="0.2">
      <c r="B52" s="242"/>
      <c r="C52" s="242"/>
      <c r="D52" s="161" t="s">
        <v>89</v>
      </c>
      <c r="E52" s="160" t="s">
        <v>90</v>
      </c>
      <c r="F52" s="159" t="s">
        <v>98</v>
      </c>
      <c r="G52" s="160" t="s">
        <v>30</v>
      </c>
      <c r="H52" s="158" t="s">
        <v>22</v>
      </c>
      <c r="I52" s="158" t="s">
        <v>22</v>
      </c>
      <c r="J52" s="159"/>
      <c r="K52" s="158"/>
      <c r="L52" s="158"/>
      <c r="M52" s="158"/>
      <c r="N52" s="158"/>
      <c r="O52" s="158"/>
      <c r="P52" s="363" t="s">
        <v>1615</v>
      </c>
      <c r="Q52" s="363" t="s">
        <v>1614</v>
      </c>
      <c r="R52" s="375" t="str">
        <f t="shared" si="1"/>
        <v>掲載ページ</v>
      </c>
      <c r="S52" s="375" t="str">
        <f t="shared" si="2"/>
        <v>マニュアル</v>
      </c>
      <c r="T52" s="376" t="str">
        <f t="shared" si="0"/>
        <v>産地戦略</v>
      </c>
      <c r="U52" s="156" t="s">
        <v>441</v>
      </c>
      <c r="V52" s="35" t="s">
        <v>99</v>
      </c>
      <c r="W52" s="27" t="s">
        <v>100</v>
      </c>
    </row>
    <row r="53" spans="1:23" s="17" customFormat="1" ht="50" customHeight="1" x14ac:dyDescent="0.2">
      <c r="A53" s="49"/>
      <c r="B53" s="239"/>
      <c r="C53" s="238"/>
      <c r="D53" s="398" t="s">
        <v>436</v>
      </c>
      <c r="E53" s="385" t="s">
        <v>436</v>
      </c>
      <c r="F53" s="385" t="s">
        <v>444</v>
      </c>
      <c r="G53" s="385" t="s">
        <v>445</v>
      </c>
      <c r="H53" s="388" t="s">
        <v>382</v>
      </c>
      <c r="I53" s="388" t="s">
        <v>113</v>
      </c>
      <c r="J53" s="388" t="s">
        <v>382</v>
      </c>
      <c r="K53" s="388" t="s">
        <v>382</v>
      </c>
      <c r="L53" s="388" t="s">
        <v>382</v>
      </c>
      <c r="M53" s="388" t="s">
        <v>382</v>
      </c>
      <c r="N53" s="388" t="s">
        <v>382</v>
      </c>
      <c r="O53" s="388" t="s">
        <v>382</v>
      </c>
      <c r="P53" s="401" t="s">
        <v>446</v>
      </c>
      <c r="Q53" s="401" t="s">
        <v>447</v>
      </c>
      <c r="R53" s="387" t="str">
        <f>IF(OR(U53="",U53="準備中"),"準備中",HYPERLINK(U53,R$5))</f>
        <v>掲載ページ</v>
      </c>
      <c r="S53" s="375" t="str">
        <f>IF(OR(V53="","準備中"),"準備中",HYPERLINK(V53,"マニュアル（鶏ふん堆肥）"))</f>
        <v>マニュアル（鶏ふん堆肥）</v>
      </c>
      <c r="T53" s="389" t="str">
        <f>IF(OR(W53="","準備中"),"準備中",HYPERLINK(W53,T$5))</f>
        <v>産地戦略</v>
      </c>
      <c r="U53" s="329" t="s">
        <v>441</v>
      </c>
      <c r="V53" s="36" t="s">
        <v>448</v>
      </c>
      <c r="W53" s="326" t="s">
        <v>449</v>
      </c>
    </row>
    <row r="54" spans="1:23" s="17" customFormat="1" ht="50" customHeight="1" x14ac:dyDescent="0.2">
      <c r="A54" s="49"/>
      <c r="B54" s="239"/>
      <c r="C54" s="238"/>
      <c r="D54" s="386"/>
      <c r="E54" s="385"/>
      <c r="F54" s="385"/>
      <c r="G54" s="385"/>
      <c r="H54" s="388"/>
      <c r="I54" s="388"/>
      <c r="J54" s="388"/>
      <c r="K54" s="388"/>
      <c r="L54" s="388"/>
      <c r="M54" s="388"/>
      <c r="N54" s="388"/>
      <c r="O54" s="388"/>
      <c r="P54" s="401"/>
      <c r="Q54" s="401"/>
      <c r="R54" s="387"/>
      <c r="S54" s="375" t="str">
        <f>IF(OR(V54="","準備中"),"準備中",HYPERLINK(V54,"マニュアル（豚ぷん堆肥）"))</f>
        <v>マニュアル（豚ぷん堆肥）</v>
      </c>
      <c r="T54" s="389"/>
      <c r="U54" s="328"/>
      <c r="V54" s="36" t="s">
        <v>450</v>
      </c>
      <c r="W54" s="327"/>
    </row>
    <row r="55" spans="1:23" s="17" customFormat="1" ht="50" customHeight="1" x14ac:dyDescent="0.2">
      <c r="A55" s="49"/>
      <c r="B55" s="239"/>
      <c r="C55" s="238"/>
      <c r="D55" s="366" t="s">
        <v>436</v>
      </c>
      <c r="E55" s="367" t="s">
        <v>437</v>
      </c>
      <c r="F55" s="367" t="s">
        <v>438</v>
      </c>
      <c r="G55" s="367" t="s">
        <v>30</v>
      </c>
      <c r="H55" s="146" t="s">
        <v>113</v>
      </c>
      <c r="I55" s="146" t="s">
        <v>382</v>
      </c>
      <c r="J55" s="146" t="s">
        <v>382</v>
      </c>
      <c r="K55" s="146" t="s">
        <v>382</v>
      </c>
      <c r="L55" s="146" t="s">
        <v>382</v>
      </c>
      <c r="M55" s="146" t="s">
        <v>382</v>
      </c>
      <c r="N55" s="146" t="s">
        <v>382</v>
      </c>
      <c r="O55" s="146" t="s">
        <v>382</v>
      </c>
      <c r="P55" s="362" t="s">
        <v>439</v>
      </c>
      <c r="Q55" s="362" t="s">
        <v>440</v>
      </c>
      <c r="R55" s="375" t="str">
        <f>IF(OR(U55="",U55="準備中"),"準備中",HYPERLINK(U55,R$5))</f>
        <v>掲載ページ</v>
      </c>
      <c r="S55" s="375" t="str">
        <f t="shared" ref="S55:S85" si="3">IF(OR(V55="","準備中"),"準備中",HYPERLINK(V55,S$5))</f>
        <v>マニュアル</v>
      </c>
      <c r="T55" s="376" t="str">
        <f t="shared" ref="T55:T85" si="4">IF(OR(W55="","準備中"),"準備中",HYPERLINK(W55,T$5))</f>
        <v>産地戦略</v>
      </c>
      <c r="U55" s="303" t="s">
        <v>441</v>
      </c>
      <c r="V55" s="302" t="s">
        <v>442</v>
      </c>
      <c r="W55" s="326" t="s">
        <v>443</v>
      </c>
    </row>
    <row r="56" spans="1:23" s="11" customFormat="1" ht="50" customHeight="1" x14ac:dyDescent="0.2">
      <c r="A56" s="49"/>
      <c r="B56" s="239"/>
      <c r="C56" s="238"/>
      <c r="D56" s="366" t="s">
        <v>436</v>
      </c>
      <c r="E56" s="367" t="s">
        <v>436</v>
      </c>
      <c r="F56" s="367" t="s">
        <v>451</v>
      </c>
      <c r="G56" s="367" t="s">
        <v>30</v>
      </c>
      <c r="H56" s="146" t="s">
        <v>113</v>
      </c>
      <c r="I56" s="146" t="s">
        <v>382</v>
      </c>
      <c r="J56" s="146" t="s">
        <v>382</v>
      </c>
      <c r="K56" s="146" t="s">
        <v>382</v>
      </c>
      <c r="L56" s="146" t="s">
        <v>382</v>
      </c>
      <c r="M56" s="146" t="s">
        <v>382</v>
      </c>
      <c r="N56" s="146" t="s">
        <v>382</v>
      </c>
      <c r="O56" s="146" t="s">
        <v>382</v>
      </c>
      <c r="P56" s="362" t="s">
        <v>452</v>
      </c>
      <c r="Q56" s="362" t="s">
        <v>453</v>
      </c>
      <c r="R56" s="375" t="str">
        <f t="shared" ref="R56:R85" si="5">IF(OR(U56="",U56="準備中"),"準備中",HYPERLINK(U56,R$5))</f>
        <v>掲載ページ</v>
      </c>
      <c r="S56" s="375" t="str">
        <f t="shared" si="3"/>
        <v>マニュアル</v>
      </c>
      <c r="T56" s="376" t="str">
        <f t="shared" si="4"/>
        <v>産地戦略</v>
      </c>
      <c r="U56" s="325" t="s">
        <v>454</v>
      </c>
      <c r="V56" s="324" t="s">
        <v>455</v>
      </c>
      <c r="W56" s="322" t="s">
        <v>456</v>
      </c>
    </row>
    <row r="57" spans="1:23" s="11" customFormat="1" ht="50" customHeight="1" x14ac:dyDescent="0.2">
      <c r="A57" s="49"/>
      <c r="B57" s="239"/>
      <c r="C57" s="238"/>
      <c r="D57" s="366" t="s">
        <v>436</v>
      </c>
      <c r="E57" s="367" t="s">
        <v>436</v>
      </c>
      <c r="F57" s="367" t="s">
        <v>457</v>
      </c>
      <c r="G57" s="367" t="s">
        <v>21</v>
      </c>
      <c r="H57" s="146" t="s">
        <v>382</v>
      </c>
      <c r="I57" s="146" t="s">
        <v>382</v>
      </c>
      <c r="J57" s="146" t="s">
        <v>382</v>
      </c>
      <c r="K57" s="146" t="s">
        <v>382</v>
      </c>
      <c r="L57" s="146" t="s">
        <v>382</v>
      </c>
      <c r="M57" s="146" t="s">
        <v>113</v>
      </c>
      <c r="N57" s="146" t="s">
        <v>382</v>
      </c>
      <c r="O57" s="146" t="s">
        <v>382</v>
      </c>
      <c r="P57" s="362" t="s">
        <v>458</v>
      </c>
      <c r="Q57" s="362" t="s">
        <v>459</v>
      </c>
      <c r="R57" s="375" t="str">
        <f t="shared" si="5"/>
        <v>掲載ページ</v>
      </c>
      <c r="S57" s="375" t="str">
        <f t="shared" si="3"/>
        <v>マニュアル</v>
      </c>
      <c r="T57" s="376" t="str">
        <f t="shared" si="4"/>
        <v>産地戦略</v>
      </c>
      <c r="U57" s="303" t="s">
        <v>441</v>
      </c>
      <c r="V57" s="302" t="s">
        <v>460</v>
      </c>
      <c r="W57" s="323" t="s">
        <v>461</v>
      </c>
    </row>
    <row r="58" spans="1:23" s="11" customFormat="1" ht="50" customHeight="1" x14ac:dyDescent="0.2">
      <c r="A58" s="49"/>
      <c r="B58" s="239"/>
      <c r="C58" s="238"/>
      <c r="D58" s="366" t="s">
        <v>436</v>
      </c>
      <c r="E58" s="367" t="s">
        <v>436</v>
      </c>
      <c r="F58" s="367" t="s">
        <v>462</v>
      </c>
      <c r="G58" s="367" t="s">
        <v>30</v>
      </c>
      <c r="H58" s="146" t="s">
        <v>113</v>
      </c>
      <c r="I58" s="146" t="s">
        <v>382</v>
      </c>
      <c r="J58" s="146" t="s">
        <v>382</v>
      </c>
      <c r="K58" s="146" t="s">
        <v>382</v>
      </c>
      <c r="L58" s="146" t="s">
        <v>382</v>
      </c>
      <c r="M58" s="146" t="s">
        <v>382</v>
      </c>
      <c r="N58" s="146" t="s">
        <v>382</v>
      </c>
      <c r="O58" s="146" t="s">
        <v>382</v>
      </c>
      <c r="P58" s="362" t="s">
        <v>463</v>
      </c>
      <c r="Q58" s="362" t="s">
        <v>464</v>
      </c>
      <c r="R58" s="375" t="str">
        <f t="shared" si="5"/>
        <v>掲載ページ</v>
      </c>
      <c r="S58" s="375" t="str">
        <f t="shared" si="3"/>
        <v>マニュアル</v>
      </c>
      <c r="T58" s="376" t="str">
        <f t="shared" si="4"/>
        <v>産地戦略</v>
      </c>
      <c r="U58" s="303" t="s">
        <v>441</v>
      </c>
      <c r="V58" s="302" t="s">
        <v>465</v>
      </c>
      <c r="W58" s="322" t="s">
        <v>466</v>
      </c>
    </row>
    <row r="59" spans="1:23" s="11" customFormat="1" ht="50" customHeight="1" x14ac:dyDescent="0.2">
      <c r="A59" s="49"/>
      <c r="B59" s="239"/>
      <c r="C59" s="238"/>
      <c r="D59" s="366" t="s">
        <v>436</v>
      </c>
      <c r="E59" s="367" t="s">
        <v>436</v>
      </c>
      <c r="F59" s="367" t="s">
        <v>462</v>
      </c>
      <c r="G59" s="367" t="s">
        <v>30</v>
      </c>
      <c r="H59" s="146" t="s">
        <v>382</v>
      </c>
      <c r="I59" s="146" t="s">
        <v>382</v>
      </c>
      <c r="J59" s="146" t="s">
        <v>382</v>
      </c>
      <c r="K59" s="146" t="s">
        <v>382</v>
      </c>
      <c r="L59" s="146" t="s">
        <v>382</v>
      </c>
      <c r="M59" s="146" t="s">
        <v>113</v>
      </c>
      <c r="N59" s="146" t="s">
        <v>382</v>
      </c>
      <c r="O59" s="146" t="s">
        <v>382</v>
      </c>
      <c r="P59" s="362" t="s">
        <v>458</v>
      </c>
      <c r="Q59" s="362" t="s">
        <v>459</v>
      </c>
      <c r="R59" s="375" t="str">
        <f t="shared" si="5"/>
        <v>掲載ページ</v>
      </c>
      <c r="S59" s="375" t="str">
        <f t="shared" si="3"/>
        <v>マニュアル</v>
      </c>
      <c r="T59" s="376" t="str">
        <f t="shared" si="4"/>
        <v>産地戦略</v>
      </c>
      <c r="U59" s="303" t="s">
        <v>441</v>
      </c>
      <c r="V59" s="302" t="s">
        <v>467</v>
      </c>
      <c r="W59" s="322" t="s">
        <v>468</v>
      </c>
    </row>
    <row r="60" spans="1:23" s="17" customFormat="1" ht="50" customHeight="1" x14ac:dyDescent="0.2">
      <c r="A60" s="60"/>
      <c r="B60" s="94"/>
      <c r="C60" s="94"/>
      <c r="D60" s="141" t="s">
        <v>436</v>
      </c>
      <c r="E60" s="122" t="s">
        <v>436</v>
      </c>
      <c r="F60" s="122" t="s">
        <v>1011</v>
      </c>
      <c r="G60" s="122" t="s">
        <v>654</v>
      </c>
      <c r="H60" s="122" t="s">
        <v>113</v>
      </c>
      <c r="I60" s="122"/>
      <c r="J60" s="122"/>
      <c r="K60" s="122"/>
      <c r="L60" s="122"/>
      <c r="M60" s="122"/>
      <c r="N60" s="122"/>
      <c r="O60" s="122"/>
      <c r="P60" s="359" t="s">
        <v>1012</v>
      </c>
      <c r="Q60" s="359" t="s">
        <v>1012</v>
      </c>
      <c r="R60" s="375" t="str">
        <f t="shared" si="5"/>
        <v>掲載ページ</v>
      </c>
      <c r="S60" s="375" t="str">
        <f t="shared" si="3"/>
        <v>マニュアル</v>
      </c>
      <c r="T60" s="376" t="str">
        <f t="shared" si="4"/>
        <v>産地戦略</v>
      </c>
      <c r="U60" s="299" t="s">
        <v>454</v>
      </c>
      <c r="V60" s="310" t="s">
        <v>1013</v>
      </c>
      <c r="W60" s="320" t="s">
        <v>1014</v>
      </c>
    </row>
    <row r="61" spans="1:23" s="17" customFormat="1" ht="50" customHeight="1" x14ac:dyDescent="0.2">
      <c r="A61" s="60"/>
      <c r="B61" s="94"/>
      <c r="C61" s="94"/>
      <c r="D61" s="141" t="s">
        <v>436</v>
      </c>
      <c r="E61" s="122" t="s">
        <v>436</v>
      </c>
      <c r="F61" s="122" t="s">
        <v>259</v>
      </c>
      <c r="G61" s="122" t="s">
        <v>259</v>
      </c>
      <c r="H61" s="122"/>
      <c r="I61" s="122"/>
      <c r="J61" s="122"/>
      <c r="K61" s="122" t="s">
        <v>113</v>
      </c>
      <c r="L61" s="122" t="s">
        <v>113</v>
      </c>
      <c r="M61" s="122"/>
      <c r="N61" s="122"/>
      <c r="O61" s="122"/>
      <c r="P61" s="359" t="s">
        <v>1015</v>
      </c>
      <c r="Q61" s="359" t="s">
        <v>1016</v>
      </c>
      <c r="R61" s="375" t="str">
        <f t="shared" si="5"/>
        <v>掲載ページ</v>
      </c>
      <c r="S61" s="375" t="str">
        <f t="shared" si="3"/>
        <v>マニュアル</v>
      </c>
      <c r="T61" s="376" t="str">
        <f t="shared" si="4"/>
        <v>産地戦略</v>
      </c>
      <c r="U61" s="299" t="s">
        <v>454</v>
      </c>
      <c r="V61" s="310" t="s">
        <v>1017</v>
      </c>
      <c r="W61" s="321" t="s">
        <v>1018</v>
      </c>
    </row>
    <row r="62" spans="1:23" s="11" customFormat="1" ht="50" customHeight="1" x14ac:dyDescent="0.2">
      <c r="A62" s="60"/>
      <c r="B62" s="94"/>
      <c r="C62" s="94"/>
      <c r="D62" s="141" t="s">
        <v>436</v>
      </c>
      <c r="E62" s="122" t="s">
        <v>436</v>
      </c>
      <c r="F62" s="122" t="s">
        <v>259</v>
      </c>
      <c r="G62" s="122" t="s">
        <v>259</v>
      </c>
      <c r="H62" s="122"/>
      <c r="I62" s="122" t="s">
        <v>113</v>
      </c>
      <c r="J62" s="122"/>
      <c r="K62" s="122"/>
      <c r="L62" s="122"/>
      <c r="M62" s="122"/>
      <c r="N62" s="122"/>
      <c r="O62" s="122"/>
      <c r="P62" s="359" t="s">
        <v>1019</v>
      </c>
      <c r="Q62" s="359" t="s">
        <v>1019</v>
      </c>
      <c r="R62" s="375" t="str">
        <f t="shared" si="5"/>
        <v>掲載ページ</v>
      </c>
      <c r="S62" s="375" t="str">
        <f t="shared" si="3"/>
        <v>マニュアル</v>
      </c>
      <c r="T62" s="376" t="str">
        <f t="shared" si="4"/>
        <v>産地戦略</v>
      </c>
      <c r="U62" s="299" t="s">
        <v>454</v>
      </c>
      <c r="V62" s="310" t="s">
        <v>1020</v>
      </c>
      <c r="W62" s="321" t="s">
        <v>1021</v>
      </c>
    </row>
    <row r="63" spans="1:23" s="17" customFormat="1" ht="50" customHeight="1" x14ac:dyDescent="0.2">
      <c r="A63" s="60"/>
      <c r="B63" s="94"/>
      <c r="C63" s="94"/>
      <c r="D63" s="141" t="s">
        <v>436</v>
      </c>
      <c r="E63" s="122" t="s">
        <v>436</v>
      </c>
      <c r="F63" s="122" t="s">
        <v>259</v>
      </c>
      <c r="G63" s="122" t="s">
        <v>259</v>
      </c>
      <c r="H63" s="122"/>
      <c r="I63" s="122" t="s">
        <v>113</v>
      </c>
      <c r="J63" s="122"/>
      <c r="K63" s="122"/>
      <c r="L63" s="122"/>
      <c r="M63" s="122"/>
      <c r="N63" s="122"/>
      <c r="O63" s="122"/>
      <c r="P63" s="359" t="s">
        <v>1022</v>
      </c>
      <c r="Q63" s="359" t="s">
        <v>1016</v>
      </c>
      <c r="R63" s="375" t="str">
        <f t="shared" si="5"/>
        <v>掲載ページ</v>
      </c>
      <c r="S63" s="375" t="str">
        <f t="shared" si="3"/>
        <v>マニュアル</v>
      </c>
      <c r="T63" s="376" t="str">
        <f t="shared" si="4"/>
        <v>産地戦略</v>
      </c>
      <c r="U63" s="299" t="s">
        <v>454</v>
      </c>
      <c r="V63" s="310" t="s">
        <v>1023</v>
      </c>
      <c r="W63" s="320" t="s">
        <v>1024</v>
      </c>
    </row>
    <row r="64" spans="1:23" s="17" customFormat="1" ht="50" customHeight="1" x14ac:dyDescent="0.2">
      <c r="B64" s="242"/>
      <c r="C64" s="242"/>
      <c r="D64" s="161" t="s">
        <v>101</v>
      </c>
      <c r="E64" s="160" t="s">
        <v>102</v>
      </c>
      <c r="F64" s="160" t="s">
        <v>103</v>
      </c>
      <c r="G64" s="160" t="s">
        <v>36</v>
      </c>
      <c r="H64" s="158" t="s">
        <v>22</v>
      </c>
      <c r="I64" s="158"/>
      <c r="J64" s="159"/>
      <c r="K64" s="158"/>
      <c r="L64" s="158"/>
      <c r="M64" s="158"/>
      <c r="N64" s="158"/>
      <c r="O64" s="158"/>
      <c r="P64" s="363" t="s">
        <v>1613</v>
      </c>
      <c r="Q64" s="363" t="s">
        <v>1612</v>
      </c>
      <c r="R64" s="375" t="str">
        <f t="shared" si="5"/>
        <v>掲載ページ</v>
      </c>
      <c r="S64" s="375" t="str">
        <f t="shared" si="3"/>
        <v>マニュアル</v>
      </c>
      <c r="T64" s="376" t="str">
        <f t="shared" si="4"/>
        <v>産地戦略</v>
      </c>
      <c r="U64" s="156" t="s">
        <v>1609</v>
      </c>
      <c r="V64" s="35" t="s">
        <v>104</v>
      </c>
      <c r="W64" s="31" t="s">
        <v>105</v>
      </c>
    </row>
    <row r="65" spans="1:23" s="11" customFormat="1" ht="50" customHeight="1" x14ac:dyDescent="0.2">
      <c r="A65" s="17"/>
      <c r="B65" s="242"/>
      <c r="C65" s="242"/>
      <c r="D65" s="161" t="s">
        <v>101</v>
      </c>
      <c r="E65" s="160" t="s">
        <v>102</v>
      </c>
      <c r="F65" s="160" t="s">
        <v>106</v>
      </c>
      <c r="G65" s="160" t="s">
        <v>107</v>
      </c>
      <c r="H65" s="158"/>
      <c r="I65" s="158" t="s">
        <v>22</v>
      </c>
      <c r="J65" s="159"/>
      <c r="K65" s="158"/>
      <c r="L65" s="158"/>
      <c r="M65" s="158"/>
      <c r="N65" s="158"/>
      <c r="O65" s="158"/>
      <c r="P65" s="363" t="s">
        <v>1611</v>
      </c>
      <c r="Q65" s="363" t="s">
        <v>1610</v>
      </c>
      <c r="R65" s="375" t="str">
        <f t="shared" si="5"/>
        <v>掲載ページ</v>
      </c>
      <c r="S65" s="375" t="str">
        <f t="shared" si="3"/>
        <v>マニュアル</v>
      </c>
      <c r="T65" s="376" t="str">
        <f t="shared" si="4"/>
        <v>産地戦略</v>
      </c>
      <c r="U65" s="156" t="s">
        <v>1609</v>
      </c>
      <c r="V65" s="35" t="s">
        <v>108</v>
      </c>
      <c r="W65" s="12" t="s">
        <v>109</v>
      </c>
    </row>
    <row r="66" spans="1:23" s="17" customFormat="1" ht="50" customHeight="1" x14ac:dyDescent="0.2">
      <c r="A66" s="49"/>
      <c r="B66" s="239"/>
      <c r="C66" s="238"/>
      <c r="D66" s="366" t="s">
        <v>469</v>
      </c>
      <c r="E66" s="367" t="s">
        <v>469</v>
      </c>
      <c r="F66" s="367" t="s">
        <v>470</v>
      </c>
      <c r="G66" s="367" t="s">
        <v>407</v>
      </c>
      <c r="H66" s="146" t="s">
        <v>113</v>
      </c>
      <c r="I66" s="146" t="s">
        <v>382</v>
      </c>
      <c r="J66" s="146" t="s">
        <v>382</v>
      </c>
      <c r="K66" s="146" t="s">
        <v>382</v>
      </c>
      <c r="L66" s="146" t="s">
        <v>382</v>
      </c>
      <c r="M66" s="146" t="s">
        <v>382</v>
      </c>
      <c r="N66" s="146" t="s">
        <v>382</v>
      </c>
      <c r="O66" s="146" t="s">
        <v>382</v>
      </c>
      <c r="P66" s="362" t="s">
        <v>471</v>
      </c>
      <c r="Q66" s="362" t="s">
        <v>472</v>
      </c>
      <c r="R66" s="375" t="str">
        <f t="shared" si="5"/>
        <v>掲載ページ</v>
      </c>
      <c r="S66" s="375" t="str">
        <f t="shared" si="3"/>
        <v>マニュアル</v>
      </c>
      <c r="T66" s="376" t="str">
        <f t="shared" si="4"/>
        <v>産地戦略</v>
      </c>
      <c r="U66" s="317" t="s">
        <v>473</v>
      </c>
      <c r="V66" s="316" t="s">
        <v>474</v>
      </c>
      <c r="W66" s="29" t="s">
        <v>475</v>
      </c>
    </row>
    <row r="67" spans="1:23" s="17" customFormat="1" ht="50" customHeight="1" x14ac:dyDescent="0.2">
      <c r="A67" s="49"/>
      <c r="B67" s="239"/>
      <c r="C67" s="238"/>
      <c r="D67" s="366" t="s">
        <v>469</v>
      </c>
      <c r="E67" s="367" t="s">
        <v>469</v>
      </c>
      <c r="F67" s="367" t="s">
        <v>476</v>
      </c>
      <c r="G67" s="367" t="s">
        <v>477</v>
      </c>
      <c r="H67" s="146" t="s">
        <v>113</v>
      </c>
      <c r="I67" s="146" t="s">
        <v>113</v>
      </c>
      <c r="J67" s="146" t="s">
        <v>382</v>
      </c>
      <c r="K67" s="146" t="s">
        <v>382</v>
      </c>
      <c r="L67" s="146" t="s">
        <v>382</v>
      </c>
      <c r="M67" s="146" t="s">
        <v>382</v>
      </c>
      <c r="N67" s="146" t="s">
        <v>382</v>
      </c>
      <c r="O67" s="146" t="s">
        <v>382</v>
      </c>
      <c r="P67" s="362" t="s">
        <v>478</v>
      </c>
      <c r="Q67" s="362" t="s">
        <v>479</v>
      </c>
      <c r="R67" s="375" t="str">
        <f t="shared" si="5"/>
        <v>掲載ページ</v>
      </c>
      <c r="S67" s="375" t="str">
        <f t="shared" si="3"/>
        <v>マニュアル</v>
      </c>
      <c r="T67" s="376" t="str">
        <f t="shared" si="4"/>
        <v>産地戦略</v>
      </c>
      <c r="U67" s="317" t="s">
        <v>480</v>
      </c>
      <c r="V67" s="316" t="s">
        <v>481</v>
      </c>
      <c r="W67" s="29" t="s">
        <v>482</v>
      </c>
    </row>
    <row r="68" spans="1:23" s="17" customFormat="1" ht="100" customHeight="1" x14ac:dyDescent="0.2">
      <c r="A68" s="49"/>
      <c r="B68" s="239"/>
      <c r="C68" s="238"/>
      <c r="D68" s="366" t="s">
        <v>469</v>
      </c>
      <c r="E68" s="367" t="s">
        <v>469</v>
      </c>
      <c r="F68" s="367" t="s">
        <v>483</v>
      </c>
      <c r="G68" s="367" t="s">
        <v>477</v>
      </c>
      <c r="H68" s="146" t="s">
        <v>113</v>
      </c>
      <c r="I68" s="146" t="s">
        <v>382</v>
      </c>
      <c r="J68" s="146" t="s">
        <v>382</v>
      </c>
      <c r="K68" s="146" t="s">
        <v>382</v>
      </c>
      <c r="L68" s="146" t="s">
        <v>382</v>
      </c>
      <c r="M68" s="146" t="s">
        <v>382</v>
      </c>
      <c r="N68" s="146" t="s">
        <v>382</v>
      </c>
      <c r="O68" s="146" t="s">
        <v>382</v>
      </c>
      <c r="P68" s="362" t="s">
        <v>1608</v>
      </c>
      <c r="Q68" s="362" t="s">
        <v>484</v>
      </c>
      <c r="R68" s="375" t="str">
        <f t="shared" si="5"/>
        <v>掲載ページ</v>
      </c>
      <c r="S68" s="375" t="str">
        <f t="shared" si="3"/>
        <v>マニュアル</v>
      </c>
      <c r="T68" s="376" t="str">
        <f t="shared" si="4"/>
        <v>産地戦略</v>
      </c>
      <c r="U68" s="317" t="s">
        <v>485</v>
      </c>
      <c r="V68" s="316" t="s">
        <v>486</v>
      </c>
      <c r="W68" s="317" t="s">
        <v>487</v>
      </c>
    </row>
    <row r="69" spans="1:23" s="17" customFormat="1" ht="100" customHeight="1" x14ac:dyDescent="0.2">
      <c r="A69" s="49"/>
      <c r="B69" s="239"/>
      <c r="C69" s="238"/>
      <c r="D69" s="366" t="s">
        <v>469</v>
      </c>
      <c r="E69" s="367" t="s">
        <v>469</v>
      </c>
      <c r="F69" s="367" t="s">
        <v>488</v>
      </c>
      <c r="G69" s="367" t="s">
        <v>477</v>
      </c>
      <c r="H69" s="146" t="s">
        <v>113</v>
      </c>
      <c r="I69" s="146" t="s">
        <v>382</v>
      </c>
      <c r="J69" s="146" t="s">
        <v>382</v>
      </c>
      <c r="K69" s="146" t="s">
        <v>382</v>
      </c>
      <c r="L69" s="146" t="s">
        <v>382</v>
      </c>
      <c r="M69" s="146" t="s">
        <v>382</v>
      </c>
      <c r="N69" s="146" t="s">
        <v>382</v>
      </c>
      <c r="O69" s="146" t="s">
        <v>382</v>
      </c>
      <c r="P69" s="362" t="s">
        <v>489</v>
      </c>
      <c r="Q69" s="362" t="s">
        <v>490</v>
      </c>
      <c r="R69" s="375" t="str">
        <f t="shared" si="5"/>
        <v>掲載ページ</v>
      </c>
      <c r="S69" s="375" t="str">
        <f t="shared" si="3"/>
        <v>マニュアル</v>
      </c>
      <c r="T69" s="376" t="str">
        <f t="shared" si="4"/>
        <v>産地戦略</v>
      </c>
      <c r="U69" s="24" t="s">
        <v>491</v>
      </c>
      <c r="V69" s="319" t="s">
        <v>492</v>
      </c>
      <c r="W69" s="318" t="s">
        <v>493</v>
      </c>
    </row>
    <row r="70" spans="1:23" s="17" customFormat="1" ht="50" customHeight="1" x14ac:dyDescent="0.2">
      <c r="A70" s="49"/>
      <c r="B70" s="239"/>
      <c r="C70" s="238"/>
      <c r="D70" s="366" t="s">
        <v>469</v>
      </c>
      <c r="E70" s="367" t="s">
        <v>469</v>
      </c>
      <c r="F70" s="367" t="s">
        <v>494</v>
      </c>
      <c r="G70" s="367" t="s">
        <v>477</v>
      </c>
      <c r="H70" s="146" t="s">
        <v>382</v>
      </c>
      <c r="I70" s="146" t="s">
        <v>113</v>
      </c>
      <c r="J70" s="146" t="s">
        <v>382</v>
      </c>
      <c r="K70" s="146" t="s">
        <v>382</v>
      </c>
      <c r="L70" s="146" t="s">
        <v>382</v>
      </c>
      <c r="M70" s="146" t="s">
        <v>382</v>
      </c>
      <c r="N70" s="146" t="s">
        <v>382</v>
      </c>
      <c r="O70" s="146" t="s">
        <v>382</v>
      </c>
      <c r="P70" s="362" t="s">
        <v>495</v>
      </c>
      <c r="Q70" s="362" t="s">
        <v>496</v>
      </c>
      <c r="R70" s="375" t="str">
        <f t="shared" si="5"/>
        <v>掲載ページ</v>
      </c>
      <c r="S70" s="375" t="str">
        <f t="shared" si="3"/>
        <v>マニュアル</v>
      </c>
      <c r="T70" s="376" t="str">
        <f t="shared" si="4"/>
        <v>産地戦略</v>
      </c>
      <c r="U70" s="317" t="s">
        <v>497</v>
      </c>
      <c r="V70" s="316" t="s">
        <v>498</v>
      </c>
      <c r="W70" s="29" t="s">
        <v>499</v>
      </c>
    </row>
    <row r="71" spans="1:23" s="11" customFormat="1" ht="50" customHeight="1" x14ac:dyDescent="0.2">
      <c r="A71" s="49"/>
      <c r="B71" s="239"/>
      <c r="C71" s="238"/>
      <c r="D71" s="366" t="s">
        <v>469</v>
      </c>
      <c r="E71" s="367" t="s">
        <v>469</v>
      </c>
      <c r="F71" s="367" t="s">
        <v>500</v>
      </c>
      <c r="G71" s="367" t="s">
        <v>119</v>
      </c>
      <c r="H71" s="146" t="s">
        <v>113</v>
      </c>
      <c r="I71" s="146" t="s">
        <v>382</v>
      </c>
      <c r="J71" s="146" t="s">
        <v>382</v>
      </c>
      <c r="K71" s="146" t="s">
        <v>382</v>
      </c>
      <c r="L71" s="146" t="s">
        <v>382</v>
      </c>
      <c r="M71" s="146" t="s">
        <v>382</v>
      </c>
      <c r="N71" s="146" t="s">
        <v>382</v>
      </c>
      <c r="O71" s="146" t="s">
        <v>382</v>
      </c>
      <c r="P71" s="362" t="s">
        <v>501</v>
      </c>
      <c r="Q71" s="362" t="s">
        <v>502</v>
      </c>
      <c r="R71" s="375" t="str">
        <f t="shared" si="5"/>
        <v>掲載ページ</v>
      </c>
      <c r="S71" s="375" t="str">
        <f t="shared" si="3"/>
        <v>マニュアル</v>
      </c>
      <c r="T71" s="376" t="str">
        <f t="shared" si="4"/>
        <v>産地戦略</v>
      </c>
      <c r="U71" s="24" t="s">
        <v>503</v>
      </c>
      <c r="V71" s="34" t="s">
        <v>504</v>
      </c>
      <c r="W71" s="19" t="s">
        <v>505</v>
      </c>
    </row>
    <row r="72" spans="1:23" s="11" customFormat="1" ht="70" customHeight="1" x14ac:dyDescent="0.2">
      <c r="A72" s="49"/>
      <c r="B72" s="239"/>
      <c r="C72" s="238"/>
      <c r="D72" s="366" t="s">
        <v>469</v>
      </c>
      <c r="E72" s="367" t="s">
        <v>469</v>
      </c>
      <c r="F72" s="367" t="s">
        <v>506</v>
      </c>
      <c r="G72" s="367" t="s">
        <v>477</v>
      </c>
      <c r="H72" s="146" t="s">
        <v>382</v>
      </c>
      <c r="I72" s="146" t="s">
        <v>113</v>
      </c>
      <c r="J72" s="146" t="s">
        <v>382</v>
      </c>
      <c r="K72" s="146" t="s">
        <v>382</v>
      </c>
      <c r="L72" s="146" t="s">
        <v>382</v>
      </c>
      <c r="M72" s="146" t="s">
        <v>382</v>
      </c>
      <c r="N72" s="146" t="s">
        <v>382</v>
      </c>
      <c r="O72" s="146" t="s">
        <v>382</v>
      </c>
      <c r="P72" s="362" t="s">
        <v>507</v>
      </c>
      <c r="Q72" s="362" t="s">
        <v>508</v>
      </c>
      <c r="R72" s="375" t="str">
        <f t="shared" si="5"/>
        <v>掲載ページ</v>
      </c>
      <c r="S72" s="375" t="str">
        <f t="shared" si="3"/>
        <v>マニュアル</v>
      </c>
      <c r="T72" s="376" t="str">
        <f t="shared" si="4"/>
        <v>産地戦略</v>
      </c>
      <c r="U72" s="317" t="s">
        <v>509</v>
      </c>
      <c r="V72" s="35" t="s">
        <v>510</v>
      </c>
      <c r="W72" s="19" t="s">
        <v>511</v>
      </c>
    </row>
    <row r="73" spans="1:23" s="17" customFormat="1" ht="50" customHeight="1" x14ac:dyDescent="0.2">
      <c r="A73" s="49"/>
      <c r="B73" s="239"/>
      <c r="C73" s="238"/>
      <c r="D73" s="366" t="s">
        <v>469</v>
      </c>
      <c r="E73" s="367" t="s">
        <v>469</v>
      </c>
      <c r="F73" s="367" t="s">
        <v>512</v>
      </c>
      <c r="G73" s="367" t="s">
        <v>407</v>
      </c>
      <c r="H73" s="146" t="s">
        <v>113</v>
      </c>
      <c r="I73" s="146" t="s">
        <v>382</v>
      </c>
      <c r="J73" s="146" t="s">
        <v>382</v>
      </c>
      <c r="K73" s="146" t="s">
        <v>382</v>
      </c>
      <c r="L73" s="146" t="s">
        <v>382</v>
      </c>
      <c r="M73" s="146" t="s">
        <v>382</v>
      </c>
      <c r="N73" s="146" t="s">
        <v>382</v>
      </c>
      <c r="O73" s="146" t="s">
        <v>382</v>
      </c>
      <c r="P73" s="362" t="s">
        <v>513</v>
      </c>
      <c r="Q73" s="362" t="s">
        <v>514</v>
      </c>
      <c r="R73" s="375" t="str">
        <f t="shared" si="5"/>
        <v>掲載ページ</v>
      </c>
      <c r="S73" s="375" t="str">
        <f t="shared" si="3"/>
        <v>マニュアル</v>
      </c>
      <c r="T73" s="376" t="str">
        <f t="shared" si="4"/>
        <v>産地戦略</v>
      </c>
      <c r="U73" s="317" t="s">
        <v>515</v>
      </c>
      <c r="V73" s="316" t="s">
        <v>516</v>
      </c>
      <c r="W73" s="29" t="s">
        <v>517</v>
      </c>
    </row>
    <row r="74" spans="1:23" s="11" customFormat="1" ht="50" customHeight="1" x14ac:dyDescent="0.2">
      <c r="A74" s="60"/>
      <c r="B74" s="94"/>
      <c r="C74" s="94"/>
      <c r="D74" s="141" t="s">
        <v>469</v>
      </c>
      <c r="E74" s="122" t="s">
        <v>469</v>
      </c>
      <c r="F74" s="122" t="s">
        <v>506</v>
      </c>
      <c r="G74" s="122" t="s">
        <v>400</v>
      </c>
      <c r="H74" s="122"/>
      <c r="I74" s="122" t="s">
        <v>113</v>
      </c>
      <c r="J74" s="122"/>
      <c r="K74" s="122"/>
      <c r="L74" s="122"/>
      <c r="M74" s="122"/>
      <c r="N74" s="122"/>
      <c r="O74" s="122"/>
      <c r="P74" s="359" t="s">
        <v>1026</v>
      </c>
      <c r="Q74" s="359" t="s">
        <v>1027</v>
      </c>
      <c r="R74" s="375" t="str">
        <f t="shared" si="5"/>
        <v>掲載ページ</v>
      </c>
      <c r="S74" s="375" t="str">
        <f t="shared" si="3"/>
        <v>マニュアル</v>
      </c>
      <c r="T74" s="376" t="str">
        <f t="shared" si="4"/>
        <v>産地戦略</v>
      </c>
      <c r="U74" s="311" t="s">
        <v>1028</v>
      </c>
      <c r="V74" s="313" t="s">
        <v>1029</v>
      </c>
      <c r="W74" s="315" t="s">
        <v>1030</v>
      </c>
    </row>
    <row r="75" spans="1:23" s="17" customFormat="1" ht="50" customHeight="1" x14ac:dyDescent="0.2">
      <c r="A75" s="60"/>
      <c r="B75" s="94"/>
      <c r="C75" s="94"/>
      <c r="D75" s="141" t="s">
        <v>469</v>
      </c>
      <c r="E75" s="122" t="s">
        <v>469</v>
      </c>
      <c r="F75" s="122" t="s">
        <v>648</v>
      </c>
      <c r="G75" s="122" t="s">
        <v>30</v>
      </c>
      <c r="H75" s="122" t="s">
        <v>113</v>
      </c>
      <c r="I75" s="122"/>
      <c r="J75" s="122"/>
      <c r="K75" s="122"/>
      <c r="L75" s="122"/>
      <c r="M75" s="122"/>
      <c r="N75" s="122"/>
      <c r="O75" s="122"/>
      <c r="P75" s="359" t="s">
        <v>1031</v>
      </c>
      <c r="Q75" s="359" t="s">
        <v>1032</v>
      </c>
      <c r="R75" s="375" t="str">
        <f t="shared" si="5"/>
        <v>掲載ページ</v>
      </c>
      <c r="S75" s="375" t="str">
        <f t="shared" si="3"/>
        <v>マニュアル</v>
      </c>
      <c r="T75" s="376" t="str">
        <f t="shared" si="4"/>
        <v>産地戦略</v>
      </c>
      <c r="U75" s="311" t="s">
        <v>1033</v>
      </c>
      <c r="V75" s="313" t="s">
        <v>1034</v>
      </c>
      <c r="W75" s="312" t="s">
        <v>1035</v>
      </c>
    </row>
    <row r="76" spans="1:23" s="17" customFormat="1" ht="50" customHeight="1" x14ac:dyDescent="0.2">
      <c r="A76" s="60"/>
      <c r="B76" s="94"/>
      <c r="C76" s="94"/>
      <c r="D76" s="141" t="s">
        <v>469</v>
      </c>
      <c r="E76" s="122" t="s">
        <v>469</v>
      </c>
      <c r="F76" s="122" t="s">
        <v>756</v>
      </c>
      <c r="G76" s="122" t="s">
        <v>30</v>
      </c>
      <c r="H76" s="122" t="s">
        <v>113</v>
      </c>
      <c r="I76" s="122"/>
      <c r="J76" s="122"/>
      <c r="K76" s="122"/>
      <c r="L76" s="122"/>
      <c r="M76" s="122"/>
      <c r="N76" s="122"/>
      <c r="O76" s="122"/>
      <c r="P76" s="359" t="s">
        <v>1036</v>
      </c>
      <c r="Q76" s="359" t="s">
        <v>1037</v>
      </c>
      <c r="R76" s="375" t="str">
        <f t="shared" si="5"/>
        <v>掲載ページ</v>
      </c>
      <c r="S76" s="375" t="str">
        <f t="shared" si="3"/>
        <v>マニュアル</v>
      </c>
      <c r="T76" s="376" t="str">
        <f t="shared" si="4"/>
        <v>産地戦略</v>
      </c>
      <c r="U76" s="311" t="s">
        <v>1038</v>
      </c>
      <c r="V76" s="313" t="s">
        <v>1039</v>
      </c>
      <c r="W76" s="312" t="s">
        <v>1040</v>
      </c>
    </row>
    <row r="77" spans="1:23" s="11" customFormat="1" ht="50" customHeight="1" x14ac:dyDescent="0.2">
      <c r="A77" s="60"/>
      <c r="B77" s="94"/>
      <c r="C77" s="94"/>
      <c r="D77" s="141" t="s">
        <v>469</v>
      </c>
      <c r="E77" s="122" t="s">
        <v>469</v>
      </c>
      <c r="F77" s="122" t="s">
        <v>259</v>
      </c>
      <c r="G77" s="122" t="s">
        <v>259</v>
      </c>
      <c r="H77" s="122"/>
      <c r="I77" s="122" t="s">
        <v>113</v>
      </c>
      <c r="J77" s="122"/>
      <c r="K77" s="122"/>
      <c r="L77" s="122"/>
      <c r="M77" s="122"/>
      <c r="N77" s="122"/>
      <c r="O77" s="122"/>
      <c r="P77" s="359" t="s">
        <v>1041</v>
      </c>
      <c r="Q77" s="359" t="s">
        <v>1042</v>
      </c>
      <c r="R77" s="375" t="str">
        <f t="shared" si="5"/>
        <v>掲載ページ</v>
      </c>
      <c r="S77" s="375" t="str">
        <f t="shared" si="3"/>
        <v>マニュアル</v>
      </c>
      <c r="T77" s="376" t="str">
        <f t="shared" si="4"/>
        <v>産地戦略</v>
      </c>
      <c r="U77" s="311" t="s">
        <v>1043</v>
      </c>
      <c r="V77" s="314" t="s">
        <v>1044</v>
      </c>
      <c r="W77" s="314" t="s">
        <v>1045</v>
      </c>
    </row>
    <row r="78" spans="1:23" s="17" customFormat="1" ht="50" customHeight="1" x14ac:dyDescent="0.2">
      <c r="A78" s="60"/>
      <c r="B78" s="94"/>
      <c r="C78" s="94"/>
      <c r="D78" s="141" t="s">
        <v>469</v>
      </c>
      <c r="E78" s="122" t="s">
        <v>469</v>
      </c>
      <c r="F78" s="122" t="s">
        <v>259</v>
      </c>
      <c r="G78" s="122" t="s">
        <v>259</v>
      </c>
      <c r="H78" s="122"/>
      <c r="I78" s="122" t="s">
        <v>113</v>
      </c>
      <c r="J78" s="122"/>
      <c r="K78" s="122"/>
      <c r="L78" s="122" t="s">
        <v>113</v>
      </c>
      <c r="M78" s="122"/>
      <c r="N78" s="122"/>
      <c r="O78" s="122"/>
      <c r="P78" s="359" t="s">
        <v>1046</v>
      </c>
      <c r="Q78" s="359" t="s">
        <v>1047</v>
      </c>
      <c r="R78" s="375" t="str">
        <f t="shared" si="5"/>
        <v>掲載ページ</v>
      </c>
      <c r="S78" s="375" t="str">
        <f t="shared" si="3"/>
        <v>マニュアル</v>
      </c>
      <c r="T78" s="376" t="str">
        <f t="shared" si="4"/>
        <v>産地戦略</v>
      </c>
      <c r="U78" s="311" t="s">
        <v>1048</v>
      </c>
      <c r="V78" s="313" t="s">
        <v>1049</v>
      </c>
      <c r="W78" s="312" t="s">
        <v>1050</v>
      </c>
    </row>
    <row r="79" spans="1:23" s="17" customFormat="1" ht="50" customHeight="1" x14ac:dyDescent="0.2">
      <c r="A79" s="60"/>
      <c r="B79" s="94"/>
      <c r="C79" s="94"/>
      <c r="D79" s="141" t="s">
        <v>469</v>
      </c>
      <c r="E79" s="122" t="s">
        <v>1051</v>
      </c>
      <c r="F79" s="122" t="s">
        <v>506</v>
      </c>
      <c r="G79" s="122" t="s">
        <v>400</v>
      </c>
      <c r="H79" s="122"/>
      <c r="I79" s="122" t="s">
        <v>113</v>
      </c>
      <c r="J79" s="122"/>
      <c r="K79" s="122"/>
      <c r="L79" s="122"/>
      <c r="M79" s="122"/>
      <c r="N79" s="122"/>
      <c r="O79" s="122"/>
      <c r="P79" s="359" t="s">
        <v>1052</v>
      </c>
      <c r="Q79" s="359" t="s">
        <v>1053</v>
      </c>
      <c r="R79" s="375" t="str">
        <f t="shared" si="5"/>
        <v>掲載ページ</v>
      </c>
      <c r="S79" s="375" t="str">
        <f t="shared" si="3"/>
        <v>マニュアル</v>
      </c>
      <c r="T79" s="376" t="str">
        <f t="shared" si="4"/>
        <v>産地戦略</v>
      </c>
      <c r="U79" s="311" t="s">
        <v>1054</v>
      </c>
      <c r="V79" s="313" t="s">
        <v>1055</v>
      </c>
      <c r="W79" s="312" t="s">
        <v>1056</v>
      </c>
    </row>
    <row r="80" spans="1:23" s="17" customFormat="1" ht="50" customHeight="1" x14ac:dyDescent="0.2">
      <c r="A80" s="60"/>
      <c r="B80" s="94"/>
      <c r="C80" s="94"/>
      <c r="D80" s="141" t="s">
        <v>469</v>
      </c>
      <c r="E80" s="122" t="s">
        <v>469</v>
      </c>
      <c r="F80" s="122" t="s">
        <v>1057</v>
      </c>
      <c r="G80" s="122" t="s">
        <v>431</v>
      </c>
      <c r="H80" s="122" t="s">
        <v>113</v>
      </c>
      <c r="I80" s="122"/>
      <c r="J80" s="122"/>
      <c r="K80" s="122"/>
      <c r="L80" s="122"/>
      <c r="M80" s="122"/>
      <c r="N80" s="122"/>
      <c r="O80" s="122"/>
      <c r="P80" s="359" t="s">
        <v>1058</v>
      </c>
      <c r="Q80" s="359" t="s">
        <v>1059</v>
      </c>
      <c r="R80" s="375" t="str">
        <f t="shared" si="5"/>
        <v>掲載ページ</v>
      </c>
      <c r="S80" s="375" t="str">
        <f t="shared" si="3"/>
        <v>マニュアル</v>
      </c>
      <c r="T80" s="376" t="str">
        <f t="shared" si="4"/>
        <v>産地戦略</v>
      </c>
      <c r="U80" s="311" t="s">
        <v>1060</v>
      </c>
      <c r="V80" s="310" t="s">
        <v>1061</v>
      </c>
      <c r="W80" s="294" t="s">
        <v>1062</v>
      </c>
    </row>
    <row r="81" spans="1:23" s="17" customFormat="1" ht="50" customHeight="1" x14ac:dyDescent="0.2">
      <c r="B81" s="242"/>
      <c r="C81" s="242"/>
      <c r="D81" s="161" t="s">
        <v>110</v>
      </c>
      <c r="E81" s="160" t="s">
        <v>111</v>
      </c>
      <c r="F81" s="160" t="s">
        <v>112</v>
      </c>
      <c r="G81" s="160" t="s">
        <v>30</v>
      </c>
      <c r="H81" s="158" t="s">
        <v>113</v>
      </c>
      <c r="I81" s="158"/>
      <c r="J81" s="159"/>
      <c r="K81" s="158"/>
      <c r="L81" s="158"/>
      <c r="M81" s="158"/>
      <c r="N81" s="158"/>
      <c r="O81" s="158"/>
      <c r="P81" s="363" t="s">
        <v>1607</v>
      </c>
      <c r="Q81" s="363" t="s">
        <v>1606</v>
      </c>
      <c r="R81" s="375" t="str">
        <f t="shared" si="5"/>
        <v>掲載ページ</v>
      </c>
      <c r="S81" s="375" t="str">
        <f t="shared" si="3"/>
        <v>マニュアル</v>
      </c>
      <c r="T81" s="376" t="str">
        <f t="shared" si="4"/>
        <v>産地戦略</v>
      </c>
      <c r="U81" s="156" t="s">
        <v>1603</v>
      </c>
      <c r="V81" s="36" t="s">
        <v>114</v>
      </c>
      <c r="W81" s="21" t="s">
        <v>115</v>
      </c>
    </row>
    <row r="82" spans="1:23" s="17" customFormat="1" ht="50" customHeight="1" x14ac:dyDescent="0.2">
      <c r="B82" s="242"/>
      <c r="C82" s="242"/>
      <c r="D82" s="161" t="s">
        <v>116</v>
      </c>
      <c r="E82" s="160" t="s">
        <v>117</v>
      </c>
      <c r="F82" s="159" t="s">
        <v>118</v>
      </c>
      <c r="G82" s="160" t="s">
        <v>119</v>
      </c>
      <c r="H82" s="158"/>
      <c r="I82" s="159"/>
      <c r="J82" s="159"/>
      <c r="K82" s="159"/>
      <c r="L82" s="158" t="s">
        <v>113</v>
      </c>
      <c r="M82" s="158"/>
      <c r="N82" s="159"/>
      <c r="O82" s="158"/>
      <c r="P82" s="363" t="s">
        <v>1605</v>
      </c>
      <c r="Q82" s="363" t="s">
        <v>1604</v>
      </c>
      <c r="R82" s="375" t="str">
        <f t="shared" si="5"/>
        <v>掲載ページ</v>
      </c>
      <c r="S82" s="375" t="str">
        <f t="shared" si="3"/>
        <v>マニュアル</v>
      </c>
      <c r="T82" s="376" t="str">
        <f t="shared" si="4"/>
        <v>産地戦略</v>
      </c>
      <c r="U82" s="156" t="s">
        <v>1603</v>
      </c>
      <c r="V82" s="45" t="s">
        <v>120</v>
      </c>
      <c r="W82" s="46" t="s">
        <v>121</v>
      </c>
    </row>
    <row r="83" spans="1:23" s="17" customFormat="1" ht="50" customHeight="1" x14ac:dyDescent="0.2">
      <c r="A83" s="49"/>
      <c r="B83" s="239"/>
      <c r="C83" s="238"/>
      <c r="D83" s="366" t="s">
        <v>110</v>
      </c>
      <c r="E83" s="367" t="s">
        <v>518</v>
      </c>
      <c r="F83" s="367" t="s">
        <v>519</v>
      </c>
      <c r="G83" s="367" t="s">
        <v>30</v>
      </c>
      <c r="H83" s="146" t="s">
        <v>113</v>
      </c>
      <c r="I83" s="146" t="s">
        <v>382</v>
      </c>
      <c r="J83" s="146" t="s">
        <v>382</v>
      </c>
      <c r="K83" s="146" t="s">
        <v>382</v>
      </c>
      <c r="L83" s="146" t="s">
        <v>382</v>
      </c>
      <c r="M83" s="146" t="s">
        <v>382</v>
      </c>
      <c r="N83" s="146" t="s">
        <v>382</v>
      </c>
      <c r="O83" s="146" t="s">
        <v>382</v>
      </c>
      <c r="P83" s="362" t="s">
        <v>1602</v>
      </c>
      <c r="Q83" s="362" t="s">
        <v>520</v>
      </c>
      <c r="R83" s="375" t="str">
        <f t="shared" si="5"/>
        <v>掲載ページ</v>
      </c>
      <c r="S83" s="375" t="str">
        <f t="shared" si="3"/>
        <v>マニュアル</v>
      </c>
      <c r="T83" s="376" t="str">
        <f t="shared" si="4"/>
        <v>産地戦略</v>
      </c>
      <c r="U83" s="303" t="s">
        <v>521</v>
      </c>
      <c r="V83" s="302" t="s">
        <v>522</v>
      </c>
      <c r="W83" s="41" t="s">
        <v>523</v>
      </c>
    </row>
    <row r="84" spans="1:23" s="17" customFormat="1" ht="50" customHeight="1" x14ac:dyDescent="0.2">
      <c r="A84" s="60"/>
      <c r="B84" s="94"/>
      <c r="C84" s="94"/>
      <c r="D84" s="141" t="s">
        <v>110</v>
      </c>
      <c r="E84" s="122" t="s">
        <v>1063</v>
      </c>
      <c r="F84" s="122" t="s">
        <v>1064</v>
      </c>
      <c r="G84" s="122" t="s">
        <v>1384</v>
      </c>
      <c r="H84" s="122"/>
      <c r="I84" s="122"/>
      <c r="J84" s="122" t="s">
        <v>113</v>
      </c>
      <c r="K84" s="122"/>
      <c r="L84" s="122"/>
      <c r="M84" s="122"/>
      <c r="N84" s="122"/>
      <c r="O84" s="122"/>
      <c r="P84" s="359" t="s">
        <v>1065</v>
      </c>
      <c r="Q84" s="359" t="s">
        <v>1066</v>
      </c>
      <c r="R84" s="375" t="str">
        <f t="shared" si="5"/>
        <v>掲載ページ</v>
      </c>
      <c r="S84" s="375" t="str">
        <f t="shared" si="3"/>
        <v>マニュアル</v>
      </c>
      <c r="T84" s="376" t="str">
        <f t="shared" si="4"/>
        <v>産地戦略</v>
      </c>
      <c r="U84" s="296" t="s">
        <v>1067</v>
      </c>
      <c r="V84" s="308" t="s">
        <v>1068</v>
      </c>
      <c r="W84" s="309" t="s">
        <v>1069</v>
      </c>
    </row>
    <row r="85" spans="1:23" s="11" customFormat="1" ht="50" customHeight="1" x14ac:dyDescent="0.2">
      <c r="A85" s="60"/>
      <c r="B85" s="94"/>
      <c r="C85" s="94"/>
      <c r="D85" s="141" t="s">
        <v>110</v>
      </c>
      <c r="E85" s="122" t="s">
        <v>1070</v>
      </c>
      <c r="F85" s="122" t="s">
        <v>462</v>
      </c>
      <c r="G85" s="122" t="s">
        <v>30</v>
      </c>
      <c r="H85" s="122" t="s">
        <v>113</v>
      </c>
      <c r="I85" s="122"/>
      <c r="J85" s="122"/>
      <c r="K85" s="122"/>
      <c r="L85" s="122"/>
      <c r="M85" s="122"/>
      <c r="N85" s="122"/>
      <c r="O85" s="122"/>
      <c r="P85" s="359" t="s">
        <v>1601</v>
      </c>
      <c r="Q85" s="359" t="s">
        <v>1600</v>
      </c>
      <c r="R85" s="375" t="str">
        <f t="shared" si="5"/>
        <v>掲載ページ</v>
      </c>
      <c r="S85" s="375" t="str">
        <f t="shared" si="3"/>
        <v>マニュアル</v>
      </c>
      <c r="T85" s="376" t="str">
        <f t="shared" si="4"/>
        <v>産地戦略</v>
      </c>
      <c r="U85" s="296" t="s">
        <v>1071</v>
      </c>
      <c r="V85" s="308" t="s">
        <v>1072</v>
      </c>
      <c r="W85" s="307" t="s">
        <v>1073</v>
      </c>
    </row>
    <row r="86" spans="1:23" s="17" customFormat="1" ht="50" customHeight="1" x14ac:dyDescent="0.2">
      <c r="B86" s="242"/>
      <c r="C86" s="242"/>
      <c r="D86" s="392" t="s">
        <v>122</v>
      </c>
      <c r="E86" s="391" t="s">
        <v>123</v>
      </c>
      <c r="F86" s="390" t="s">
        <v>40</v>
      </c>
      <c r="G86" s="391" t="s">
        <v>41</v>
      </c>
      <c r="H86" s="393" t="s">
        <v>22</v>
      </c>
      <c r="I86" s="393"/>
      <c r="J86" s="390"/>
      <c r="K86" s="393"/>
      <c r="L86" s="393"/>
      <c r="M86" s="393"/>
      <c r="N86" s="393" t="s">
        <v>22</v>
      </c>
      <c r="O86" s="393"/>
      <c r="P86" s="394" t="s">
        <v>1599</v>
      </c>
      <c r="Q86" s="394" t="s">
        <v>1598</v>
      </c>
      <c r="R86" s="387" t="str">
        <f>IF(OR(U86="",U86="準備中"),"準備中",HYPERLINK(U86,R$5))</f>
        <v>掲載ページ</v>
      </c>
      <c r="S86" s="375" t="str">
        <f>IF(OR(V86="","準備中"),"準備中",HYPERLINK(V86,"マニュアル（表紙・目次）"))</f>
        <v>マニュアル（表紙・目次）</v>
      </c>
      <c r="T86" s="389" t="str">
        <f>IF(OR(W86="","準備中"),"準備中",HYPERLINK(W86,T$5))</f>
        <v>産地戦略</v>
      </c>
      <c r="U86" s="156" t="s">
        <v>1597</v>
      </c>
      <c r="V86" s="34" t="s">
        <v>124</v>
      </c>
      <c r="W86" s="46" t="s">
        <v>125</v>
      </c>
    </row>
    <row r="87" spans="1:23" s="17" customFormat="1" ht="50" customHeight="1" x14ac:dyDescent="0.2">
      <c r="B87" s="242"/>
      <c r="C87" s="242"/>
      <c r="D87" s="392"/>
      <c r="E87" s="391"/>
      <c r="F87" s="390"/>
      <c r="G87" s="391"/>
      <c r="H87" s="393"/>
      <c r="I87" s="393"/>
      <c r="J87" s="390"/>
      <c r="K87" s="393"/>
      <c r="L87" s="393"/>
      <c r="M87" s="393"/>
      <c r="N87" s="393"/>
      <c r="O87" s="393"/>
      <c r="P87" s="394"/>
      <c r="Q87" s="394"/>
      <c r="R87" s="387"/>
      <c r="S87" s="375" t="str">
        <f>IF(OR(V87="","準備中"),"準備中",HYPERLINK(V87,"マニュアル（プラスチック被覆肥料流出防止）"))</f>
        <v>マニュアル（プラスチック被覆肥料流出防止）</v>
      </c>
      <c r="T87" s="389"/>
      <c r="U87" s="293"/>
      <c r="V87" s="34" t="s">
        <v>126</v>
      </c>
      <c r="W87" s="31"/>
    </row>
    <row r="88" spans="1:23" s="17" customFormat="1" ht="50" customHeight="1" x14ac:dyDescent="0.2">
      <c r="B88" s="242"/>
      <c r="C88" s="242"/>
      <c r="D88" s="392"/>
      <c r="E88" s="391"/>
      <c r="F88" s="390"/>
      <c r="G88" s="391"/>
      <c r="H88" s="393"/>
      <c r="I88" s="393"/>
      <c r="J88" s="390"/>
      <c r="K88" s="393"/>
      <c r="L88" s="393"/>
      <c r="M88" s="393"/>
      <c r="N88" s="393"/>
      <c r="O88" s="393"/>
      <c r="P88" s="394"/>
      <c r="Q88" s="394"/>
      <c r="R88" s="387"/>
      <c r="S88" s="375" t="str">
        <f>IF(OR(V88="","準備中"),"準備中",HYPERLINK(V88,"マニュアル（ネット設置によるその他のメリット）"))</f>
        <v>マニュアル（ネット設置によるその他のメリット）</v>
      </c>
      <c r="T88" s="389"/>
      <c r="U88" s="293"/>
      <c r="V88" s="34" t="s">
        <v>127</v>
      </c>
      <c r="W88" s="31"/>
    </row>
    <row r="89" spans="1:23" s="11" customFormat="1" ht="50" customHeight="1" x14ac:dyDescent="0.2">
      <c r="A89" s="17"/>
      <c r="B89" s="242"/>
      <c r="C89" s="242"/>
      <c r="D89" s="392"/>
      <c r="E89" s="391"/>
      <c r="F89" s="390"/>
      <c r="G89" s="391"/>
      <c r="H89" s="393"/>
      <c r="I89" s="393"/>
      <c r="J89" s="390"/>
      <c r="K89" s="393"/>
      <c r="L89" s="393"/>
      <c r="M89" s="393"/>
      <c r="N89" s="393"/>
      <c r="O89" s="393"/>
      <c r="P89" s="394"/>
      <c r="Q89" s="394"/>
      <c r="R89" s="387"/>
      <c r="S89" s="375" t="str">
        <f>IF(OR(V89="","準備中"),"準備中",HYPERLINK(V89,"マニュアル（省力化技術）"))</f>
        <v>マニュアル（省力化技術）</v>
      </c>
      <c r="T89" s="389"/>
      <c r="U89" s="293"/>
      <c r="V89" s="34" t="s">
        <v>128</v>
      </c>
      <c r="W89" s="12"/>
    </row>
    <row r="90" spans="1:23" s="17" customFormat="1" ht="50" customHeight="1" x14ac:dyDescent="0.2">
      <c r="B90" s="242"/>
      <c r="C90" s="242"/>
      <c r="D90" s="392"/>
      <c r="E90" s="391"/>
      <c r="F90" s="390"/>
      <c r="G90" s="391"/>
      <c r="H90" s="393"/>
      <c r="I90" s="393"/>
      <c r="J90" s="390"/>
      <c r="K90" s="393"/>
      <c r="L90" s="393"/>
      <c r="M90" s="393"/>
      <c r="N90" s="393"/>
      <c r="O90" s="393"/>
      <c r="P90" s="394"/>
      <c r="Q90" s="394"/>
      <c r="R90" s="387"/>
      <c r="S90" s="375" t="str">
        <f>IF(OR(V90="","準備中"),"準備中",HYPERLINK(V90,"マニュアル（スマート農業技術）"))</f>
        <v>マニュアル（スマート農業技術）</v>
      </c>
      <c r="T90" s="389"/>
      <c r="U90" s="293"/>
      <c r="V90" s="34" t="s">
        <v>129</v>
      </c>
      <c r="W90" s="31"/>
    </row>
    <row r="91" spans="1:23" s="17" customFormat="1" ht="50" customHeight="1" x14ac:dyDescent="0.2">
      <c r="B91" s="242"/>
      <c r="C91" s="242"/>
      <c r="D91" s="161" t="s">
        <v>122</v>
      </c>
      <c r="E91" s="160" t="s">
        <v>130</v>
      </c>
      <c r="F91" s="159" t="s">
        <v>131</v>
      </c>
      <c r="G91" s="160" t="s">
        <v>82</v>
      </c>
      <c r="H91" s="158" t="s">
        <v>22</v>
      </c>
      <c r="I91" s="158"/>
      <c r="J91" s="159"/>
      <c r="K91" s="158"/>
      <c r="L91" s="158"/>
      <c r="M91" s="158"/>
      <c r="N91" s="158"/>
      <c r="O91" s="158"/>
      <c r="P91" s="363" t="s">
        <v>1596</v>
      </c>
      <c r="Q91" s="363" t="s">
        <v>1595</v>
      </c>
      <c r="R91" s="375" t="str">
        <f>IF(OR(U91="",U91="準備中"),"準備中",HYPERLINK(U91,R$5))</f>
        <v>掲載ページ</v>
      </c>
      <c r="S91" s="375" t="str">
        <f t="shared" ref="S91:T98" si="6">IF(OR(V91="","準備中"),"準備中",HYPERLINK(V91,S$5))</f>
        <v>マニュアル</v>
      </c>
      <c r="T91" s="376" t="str">
        <f t="shared" si="6"/>
        <v>産地戦略</v>
      </c>
      <c r="U91" s="156" t="s">
        <v>528</v>
      </c>
      <c r="V91" s="35" t="s">
        <v>132</v>
      </c>
      <c r="W91" s="31" t="s">
        <v>133</v>
      </c>
    </row>
    <row r="92" spans="1:23" s="17" customFormat="1" ht="50" customHeight="1" x14ac:dyDescent="0.2">
      <c r="B92" s="242"/>
      <c r="C92" s="242"/>
      <c r="D92" s="161" t="s">
        <v>122</v>
      </c>
      <c r="E92" s="160" t="s">
        <v>134</v>
      </c>
      <c r="F92" s="159" t="s">
        <v>135</v>
      </c>
      <c r="G92" s="160" t="s">
        <v>119</v>
      </c>
      <c r="H92" s="158" t="s">
        <v>22</v>
      </c>
      <c r="I92" s="158"/>
      <c r="J92" s="159"/>
      <c r="K92" s="158"/>
      <c r="L92" s="158"/>
      <c r="M92" s="158"/>
      <c r="N92" s="158"/>
      <c r="O92" s="158"/>
      <c r="P92" s="363" t="s">
        <v>1594</v>
      </c>
      <c r="Q92" s="363" t="s">
        <v>1593</v>
      </c>
      <c r="R92" s="375" t="str">
        <f t="shared" ref="R92:R98" si="7">IF(OR(U92="",U92="準備中"),"準備中",HYPERLINK(U92,R$5))</f>
        <v>掲載ページ</v>
      </c>
      <c r="S92" s="375" t="str">
        <f t="shared" si="6"/>
        <v>マニュアル</v>
      </c>
      <c r="T92" s="376" t="str">
        <f t="shared" si="6"/>
        <v>産地戦略</v>
      </c>
      <c r="U92" s="156" t="s">
        <v>528</v>
      </c>
      <c r="V92" s="35" t="s">
        <v>136</v>
      </c>
      <c r="W92" s="31" t="s">
        <v>137</v>
      </c>
    </row>
    <row r="93" spans="1:23" s="17" customFormat="1" ht="50" customHeight="1" x14ac:dyDescent="0.2">
      <c r="B93" s="242"/>
      <c r="C93" s="242"/>
      <c r="D93" s="161" t="s">
        <v>122</v>
      </c>
      <c r="E93" s="160" t="s">
        <v>138</v>
      </c>
      <c r="F93" s="159" t="s">
        <v>40</v>
      </c>
      <c r="G93" s="160" t="s">
        <v>41</v>
      </c>
      <c r="H93" s="158" t="s">
        <v>22</v>
      </c>
      <c r="I93" s="158"/>
      <c r="J93" s="159"/>
      <c r="K93" s="158"/>
      <c r="L93" s="158"/>
      <c r="M93" s="158"/>
      <c r="N93" s="158"/>
      <c r="O93" s="158"/>
      <c r="P93" s="363" t="s">
        <v>1592</v>
      </c>
      <c r="Q93" s="363" t="s">
        <v>1591</v>
      </c>
      <c r="R93" s="375" t="str">
        <f t="shared" si="7"/>
        <v>準備中</v>
      </c>
      <c r="S93" s="375" t="str">
        <f t="shared" si="6"/>
        <v>マニュアル</v>
      </c>
      <c r="T93" s="376" t="str">
        <f t="shared" si="6"/>
        <v>産地戦略</v>
      </c>
      <c r="U93" s="293"/>
      <c r="V93" s="35" t="s">
        <v>139</v>
      </c>
      <c r="W93" s="31" t="s">
        <v>140</v>
      </c>
    </row>
    <row r="94" spans="1:23" s="17" customFormat="1" ht="50" customHeight="1" x14ac:dyDescent="0.2">
      <c r="A94" s="49"/>
      <c r="B94" s="239"/>
      <c r="C94" s="238"/>
      <c r="D94" s="366" t="s">
        <v>524</v>
      </c>
      <c r="E94" s="367" t="s">
        <v>525</v>
      </c>
      <c r="F94" s="367" t="s">
        <v>462</v>
      </c>
      <c r="G94" s="367" t="s">
        <v>30</v>
      </c>
      <c r="H94" s="146" t="s">
        <v>113</v>
      </c>
      <c r="I94" s="146" t="s">
        <v>382</v>
      </c>
      <c r="J94" s="146" t="s">
        <v>382</v>
      </c>
      <c r="K94" s="146" t="s">
        <v>382</v>
      </c>
      <c r="L94" s="146" t="s">
        <v>382</v>
      </c>
      <c r="M94" s="146" t="s">
        <v>382</v>
      </c>
      <c r="N94" s="146" t="s">
        <v>382</v>
      </c>
      <c r="O94" s="146" t="s">
        <v>382</v>
      </c>
      <c r="P94" s="362" t="s">
        <v>526</v>
      </c>
      <c r="Q94" s="362" t="s">
        <v>527</v>
      </c>
      <c r="R94" s="375" t="str">
        <f t="shared" si="7"/>
        <v>掲載ページ</v>
      </c>
      <c r="S94" s="375" t="str">
        <f t="shared" si="6"/>
        <v>マニュアル</v>
      </c>
      <c r="T94" s="376" t="str">
        <f t="shared" si="6"/>
        <v>産地戦略</v>
      </c>
      <c r="U94" s="303" t="s">
        <v>528</v>
      </c>
      <c r="V94" s="305" t="s">
        <v>529</v>
      </c>
      <c r="W94" s="306" t="s">
        <v>530</v>
      </c>
    </row>
    <row r="95" spans="1:23" s="17" customFormat="1" ht="50" customHeight="1" x14ac:dyDescent="0.2">
      <c r="A95" s="49"/>
      <c r="B95" s="239"/>
      <c r="C95" s="238"/>
      <c r="D95" s="366" t="s">
        <v>524</v>
      </c>
      <c r="E95" s="367" t="s">
        <v>531</v>
      </c>
      <c r="F95" s="367" t="s">
        <v>532</v>
      </c>
      <c r="G95" s="367" t="s">
        <v>400</v>
      </c>
      <c r="H95" s="146" t="s">
        <v>113</v>
      </c>
      <c r="I95" s="146" t="s">
        <v>382</v>
      </c>
      <c r="J95" s="146" t="s">
        <v>382</v>
      </c>
      <c r="K95" s="146" t="s">
        <v>382</v>
      </c>
      <c r="L95" s="146" t="s">
        <v>382</v>
      </c>
      <c r="M95" s="146" t="s">
        <v>382</v>
      </c>
      <c r="N95" s="146" t="s">
        <v>382</v>
      </c>
      <c r="O95" s="146" t="s">
        <v>382</v>
      </c>
      <c r="P95" s="362" t="s">
        <v>533</v>
      </c>
      <c r="Q95" s="362" t="s">
        <v>534</v>
      </c>
      <c r="R95" s="375" t="str">
        <f t="shared" si="7"/>
        <v>掲載ページ</v>
      </c>
      <c r="S95" s="375" t="str">
        <f t="shared" si="6"/>
        <v>マニュアル</v>
      </c>
      <c r="T95" s="376" t="str">
        <f t="shared" si="6"/>
        <v>産地戦略</v>
      </c>
      <c r="U95" s="215" t="s">
        <v>528</v>
      </c>
      <c r="V95" s="305" t="s">
        <v>535</v>
      </c>
      <c r="W95" s="304" t="s">
        <v>536</v>
      </c>
    </row>
    <row r="96" spans="1:23" s="17" customFormat="1" ht="150" customHeight="1" x14ac:dyDescent="0.2">
      <c r="A96" s="49"/>
      <c r="B96" s="239"/>
      <c r="C96" s="238"/>
      <c r="D96" s="366" t="s">
        <v>537</v>
      </c>
      <c r="E96" s="367" t="s">
        <v>538</v>
      </c>
      <c r="F96" s="367" t="s">
        <v>539</v>
      </c>
      <c r="G96" s="367" t="s">
        <v>400</v>
      </c>
      <c r="H96" s="146" t="s">
        <v>382</v>
      </c>
      <c r="I96" s="146" t="s">
        <v>382</v>
      </c>
      <c r="J96" s="146" t="s">
        <v>113</v>
      </c>
      <c r="K96" s="146" t="s">
        <v>382</v>
      </c>
      <c r="L96" s="146" t="s">
        <v>382</v>
      </c>
      <c r="M96" s="146" t="s">
        <v>382</v>
      </c>
      <c r="N96" s="146" t="s">
        <v>382</v>
      </c>
      <c r="O96" s="146" t="s">
        <v>382</v>
      </c>
      <c r="P96" s="362" t="s">
        <v>540</v>
      </c>
      <c r="Q96" s="362" t="s">
        <v>541</v>
      </c>
      <c r="R96" s="375" t="str">
        <f t="shared" si="7"/>
        <v>掲載ページ</v>
      </c>
      <c r="S96" s="375" t="str">
        <f t="shared" si="6"/>
        <v>マニュアル</v>
      </c>
      <c r="T96" s="376" t="str">
        <f t="shared" si="6"/>
        <v>産地戦略</v>
      </c>
      <c r="U96" s="303" t="s">
        <v>542</v>
      </c>
      <c r="V96" s="302" t="s">
        <v>543</v>
      </c>
      <c r="W96" s="41" t="s">
        <v>544</v>
      </c>
    </row>
    <row r="97" spans="1:23" s="17" customFormat="1" ht="50" customHeight="1" x14ac:dyDescent="0.2">
      <c r="B97" s="242"/>
      <c r="C97" s="242"/>
      <c r="D97" s="161" t="s">
        <v>141</v>
      </c>
      <c r="E97" s="160" t="s">
        <v>142</v>
      </c>
      <c r="F97" s="160" t="s">
        <v>143</v>
      </c>
      <c r="G97" s="160" t="s">
        <v>36</v>
      </c>
      <c r="H97" s="158"/>
      <c r="I97" s="158"/>
      <c r="J97" s="159"/>
      <c r="K97" s="158"/>
      <c r="L97" s="158"/>
      <c r="M97" s="158" t="s">
        <v>113</v>
      </c>
      <c r="N97" s="158"/>
      <c r="O97" s="158" t="s">
        <v>22</v>
      </c>
      <c r="P97" s="363" t="s">
        <v>1590</v>
      </c>
      <c r="Q97" s="363" t="s">
        <v>1508</v>
      </c>
      <c r="R97" s="375" t="str">
        <f t="shared" si="7"/>
        <v>掲載ページ</v>
      </c>
      <c r="S97" s="375" t="str">
        <f t="shared" si="6"/>
        <v>マニュアル</v>
      </c>
      <c r="T97" s="376" t="str">
        <f t="shared" si="6"/>
        <v>産地戦略</v>
      </c>
      <c r="U97" s="156" t="s">
        <v>1589</v>
      </c>
      <c r="V97" s="301" t="s">
        <v>144</v>
      </c>
      <c r="W97" s="300" t="s">
        <v>145</v>
      </c>
    </row>
    <row r="98" spans="1:23" s="17" customFormat="1" ht="70" customHeight="1" x14ac:dyDescent="0.2">
      <c r="A98" s="60"/>
      <c r="B98" s="94"/>
      <c r="C98" s="94"/>
      <c r="D98" s="141" t="s">
        <v>1074</v>
      </c>
      <c r="E98" s="122" t="s">
        <v>1075</v>
      </c>
      <c r="F98" s="122" t="s">
        <v>1077</v>
      </c>
      <c r="G98" s="122" t="s">
        <v>1076</v>
      </c>
      <c r="H98" s="122"/>
      <c r="I98" s="122"/>
      <c r="J98" s="122"/>
      <c r="K98" s="122"/>
      <c r="L98" s="122" t="s">
        <v>113</v>
      </c>
      <c r="M98" s="122"/>
      <c r="N98" s="122"/>
      <c r="O98" s="122" t="s">
        <v>113</v>
      </c>
      <c r="P98" s="359" t="s">
        <v>1367</v>
      </c>
      <c r="Q98" s="359" t="s">
        <v>1078</v>
      </c>
      <c r="R98" s="375" t="str">
        <f t="shared" si="7"/>
        <v>掲載ページ</v>
      </c>
      <c r="S98" s="375" t="str">
        <f t="shared" si="6"/>
        <v>マニュアル</v>
      </c>
      <c r="T98" s="376" t="str">
        <f t="shared" si="6"/>
        <v>産地戦略</v>
      </c>
      <c r="U98" s="299" t="s">
        <v>1079</v>
      </c>
      <c r="V98" s="298" t="s">
        <v>1080</v>
      </c>
      <c r="W98" s="297" t="s">
        <v>1081</v>
      </c>
    </row>
    <row r="99" spans="1:23" s="17" customFormat="1" ht="50" customHeight="1" x14ac:dyDescent="0.2">
      <c r="A99" s="60"/>
      <c r="B99" s="94"/>
      <c r="C99" s="94"/>
      <c r="D99" s="383" t="s">
        <v>1074</v>
      </c>
      <c r="E99" s="382" t="s">
        <v>1074</v>
      </c>
      <c r="F99" s="382" t="s">
        <v>805</v>
      </c>
      <c r="G99" s="382" t="s">
        <v>805</v>
      </c>
      <c r="H99" s="382"/>
      <c r="I99" s="382"/>
      <c r="J99" s="382" t="s">
        <v>113</v>
      </c>
      <c r="K99" s="381"/>
      <c r="L99" s="381"/>
      <c r="M99" s="381"/>
      <c r="N99" s="381"/>
      <c r="O99" s="381"/>
      <c r="P99" s="395" t="s">
        <v>1082</v>
      </c>
      <c r="Q99" s="395" t="s">
        <v>1083</v>
      </c>
      <c r="R99" s="387" t="str">
        <f>IF(OR(U99="",U99="準備中"),"準備中",HYPERLINK(U99,R$5))</f>
        <v>掲載ページ</v>
      </c>
      <c r="S99" s="375" t="str">
        <f>IF(OR(V99="","準備中"),"準備中",HYPERLINK(V99,"マニュアル（防除暦）"))</f>
        <v>マニュアル（防除暦）</v>
      </c>
      <c r="T99" s="389" t="str">
        <f>IF(OR(W99="","準備中"),"準備中",HYPERLINK(W99,T$5))</f>
        <v>産地戦略</v>
      </c>
      <c r="U99" s="296" t="s">
        <v>1084</v>
      </c>
      <c r="V99" s="295" t="s">
        <v>1391</v>
      </c>
      <c r="W99" s="294" t="s">
        <v>1085</v>
      </c>
    </row>
    <row r="100" spans="1:23" s="17" customFormat="1" ht="50" customHeight="1" x14ac:dyDescent="0.2">
      <c r="A100" s="60"/>
      <c r="B100" s="94"/>
      <c r="C100" s="94"/>
      <c r="D100" s="383"/>
      <c r="E100" s="382"/>
      <c r="F100" s="382"/>
      <c r="G100" s="382"/>
      <c r="H100" s="382"/>
      <c r="I100" s="382"/>
      <c r="J100" s="382"/>
      <c r="K100" s="381"/>
      <c r="L100" s="381"/>
      <c r="M100" s="381"/>
      <c r="N100" s="381"/>
      <c r="O100" s="381"/>
      <c r="P100" s="395"/>
      <c r="Q100" s="395"/>
      <c r="R100" s="387"/>
      <c r="S100" s="375" t="str">
        <f>IF(OR(V100="","準備中"),"準備中",HYPERLINK(V100,"マニュアル（省力化）"))</f>
        <v>マニュアル（省力化）</v>
      </c>
      <c r="T100" s="389"/>
      <c r="U100" s="296"/>
      <c r="V100" s="295" t="s">
        <v>1390</v>
      </c>
      <c r="W100" s="294"/>
    </row>
    <row r="101" spans="1:23" s="17" customFormat="1" ht="50" customHeight="1" x14ac:dyDescent="0.2">
      <c r="B101" s="242"/>
      <c r="C101" s="242"/>
      <c r="D101" s="392" t="s">
        <v>146</v>
      </c>
      <c r="E101" s="391" t="s">
        <v>147</v>
      </c>
      <c r="F101" s="391" t="s">
        <v>1446</v>
      </c>
      <c r="G101" s="391" t="s">
        <v>30</v>
      </c>
      <c r="H101" s="393" t="s">
        <v>22</v>
      </c>
      <c r="I101" s="393"/>
      <c r="J101" s="390"/>
      <c r="K101" s="393"/>
      <c r="L101" s="393"/>
      <c r="M101" s="393"/>
      <c r="N101" s="393"/>
      <c r="O101" s="393"/>
      <c r="P101" s="394" t="s">
        <v>1588</v>
      </c>
      <c r="Q101" s="394" t="s">
        <v>1587</v>
      </c>
      <c r="R101" s="387" t="str">
        <f>IF(OR(U101="",U101="準備中"),"準備中",HYPERLINK(U101,R$5))</f>
        <v>掲載ページ</v>
      </c>
      <c r="S101" s="375" t="str">
        <f>IF(OR(V101="","準備中"),"準備中",HYPERLINK(V101,"マニュアル（トマト）"))</f>
        <v>マニュアル（トマト）</v>
      </c>
      <c r="T101" s="389" t="str">
        <f>IF(OR(W101="","準備中"),"準備中",HYPERLINK(W101,T$5))</f>
        <v>産地戦略</v>
      </c>
      <c r="U101" s="291" t="s">
        <v>1577</v>
      </c>
      <c r="V101" s="36" t="s">
        <v>148</v>
      </c>
      <c r="W101" s="30" t="s">
        <v>149</v>
      </c>
    </row>
    <row r="102" spans="1:23" s="17" customFormat="1" ht="50" customHeight="1" x14ac:dyDescent="0.2">
      <c r="B102" s="242"/>
      <c r="C102" s="242"/>
      <c r="D102" s="392"/>
      <c r="E102" s="391"/>
      <c r="F102" s="391"/>
      <c r="G102" s="391"/>
      <c r="H102" s="393"/>
      <c r="I102" s="393"/>
      <c r="J102" s="390"/>
      <c r="K102" s="393"/>
      <c r="L102" s="393"/>
      <c r="M102" s="393"/>
      <c r="N102" s="393"/>
      <c r="O102" s="393"/>
      <c r="P102" s="394"/>
      <c r="Q102" s="394"/>
      <c r="R102" s="387"/>
      <c r="S102" s="375" t="str">
        <f>IF(OR(V102="","準備中"),"準備中",HYPERLINK(V102,"マニュアル（きゅうり）"))</f>
        <v>マニュアル（きゅうり）</v>
      </c>
      <c r="T102" s="389"/>
      <c r="U102" s="293"/>
      <c r="V102" s="36" t="s">
        <v>150</v>
      </c>
      <c r="W102" s="30"/>
    </row>
    <row r="103" spans="1:23" s="17" customFormat="1" ht="50" customHeight="1" x14ac:dyDescent="0.2">
      <c r="B103" s="242"/>
      <c r="C103" s="242"/>
      <c r="D103" s="161" t="s">
        <v>151</v>
      </c>
      <c r="E103" s="160" t="s">
        <v>152</v>
      </c>
      <c r="F103" s="160" t="s">
        <v>153</v>
      </c>
      <c r="G103" s="160" t="s">
        <v>36</v>
      </c>
      <c r="H103" s="158"/>
      <c r="I103" s="158" t="s">
        <v>22</v>
      </c>
      <c r="J103" s="159"/>
      <c r="K103" s="158"/>
      <c r="L103" s="158"/>
      <c r="M103" s="158"/>
      <c r="N103" s="158"/>
      <c r="O103" s="158"/>
      <c r="P103" s="363" t="s">
        <v>1586</v>
      </c>
      <c r="Q103" s="363" t="s">
        <v>1585</v>
      </c>
      <c r="R103" s="375" t="str">
        <f>IF(OR(U103="",U103="準備中"),"準備中",HYPERLINK(U103,R$5))</f>
        <v>掲載ページ</v>
      </c>
      <c r="S103" s="375" t="str">
        <f t="shared" ref="S103:S122" si="8">IF(OR(V103="","準備中"),"準備中",HYPERLINK(V103,S$5))</f>
        <v>マニュアル</v>
      </c>
      <c r="T103" s="376" t="str">
        <f t="shared" ref="T103:T122" si="9">IF(OR(W103="","準備中"),"準備中",HYPERLINK(W103,T$5))</f>
        <v>産地戦略</v>
      </c>
      <c r="U103" s="291" t="s">
        <v>1577</v>
      </c>
      <c r="V103" s="36" t="s">
        <v>154</v>
      </c>
      <c r="W103" s="30" t="s">
        <v>155</v>
      </c>
    </row>
    <row r="104" spans="1:23" s="17" customFormat="1" ht="50" customHeight="1" x14ac:dyDescent="0.2">
      <c r="B104" s="242"/>
      <c r="C104" s="242"/>
      <c r="D104" s="161" t="s">
        <v>146</v>
      </c>
      <c r="E104" s="122" t="s">
        <v>156</v>
      </c>
      <c r="F104" s="160" t="s">
        <v>157</v>
      </c>
      <c r="G104" s="160" t="s">
        <v>36</v>
      </c>
      <c r="H104" s="158"/>
      <c r="I104" s="158" t="s">
        <v>22</v>
      </c>
      <c r="J104" s="159"/>
      <c r="K104" s="158"/>
      <c r="L104" s="158"/>
      <c r="M104" s="158"/>
      <c r="N104" s="158"/>
      <c r="O104" s="158"/>
      <c r="P104" s="363" t="s">
        <v>1584</v>
      </c>
      <c r="Q104" s="363" t="s">
        <v>1583</v>
      </c>
      <c r="R104" s="375" t="str">
        <f t="shared" ref="R104:R122" si="10">IF(OR(U104="",U104="準備中"),"準備中",HYPERLINK(U104,R$5))</f>
        <v>掲載ページ</v>
      </c>
      <c r="S104" s="375" t="str">
        <f t="shared" si="8"/>
        <v>マニュアル</v>
      </c>
      <c r="T104" s="376" t="str">
        <f t="shared" si="9"/>
        <v>産地戦略</v>
      </c>
      <c r="U104" s="291" t="s">
        <v>1577</v>
      </c>
      <c r="V104" s="36" t="s">
        <v>158</v>
      </c>
      <c r="W104" s="30" t="s">
        <v>159</v>
      </c>
    </row>
    <row r="105" spans="1:23" s="17" customFormat="1" ht="50" customHeight="1" x14ac:dyDescent="0.2">
      <c r="B105" s="242"/>
      <c r="C105" s="242"/>
      <c r="D105" s="161" t="s">
        <v>146</v>
      </c>
      <c r="E105" s="160" t="s">
        <v>160</v>
      </c>
      <c r="F105" s="159" t="s">
        <v>161</v>
      </c>
      <c r="G105" s="160" t="s">
        <v>30</v>
      </c>
      <c r="H105" s="158" t="s">
        <v>22</v>
      </c>
      <c r="I105" s="158"/>
      <c r="J105" s="159"/>
      <c r="K105" s="158"/>
      <c r="L105" s="158"/>
      <c r="M105" s="158"/>
      <c r="N105" s="158"/>
      <c r="O105" s="158"/>
      <c r="P105" s="363" t="s">
        <v>1582</v>
      </c>
      <c r="Q105" s="363" t="s">
        <v>1582</v>
      </c>
      <c r="R105" s="375" t="str">
        <f t="shared" si="10"/>
        <v>掲載ページ</v>
      </c>
      <c r="S105" s="375" t="str">
        <f t="shared" si="8"/>
        <v>マニュアル</v>
      </c>
      <c r="T105" s="376" t="str">
        <f t="shared" si="9"/>
        <v>産地戦略</v>
      </c>
      <c r="U105" s="291" t="s">
        <v>1577</v>
      </c>
      <c r="V105" s="36" t="s">
        <v>162</v>
      </c>
      <c r="W105" s="292" t="s">
        <v>163</v>
      </c>
    </row>
    <row r="106" spans="1:23" ht="50" customHeight="1" x14ac:dyDescent="0.2">
      <c r="A106" s="17"/>
      <c r="B106" s="242"/>
      <c r="C106" s="242"/>
      <c r="D106" s="161" t="s">
        <v>146</v>
      </c>
      <c r="E106" s="160" t="s">
        <v>164</v>
      </c>
      <c r="F106" s="159" t="s">
        <v>165</v>
      </c>
      <c r="G106" s="160" t="s">
        <v>41</v>
      </c>
      <c r="H106" s="158"/>
      <c r="I106" s="158" t="s">
        <v>22</v>
      </c>
      <c r="J106" s="159"/>
      <c r="K106" s="158"/>
      <c r="L106" s="158"/>
      <c r="M106" s="158"/>
      <c r="N106" s="158"/>
      <c r="O106" s="158"/>
      <c r="P106" s="363" t="s">
        <v>1581</v>
      </c>
      <c r="Q106" s="363" t="s">
        <v>1580</v>
      </c>
      <c r="R106" s="375" t="str">
        <f t="shared" si="10"/>
        <v>掲載ページ</v>
      </c>
      <c r="S106" s="375" t="str">
        <f t="shared" si="8"/>
        <v>マニュアル</v>
      </c>
      <c r="T106" s="376" t="str">
        <f t="shared" si="9"/>
        <v>産地戦略</v>
      </c>
      <c r="U106" s="291" t="s">
        <v>1577</v>
      </c>
      <c r="V106" s="42" t="s">
        <v>166</v>
      </c>
      <c r="W106" s="42" t="s">
        <v>167</v>
      </c>
    </row>
    <row r="107" spans="1:23" ht="50" customHeight="1" x14ac:dyDescent="0.2">
      <c r="A107" s="17"/>
      <c r="B107" s="242"/>
      <c r="C107" s="242"/>
      <c r="D107" s="161" t="s">
        <v>146</v>
      </c>
      <c r="E107" s="160" t="s">
        <v>168</v>
      </c>
      <c r="F107" s="159" t="s">
        <v>40</v>
      </c>
      <c r="G107" s="160" t="s">
        <v>41</v>
      </c>
      <c r="H107" s="158"/>
      <c r="I107" s="158" t="s">
        <v>22</v>
      </c>
      <c r="J107" s="159"/>
      <c r="K107" s="158" t="s">
        <v>22</v>
      </c>
      <c r="L107" s="158"/>
      <c r="M107" s="158"/>
      <c r="N107" s="158" t="s">
        <v>22</v>
      </c>
      <c r="O107" s="158"/>
      <c r="P107" s="363" t="s">
        <v>1579</v>
      </c>
      <c r="Q107" s="363" t="s">
        <v>1578</v>
      </c>
      <c r="R107" s="375" t="str">
        <f t="shared" si="10"/>
        <v>掲載ページ</v>
      </c>
      <c r="S107" s="375" t="str">
        <f t="shared" si="8"/>
        <v>マニュアル</v>
      </c>
      <c r="T107" s="376" t="str">
        <f t="shared" si="9"/>
        <v>産地戦略</v>
      </c>
      <c r="U107" s="291" t="s">
        <v>1577</v>
      </c>
      <c r="V107" s="42" t="s">
        <v>169</v>
      </c>
      <c r="W107" s="42" t="s">
        <v>170</v>
      </c>
    </row>
    <row r="108" spans="1:23" ht="50" customHeight="1" x14ac:dyDescent="0.2">
      <c r="A108" s="49"/>
      <c r="B108" s="239"/>
      <c r="C108" s="238"/>
      <c r="D108" s="366" t="s">
        <v>545</v>
      </c>
      <c r="E108" s="367" t="s">
        <v>546</v>
      </c>
      <c r="F108" s="367" t="s">
        <v>547</v>
      </c>
      <c r="G108" s="367" t="s">
        <v>400</v>
      </c>
      <c r="H108" s="146" t="s">
        <v>113</v>
      </c>
      <c r="I108" s="146" t="s">
        <v>382</v>
      </c>
      <c r="J108" s="146" t="s">
        <v>382</v>
      </c>
      <c r="K108" s="146" t="s">
        <v>382</v>
      </c>
      <c r="L108" s="146" t="s">
        <v>382</v>
      </c>
      <c r="M108" s="146" t="s">
        <v>382</v>
      </c>
      <c r="N108" s="146" t="s">
        <v>382</v>
      </c>
      <c r="O108" s="146" t="s">
        <v>382</v>
      </c>
      <c r="P108" s="362" t="s">
        <v>548</v>
      </c>
      <c r="Q108" s="362" t="s">
        <v>549</v>
      </c>
      <c r="R108" s="375" t="str">
        <f t="shared" si="10"/>
        <v>掲載ページ</v>
      </c>
      <c r="S108" s="375" t="str">
        <f t="shared" si="8"/>
        <v>マニュアル</v>
      </c>
      <c r="T108" s="376" t="str">
        <f t="shared" si="9"/>
        <v>産地戦略</v>
      </c>
      <c r="U108" s="290" t="s">
        <v>550</v>
      </c>
      <c r="V108" s="288" t="s">
        <v>551</v>
      </c>
      <c r="W108" s="288" t="s">
        <v>552</v>
      </c>
    </row>
    <row r="109" spans="1:23" ht="50" customHeight="1" x14ac:dyDescent="0.2">
      <c r="A109" s="49"/>
      <c r="B109" s="239"/>
      <c r="C109" s="238"/>
      <c r="D109" s="366" t="s">
        <v>545</v>
      </c>
      <c r="E109" s="367" t="s">
        <v>553</v>
      </c>
      <c r="F109" s="367" t="s">
        <v>554</v>
      </c>
      <c r="G109" s="367" t="s">
        <v>400</v>
      </c>
      <c r="H109" s="146" t="s">
        <v>382</v>
      </c>
      <c r="I109" s="146" t="s">
        <v>113</v>
      </c>
      <c r="J109" s="146" t="s">
        <v>382</v>
      </c>
      <c r="K109" s="146" t="s">
        <v>382</v>
      </c>
      <c r="L109" s="146" t="s">
        <v>382</v>
      </c>
      <c r="M109" s="146" t="s">
        <v>382</v>
      </c>
      <c r="N109" s="146" t="s">
        <v>382</v>
      </c>
      <c r="O109" s="146" t="s">
        <v>382</v>
      </c>
      <c r="P109" s="362" t="s">
        <v>555</v>
      </c>
      <c r="Q109" s="362" t="s">
        <v>459</v>
      </c>
      <c r="R109" s="375" t="str">
        <f t="shared" si="10"/>
        <v>掲載ページ</v>
      </c>
      <c r="S109" s="375" t="str">
        <f t="shared" si="8"/>
        <v>マニュアル</v>
      </c>
      <c r="T109" s="376" t="str">
        <f t="shared" si="9"/>
        <v>産地戦略</v>
      </c>
      <c r="U109" s="289" t="s">
        <v>550</v>
      </c>
      <c r="V109" s="288" t="s">
        <v>556</v>
      </c>
      <c r="W109" s="288" t="s">
        <v>557</v>
      </c>
    </row>
    <row r="110" spans="1:23" s="13" customFormat="1" ht="50" customHeight="1" x14ac:dyDescent="0.2">
      <c r="A110" s="49"/>
      <c r="B110" s="239"/>
      <c r="C110" s="238"/>
      <c r="D110" s="366" t="s">
        <v>545</v>
      </c>
      <c r="E110" s="367" t="s">
        <v>558</v>
      </c>
      <c r="F110" s="367" t="s">
        <v>559</v>
      </c>
      <c r="G110" s="367" t="s">
        <v>400</v>
      </c>
      <c r="H110" s="146" t="s">
        <v>113</v>
      </c>
      <c r="I110" s="146" t="s">
        <v>382</v>
      </c>
      <c r="J110" s="146" t="s">
        <v>382</v>
      </c>
      <c r="K110" s="146" t="s">
        <v>382</v>
      </c>
      <c r="L110" s="146" t="s">
        <v>382</v>
      </c>
      <c r="M110" s="146" t="s">
        <v>382</v>
      </c>
      <c r="N110" s="146" t="s">
        <v>382</v>
      </c>
      <c r="O110" s="146" t="s">
        <v>382</v>
      </c>
      <c r="P110" s="362" t="s">
        <v>560</v>
      </c>
      <c r="Q110" s="362" t="s">
        <v>561</v>
      </c>
      <c r="R110" s="375" t="str">
        <f t="shared" si="10"/>
        <v>掲載ページ</v>
      </c>
      <c r="S110" s="375" t="str">
        <f t="shared" si="8"/>
        <v>マニュアル</v>
      </c>
      <c r="T110" s="376" t="str">
        <f t="shared" si="9"/>
        <v>産地戦略</v>
      </c>
      <c r="U110" s="287" t="s">
        <v>550</v>
      </c>
      <c r="V110" s="286" t="s">
        <v>562</v>
      </c>
      <c r="W110" s="286" t="s">
        <v>563</v>
      </c>
    </row>
    <row r="111" spans="1:23" s="13" customFormat="1" ht="70" customHeight="1" x14ac:dyDescent="0.2">
      <c r="A111" s="17"/>
      <c r="B111" s="242"/>
      <c r="C111" s="242"/>
      <c r="D111" s="129" t="s">
        <v>171</v>
      </c>
      <c r="E111" s="122" t="s">
        <v>172</v>
      </c>
      <c r="F111" s="124" t="s">
        <v>173</v>
      </c>
      <c r="G111" s="160" t="s">
        <v>36</v>
      </c>
      <c r="H111" s="158"/>
      <c r="I111" s="158" t="s">
        <v>113</v>
      </c>
      <c r="J111" s="159"/>
      <c r="K111" s="158"/>
      <c r="L111" s="158"/>
      <c r="M111" s="158"/>
      <c r="N111" s="158"/>
      <c r="O111" s="158"/>
      <c r="P111" s="363" t="s">
        <v>1576</v>
      </c>
      <c r="Q111" s="363" t="s">
        <v>1575</v>
      </c>
      <c r="R111" s="375" t="str">
        <f t="shared" si="10"/>
        <v>掲載ページ</v>
      </c>
      <c r="S111" s="375" t="str">
        <f t="shared" si="8"/>
        <v>マニュアル</v>
      </c>
      <c r="T111" s="376" t="str">
        <f t="shared" si="9"/>
        <v>産地戦略</v>
      </c>
      <c r="U111" s="258" t="s">
        <v>1571</v>
      </c>
      <c r="V111" s="50" t="s">
        <v>174</v>
      </c>
      <c r="W111" s="50" t="s">
        <v>175</v>
      </c>
    </row>
    <row r="112" spans="1:23" s="13" customFormat="1" ht="50" customHeight="1" x14ac:dyDescent="0.2">
      <c r="A112" s="17"/>
      <c r="B112" s="242"/>
      <c r="C112" s="242"/>
      <c r="D112" s="129" t="s">
        <v>171</v>
      </c>
      <c r="E112" s="160" t="s">
        <v>176</v>
      </c>
      <c r="F112" s="159" t="s">
        <v>177</v>
      </c>
      <c r="G112" s="160" t="s">
        <v>41</v>
      </c>
      <c r="H112" s="158"/>
      <c r="I112" s="159"/>
      <c r="J112" s="159"/>
      <c r="K112" s="158" t="s">
        <v>113</v>
      </c>
      <c r="L112" s="158"/>
      <c r="M112" s="158"/>
      <c r="N112" s="158"/>
      <c r="O112" s="158"/>
      <c r="P112" s="363" t="s">
        <v>1550</v>
      </c>
      <c r="Q112" s="363" t="s">
        <v>1574</v>
      </c>
      <c r="R112" s="375" t="str">
        <f t="shared" si="10"/>
        <v>掲載ページ</v>
      </c>
      <c r="S112" s="375" t="str">
        <f t="shared" si="8"/>
        <v>マニュアル</v>
      </c>
      <c r="T112" s="376" t="str">
        <f t="shared" si="9"/>
        <v>産地戦略</v>
      </c>
      <c r="U112" s="241" t="s">
        <v>1573</v>
      </c>
      <c r="V112" s="255" t="s">
        <v>178</v>
      </c>
      <c r="W112" s="255" t="s">
        <v>179</v>
      </c>
    </row>
    <row r="113" spans="1:23" ht="50" customHeight="1" x14ac:dyDescent="0.2">
      <c r="A113" s="17"/>
      <c r="B113" s="242"/>
      <c r="C113" s="242"/>
      <c r="D113" s="161" t="s">
        <v>171</v>
      </c>
      <c r="E113" s="160" t="s">
        <v>180</v>
      </c>
      <c r="F113" s="160" t="s">
        <v>181</v>
      </c>
      <c r="G113" s="160" t="s">
        <v>36</v>
      </c>
      <c r="H113" s="158" t="s">
        <v>113</v>
      </c>
      <c r="I113" s="158"/>
      <c r="J113" s="159"/>
      <c r="K113" s="158"/>
      <c r="L113" s="158"/>
      <c r="M113" s="158"/>
      <c r="N113" s="158"/>
      <c r="O113" s="158"/>
      <c r="P113" s="363" t="s">
        <v>1572</v>
      </c>
      <c r="Q113" s="363" t="s">
        <v>1572</v>
      </c>
      <c r="R113" s="375" t="str">
        <f t="shared" si="10"/>
        <v>掲載ページ</v>
      </c>
      <c r="S113" s="375" t="str">
        <f t="shared" si="8"/>
        <v>マニュアル</v>
      </c>
      <c r="T113" s="376" t="str">
        <f t="shared" si="9"/>
        <v>産地戦略</v>
      </c>
      <c r="U113" s="241" t="s">
        <v>1571</v>
      </c>
      <c r="V113" s="255" t="s">
        <v>182</v>
      </c>
      <c r="W113" s="255" t="s">
        <v>183</v>
      </c>
    </row>
    <row r="114" spans="1:23" ht="50" customHeight="1" x14ac:dyDescent="0.2">
      <c r="A114" s="276"/>
      <c r="B114" s="275"/>
      <c r="C114" s="275"/>
      <c r="D114" s="129" t="s">
        <v>176</v>
      </c>
      <c r="E114" s="122" t="s">
        <v>850</v>
      </c>
      <c r="F114" s="122" t="s">
        <v>852</v>
      </c>
      <c r="G114" s="122" t="s">
        <v>851</v>
      </c>
      <c r="H114" s="122" t="s">
        <v>113</v>
      </c>
      <c r="I114" s="122"/>
      <c r="J114" s="122"/>
      <c r="K114" s="122"/>
      <c r="L114" s="122"/>
      <c r="M114" s="122"/>
      <c r="N114" s="122"/>
      <c r="O114" s="122"/>
      <c r="P114" s="359" t="s">
        <v>853</v>
      </c>
      <c r="Q114" s="359" t="s">
        <v>853</v>
      </c>
      <c r="R114" s="375" t="str">
        <f t="shared" si="10"/>
        <v>掲載ページ</v>
      </c>
      <c r="S114" s="375" t="str">
        <f t="shared" si="8"/>
        <v>マニュアル</v>
      </c>
      <c r="T114" s="376" t="str">
        <f t="shared" si="9"/>
        <v>産地戦略</v>
      </c>
      <c r="U114" s="285" t="s">
        <v>854</v>
      </c>
      <c r="V114" s="284" t="s">
        <v>855</v>
      </c>
      <c r="W114" s="284" t="s">
        <v>856</v>
      </c>
    </row>
    <row r="115" spans="1:23" ht="50" customHeight="1" x14ac:dyDescent="0.2">
      <c r="A115" s="276"/>
      <c r="B115" s="275"/>
      <c r="C115" s="275"/>
      <c r="D115" s="129" t="s">
        <v>176</v>
      </c>
      <c r="E115" s="122" t="s">
        <v>857</v>
      </c>
      <c r="F115" s="122" t="s">
        <v>859</v>
      </c>
      <c r="G115" s="122" t="s">
        <v>858</v>
      </c>
      <c r="H115" s="122"/>
      <c r="I115" s="122"/>
      <c r="J115" s="122"/>
      <c r="K115" s="122"/>
      <c r="L115" s="122"/>
      <c r="M115" s="122" t="s">
        <v>113</v>
      </c>
      <c r="N115" s="122"/>
      <c r="O115" s="122"/>
      <c r="P115" s="359" t="s">
        <v>860</v>
      </c>
      <c r="Q115" s="359" t="s">
        <v>861</v>
      </c>
      <c r="R115" s="375" t="str">
        <f t="shared" si="10"/>
        <v>掲載ページ</v>
      </c>
      <c r="S115" s="375" t="str">
        <f t="shared" si="8"/>
        <v>マニュアル</v>
      </c>
      <c r="T115" s="376" t="str">
        <f t="shared" si="9"/>
        <v>産地戦略</v>
      </c>
      <c r="U115" s="280" t="s">
        <v>862</v>
      </c>
      <c r="V115" s="283" t="s">
        <v>863</v>
      </c>
      <c r="W115" s="283" t="s">
        <v>864</v>
      </c>
    </row>
    <row r="116" spans="1:23" ht="50" customHeight="1" x14ac:dyDescent="0.2">
      <c r="A116" s="49"/>
      <c r="B116" s="239"/>
      <c r="C116" s="238"/>
      <c r="D116" s="366" t="s">
        <v>176</v>
      </c>
      <c r="E116" s="367" t="s">
        <v>564</v>
      </c>
      <c r="F116" s="367" t="s">
        <v>259</v>
      </c>
      <c r="G116" s="367" t="s">
        <v>259</v>
      </c>
      <c r="H116" s="146" t="s">
        <v>113</v>
      </c>
      <c r="I116" s="146" t="s">
        <v>382</v>
      </c>
      <c r="J116" s="146" t="s">
        <v>382</v>
      </c>
      <c r="K116" s="146" t="s">
        <v>382</v>
      </c>
      <c r="L116" s="146" t="s">
        <v>382</v>
      </c>
      <c r="M116" s="146" t="s">
        <v>382</v>
      </c>
      <c r="N116" s="146" t="s">
        <v>382</v>
      </c>
      <c r="O116" s="146" t="s">
        <v>382</v>
      </c>
      <c r="P116" s="362" t="s">
        <v>565</v>
      </c>
      <c r="Q116" s="362" t="s">
        <v>566</v>
      </c>
      <c r="R116" s="375" t="str">
        <f t="shared" si="10"/>
        <v>掲載ページ</v>
      </c>
      <c r="S116" s="375" t="str">
        <f t="shared" si="8"/>
        <v>マニュアル</v>
      </c>
      <c r="T116" s="376" t="str">
        <f t="shared" si="9"/>
        <v>産地戦略</v>
      </c>
      <c r="U116" s="133" t="s">
        <v>567</v>
      </c>
      <c r="V116" s="53" t="s">
        <v>568</v>
      </c>
      <c r="W116" s="53" t="s">
        <v>569</v>
      </c>
    </row>
    <row r="117" spans="1:23" ht="50" customHeight="1" x14ac:dyDescent="0.2">
      <c r="A117" s="276"/>
      <c r="B117" s="275"/>
      <c r="C117" s="275"/>
      <c r="D117" s="129" t="s">
        <v>865</v>
      </c>
      <c r="E117" s="122" t="s">
        <v>866</v>
      </c>
      <c r="F117" s="122" t="s">
        <v>852</v>
      </c>
      <c r="G117" s="122" t="s">
        <v>851</v>
      </c>
      <c r="H117" s="122" t="s">
        <v>113</v>
      </c>
      <c r="I117" s="122"/>
      <c r="J117" s="122"/>
      <c r="K117" s="122"/>
      <c r="L117" s="122"/>
      <c r="M117" s="122"/>
      <c r="N117" s="122"/>
      <c r="O117" s="122"/>
      <c r="P117" s="359" t="s">
        <v>867</v>
      </c>
      <c r="Q117" s="359" t="s">
        <v>867</v>
      </c>
      <c r="R117" s="375" t="str">
        <f t="shared" si="10"/>
        <v>掲載ページ</v>
      </c>
      <c r="S117" s="375" t="str">
        <f t="shared" si="8"/>
        <v>マニュアル</v>
      </c>
      <c r="T117" s="376" t="str">
        <f t="shared" si="9"/>
        <v>産地戦略</v>
      </c>
      <c r="U117" s="282" t="s">
        <v>868</v>
      </c>
      <c r="V117" s="281" t="s">
        <v>869</v>
      </c>
      <c r="W117" s="281" t="s">
        <v>870</v>
      </c>
    </row>
    <row r="118" spans="1:23" ht="50" customHeight="1" x14ac:dyDescent="0.2">
      <c r="A118" s="60"/>
      <c r="B118" s="94"/>
      <c r="C118" s="94"/>
      <c r="D118" s="141" t="s">
        <v>176</v>
      </c>
      <c r="E118" s="122" t="s">
        <v>1086</v>
      </c>
      <c r="F118" s="122" t="s">
        <v>1087</v>
      </c>
      <c r="G118" s="122" t="s">
        <v>30</v>
      </c>
      <c r="H118" s="122" t="s">
        <v>113</v>
      </c>
      <c r="I118" s="122"/>
      <c r="J118" s="122"/>
      <c r="K118" s="122"/>
      <c r="L118" s="122"/>
      <c r="M118" s="122"/>
      <c r="N118" s="122"/>
      <c r="O118" s="122"/>
      <c r="P118" s="359" t="s">
        <v>1088</v>
      </c>
      <c r="Q118" s="359" t="s">
        <v>1089</v>
      </c>
      <c r="R118" s="375" t="str">
        <f t="shared" si="10"/>
        <v>掲載ページ</v>
      </c>
      <c r="S118" s="375" t="str">
        <f t="shared" si="8"/>
        <v>マニュアル</v>
      </c>
      <c r="T118" s="376" t="str">
        <f t="shared" si="9"/>
        <v>産地戦略</v>
      </c>
      <c r="U118" s="280" t="s">
        <v>1090</v>
      </c>
      <c r="V118" s="279" t="s">
        <v>1091</v>
      </c>
      <c r="W118" s="279" t="s">
        <v>1092</v>
      </c>
    </row>
    <row r="119" spans="1:23" ht="50" customHeight="1" x14ac:dyDescent="0.2">
      <c r="A119" s="60"/>
      <c r="B119" s="94"/>
      <c r="C119" s="94"/>
      <c r="D119" s="141" t="s">
        <v>176</v>
      </c>
      <c r="E119" s="122" t="s">
        <v>1093</v>
      </c>
      <c r="F119" s="122" t="s">
        <v>805</v>
      </c>
      <c r="G119" s="122" t="s">
        <v>805</v>
      </c>
      <c r="H119" s="122"/>
      <c r="I119" s="124"/>
      <c r="J119" s="122" t="s">
        <v>113</v>
      </c>
      <c r="K119" s="122"/>
      <c r="L119" s="122"/>
      <c r="M119" s="122"/>
      <c r="N119" s="122"/>
      <c r="O119" s="122"/>
      <c r="P119" s="359" t="s">
        <v>1094</v>
      </c>
      <c r="Q119" s="359" t="s">
        <v>1095</v>
      </c>
      <c r="R119" s="375" t="str">
        <f t="shared" si="10"/>
        <v>掲載ページ</v>
      </c>
      <c r="S119" s="375" t="str">
        <f t="shared" si="8"/>
        <v>マニュアル</v>
      </c>
      <c r="T119" s="376" t="str">
        <f t="shared" si="9"/>
        <v>産地戦略</v>
      </c>
      <c r="U119" s="280" t="s">
        <v>1096</v>
      </c>
      <c r="V119" s="279" t="s">
        <v>1097</v>
      </c>
      <c r="W119" s="279" t="s">
        <v>1098</v>
      </c>
    </row>
    <row r="120" spans="1:23" ht="50" customHeight="1" x14ac:dyDescent="0.2">
      <c r="A120" s="17"/>
      <c r="B120" s="242"/>
      <c r="C120" s="242"/>
      <c r="D120" s="161" t="s">
        <v>184</v>
      </c>
      <c r="E120" s="160" t="s">
        <v>185</v>
      </c>
      <c r="F120" s="159" t="s">
        <v>186</v>
      </c>
      <c r="G120" s="160" t="s">
        <v>36</v>
      </c>
      <c r="H120" s="158"/>
      <c r="I120" s="158" t="s">
        <v>22</v>
      </c>
      <c r="J120" s="159"/>
      <c r="K120" s="158"/>
      <c r="L120" s="158"/>
      <c r="M120" s="158" t="s">
        <v>22</v>
      </c>
      <c r="N120" s="158"/>
      <c r="O120" s="158"/>
      <c r="P120" s="363" t="s">
        <v>1570</v>
      </c>
      <c r="Q120" s="363" t="s">
        <v>1508</v>
      </c>
      <c r="R120" s="375" t="str">
        <f t="shared" si="10"/>
        <v>掲載ページ</v>
      </c>
      <c r="S120" s="375" t="str">
        <f t="shared" si="8"/>
        <v>マニュアル</v>
      </c>
      <c r="T120" s="376" t="str">
        <f t="shared" si="9"/>
        <v>産地戦略</v>
      </c>
      <c r="U120" s="241" t="s">
        <v>1569</v>
      </c>
      <c r="V120" s="260" t="s">
        <v>187</v>
      </c>
      <c r="W120" s="54" t="s">
        <v>188</v>
      </c>
    </row>
    <row r="121" spans="1:23" ht="50" customHeight="1" x14ac:dyDescent="0.2">
      <c r="A121" s="17"/>
      <c r="B121" s="242"/>
      <c r="C121" s="242"/>
      <c r="D121" s="161" t="s">
        <v>184</v>
      </c>
      <c r="E121" s="160" t="s">
        <v>189</v>
      </c>
      <c r="F121" s="159" t="s">
        <v>40</v>
      </c>
      <c r="G121" s="160" t="s">
        <v>41</v>
      </c>
      <c r="H121" s="158" t="s">
        <v>22</v>
      </c>
      <c r="I121" s="158"/>
      <c r="J121" s="158" t="s">
        <v>22</v>
      </c>
      <c r="K121" s="158"/>
      <c r="L121" s="158"/>
      <c r="M121" s="158"/>
      <c r="N121" s="158"/>
      <c r="O121" s="158"/>
      <c r="P121" s="363" t="s">
        <v>1568</v>
      </c>
      <c r="Q121" s="363" t="s">
        <v>1568</v>
      </c>
      <c r="R121" s="375" t="str">
        <f t="shared" si="10"/>
        <v>掲載ページ</v>
      </c>
      <c r="S121" s="375" t="str">
        <f t="shared" si="8"/>
        <v>マニュアル</v>
      </c>
      <c r="T121" s="376" t="str">
        <f t="shared" si="9"/>
        <v>産地戦略</v>
      </c>
      <c r="U121" s="258" t="s">
        <v>1567</v>
      </c>
      <c r="V121" s="278" t="s">
        <v>190</v>
      </c>
      <c r="W121" s="50" t="s">
        <v>191</v>
      </c>
    </row>
    <row r="122" spans="1:23" ht="50" customHeight="1" x14ac:dyDescent="0.2">
      <c r="A122" s="17"/>
      <c r="B122" s="242"/>
      <c r="C122" s="242"/>
      <c r="D122" s="161" t="s">
        <v>184</v>
      </c>
      <c r="E122" s="160" t="s">
        <v>1566</v>
      </c>
      <c r="F122" s="159" t="s">
        <v>40</v>
      </c>
      <c r="G122" s="160" t="s">
        <v>41</v>
      </c>
      <c r="H122" s="158" t="s">
        <v>22</v>
      </c>
      <c r="I122" s="158" t="s">
        <v>22</v>
      </c>
      <c r="J122" s="159"/>
      <c r="K122" s="158"/>
      <c r="L122" s="158"/>
      <c r="M122" s="158"/>
      <c r="N122" s="158"/>
      <c r="O122" s="158"/>
      <c r="P122" s="363" t="s">
        <v>1565</v>
      </c>
      <c r="Q122" s="363" t="s">
        <v>1564</v>
      </c>
      <c r="R122" s="375" t="str">
        <f t="shared" si="10"/>
        <v>掲載ページ</v>
      </c>
      <c r="S122" s="375" t="str">
        <f t="shared" si="8"/>
        <v>マニュアル</v>
      </c>
      <c r="T122" s="376" t="str">
        <f t="shared" si="9"/>
        <v>産地戦略</v>
      </c>
      <c r="U122" s="241" t="s">
        <v>1563</v>
      </c>
      <c r="V122" s="53" t="s">
        <v>192</v>
      </c>
      <c r="W122" s="54" t="s">
        <v>193</v>
      </c>
    </row>
    <row r="123" spans="1:23" ht="50" customHeight="1" x14ac:dyDescent="0.2">
      <c r="A123" s="49"/>
      <c r="B123" s="239"/>
      <c r="C123" s="238"/>
      <c r="D123" s="398" t="s">
        <v>570</v>
      </c>
      <c r="E123" s="385" t="s">
        <v>571</v>
      </c>
      <c r="F123" s="385" t="s">
        <v>1455</v>
      </c>
      <c r="G123" s="385" t="s">
        <v>477</v>
      </c>
      <c r="H123" s="388" t="s">
        <v>382</v>
      </c>
      <c r="I123" s="388" t="s">
        <v>382</v>
      </c>
      <c r="J123" s="388" t="s">
        <v>382</v>
      </c>
      <c r="K123" s="388" t="s">
        <v>382</v>
      </c>
      <c r="L123" s="388" t="s">
        <v>382</v>
      </c>
      <c r="M123" s="388" t="s">
        <v>113</v>
      </c>
      <c r="N123" s="388" t="s">
        <v>382</v>
      </c>
      <c r="O123" s="400"/>
      <c r="P123" s="401" t="s">
        <v>458</v>
      </c>
      <c r="Q123" s="401" t="s">
        <v>459</v>
      </c>
      <c r="R123" s="387" t="str">
        <f>IF(OR(U123="",U123="準備中"),"準備中",HYPERLINK(U123,R$5))</f>
        <v>掲載ページ</v>
      </c>
      <c r="S123" s="375" t="str">
        <f>IF(OR(V123="","準備中"),"準備中",HYPERLINK(V123,"マニュアル（なす）"))</f>
        <v>マニュアル（なす）</v>
      </c>
      <c r="T123" s="389" t="str">
        <f>IF(OR(W123="","準備中"),"準備中",HYPERLINK(W123,T$5))</f>
        <v>産地戦略</v>
      </c>
      <c r="U123" s="132" t="s">
        <v>572</v>
      </c>
      <c r="V123" s="255" t="s">
        <v>573</v>
      </c>
      <c r="W123" s="51" t="s">
        <v>574</v>
      </c>
    </row>
    <row r="124" spans="1:23" ht="50" customHeight="1" x14ac:dyDescent="0.2">
      <c r="A124" s="49"/>
      <c r="B124" s="239"/>
      <c r="C124" s="238"/>
      <c r="D124" s="386"/>
      <c r="E124" s="385"/>
      <c r="F124" s="385"/>
      <c r="G124" s="385"/>
      <c r="H124" s="388"/>
      <c r="I124" s="388"/>
      <c r="J124" s="388"/>
      <c r="K124" s="388"/>
      <c r="L124" s="388"/>
      <c r="M124" s="388"/>
      <c r="N124" s="388"/>
      <c r="O124" s="400"/>
      <c r="P124" s="401"/>
      <c r="Q124" s="401"/>
      <c r="R124" s="387"/>
      <c r="S124" s="375" t="str">
        <f>IF(OR(V124="","準備中"),"準備中",HYPERLINK(V124,"マニュアル（たらの芽）"))</f>
        <v>マニュアル（たらの芽）</v>
      </c>
      <c r="T124" s="389"/>
      <c r="U124" s="256"/>
      <c r="V124" s="255" t="s">
        <v>575</v>
      </c>
      <c r="W124" s="139"/>
    </row>
    <row r="125" spans="1:23" ht="50" customHeight="1" x14ac:dyDescent="0.2">
      <c r="A125" s="49"/>
      <c r="B125" s="239"/>
      <c r="C125" s="238"/>
      <c r="D125" s="386"/>
      <c r="E125" s="385"/>
      <c r="F125" s="385"/>
      <c r="G125" s="385"/>
      <c r="H125" s="388"/>
      <c r="I125" s="388"/>
      <c r="J125" s="388"/>
      <c r="K125" s="388"/>
      <c r="L125" s="388"/>
      <c r="M125" s="388"/>
      <c r="N125" s="388"/>
      <c r="O125" s="400"/>
      <c r="P125" s="401"/>
      <c r="Q125" s="401"/>
      <c r="R125" s="387"/>
      <c r="S125" s="375" t="str">
        <f>IF(OR(V125="","準備中"),"準備中",HYPERLINK(V125,"マニュアル（ふきのとう）"))</f>
        <v>マニュアル（ふきのとう）</v>
      </c>
      <c r="T125" s="389"/>
      <c r="U125" s="256"/>
      <c r="V125" s="255" t="s">
        <v>576</v>
      </c>
      <c r="W125" s="277"/>
    </row>
    <row r="126" spans="1:23" ht="50" customHeight="1" x14ac:dyDescent="0.2">
      <c r="A126" s="49"/>
      <c r="B126" s="239"/>
      <c r="C126" s="238"/>
      <c r="D126" s="366" t="s">
        <v>570</v>
      </c>
      <c r="E126" s="367" t="s">
        <v>577</v>
      </c>
      <c r="F126" s="367" t="s">
        <v>578</v>
      </c>
      <c r="G126" s="367" t="s">
        <v>400</v>
      </c>
      <c r="H126" s="146" t="s">
        <v>382</v>
      </c>
      <c r="I126" s="146" t="s">
        <v>113</v>
      </c>
      <c r="J126" s="146" t="s">
        <v>382</v>
      </c>
      <c r="K126" s="146" t="s">
        <v>382</v>
      </c>
      <c r="L126" s="146" t="s">
        <v>382</v>
      </c>
      <c r="M126" s="146" t="s">
        <v>382</v>
      </c>
      <c r="N126" s="146" t="s">
        <v>113</v>
      </c>
      <c r="O126" s="146" t="s">
        <v>382</v>
      </c>
      <c r="P126" s="362" t="s">
        <v>579</v>
      </c>
      <c r="Q126" s="362" t="s">
        <v>580</v>
      </c>
      <c r="R126" s="375" t="str">
        <f>IF(OR(U126="",U126="準備中"),"準備中",HYPERLINK(U126,R$5))</f>
        <v>掲載ページ</v>
      </c>
      <c r="S126" s="375" t="str">
        <f t="shared" ref="S126:T127" si="11">IF(OR(V126="","準備中"),"準備中",HYPERLINK(V126,S$5))</f>
        <v>マニュアル</v>
      </c>
      <c r="T126" s="376" t="str">
        <f t="shared" si="11"/>
        <v>産地戦略</v>
      </c>
      <c r="U126" s="132" t="s">
        <v>581</v>
      </c>
      <c r="V126" s="51" t="s">
        <v>582</v>
      </c>
      <c r="W126" s="51" t="s">
        <v>583</v>
      </c>
    </row>
    <row r="127" spans="1:23" ht="50" customHeight="1" x14ac:dyDescent="0.2">
      <c r="A127" s="276"/>
      <c r="B127" s="275"/>
      <c r="C127" s="274"/>
      <c r="D127" s="128" t="s">
        <v>184</v>
      </c>
      <c r="E127" s="142" t="s">
        <v>871</v>
      </c>
      <c r="F127" s="122" t="s">
        <v>872</v>
      </c>
      <c r="G127" s="122" t="s">
        <v>858</v>
      </c>
      <c r="H127" s="122"/>
      <c r="I127" s="122" t="s">
        <v>113</v>
      </c>
      <c r="J127" s="122"/>
      <c r="K127" s="122"/>
      <c r="L127" s="122"/>
      <c r="M127" s="122"/>
      <c r="N127" s="122"/>
      <c r="O127" s="122"/>
      <c r="P127" s="359" t="s">
        <v>873</v>
      </c>
      <c r="Q127" s="359" t="s">
        <v>874</v>
      </c>
      <c r="R127" s="375" t="str">
        <f>IF(OR(U127="",U127="準備中"),"準備中",HYPERLINK(U127,R$5))</f>
        <v>掲載ページ</v>
      </c>
      <c r="S127" s="375" t="str">
        <f t="shared" si="11"/>
        <v>マニュアル</v>
      </c>
      <c r="T127" s="376" t="str">
        <f t="shared" si="11"/>
        <v>産地戦略</v>
      </c>
      <c r="U127" s="273" t="s">
        <v>875</v>
      </c>
      <c r="V127" s="250" t="s">
        <v>876</v>
      </c>
      <c r="W127" s="250" t="s">
        <v>877</v>
      </c>
    </row>
    <row r="128" spans="1:23" ht="50" customHeight="1" x14ac:dyDescent="0.2">
      <c r="A128" s="60"/>
      <c r="B128" s="94"/>
      <c r="C128" s="94"/>
      <c r="D128" s="383" t="s">
        <v>570</v>
      </c>
      <c r="E128" s="382" t="s">
        <v>1099</v>
      </c>
      <c r="F128" s="382" t="s">
        <v>1429</v>
      </c>
      <c r="G128" s="382" t="s">
        <v>1428</v>
      </c>
      <c r="H128" s="382"/>
      <c r="I128" s="382"/>
      <c r="J128" s="382" t="s">
        <v>113</v>
      </c>
      <c r="K128" s="382"/>
      <c r="L128" s="382"/>
      <c r="M128" s="382"/>
      <c r="N128" s="382"/>
      <c r="O128" s="382" t="s">
        <v>113</v>
      </c>
      <c r="P128" s="395" t="s">
        <v>1385</v>
      </c>
      <c r="Q128" s="395" t="s">
        <v>1414</v>
      </c>
      <c r="R128" s="387" t="str">
        <f>IF(OR(U128="",U128="準備中"),"準備中",HYPERLINK(U128,R$5))</f>
        <v>掲載ページ</v>
      </c>
      <c r="S128" s="375" t="str">
        <f>IF(OR(V128="","準備中"),"準備中",HYPERLINK(V128,"マニュアル（有機大豆）"))</f>
        <v>マニュアル（有機大豆）</v>
      </c>
      <c r="T128" s="376" t="str">
        <f t="shared" ref="T128:T136" si="12">IF(OR(W128="","準備中"),"準備中",HYPERLINK(W128,T$5))</f>
        <v>産地戦略</v>
      </c>
      <c r="U128" s="272" t="s">
        <v>1100</v>
      </c>
      <c r="V128" s="271" t="s">
        <v>1392</v>
      </c>
      <c r="W128" s="271" t="s">
        <v>1395</v>
      </c>
    </row>
    <row r="129" spans="1:23" ht="50" customHeight="1" x14ac:dyDescent="0.2">
      <c r="A129" s="60"/>
      <c r="B129" s="94"/>
      <c r="C129" s="94"/>
      <c r="D129" s="383"/>
      <c r="E129" s="382"/>
      <c r="F129" s="382"/>
      <c r="G129" s="382"/>
      <c r="H129" s="382"/>
      <c r="I129" s="382"/>
      <c r="J129" s="382"/>
      <c r="K129" s="382"/>
      <c r="L129" s="382"/>
      <c r="M129" s="382"/>
      <c r="N129" s="382"/>
      <c r="O129" s="382"/>
      <c r="P129" s="395"/>
      <c r="Q129" s="395"/>
      <c r="R129" s="387"/>
      <c r="S129" s="375" t="str">
        <f>IF(OR(V129="","準備中"),"準備中",HYPERLINK(V129,"マニュアル（有機トマト）"))</f>
        <v>マニュアル（有機トマト）</v>
      </c>
      <c r="T129" s="376" t="str">
        <f t="shared" si="12"/>
        <v>産地戦略</v>
      </c>
      <c r="U129" s="272"/>
      <c r="V129" s="271" t="s">
        <v>1393</v>
      </c>
      <c r="W129" s="271" t="s">
        <v>1396</v>
      </c>
    </row>
    <row r="130" spans="1:23" ht="50" customHeight="1" x14ac:dyDescent="0.2">
      <c r="A130" s="60"/>
      <c r="B130" s="94"/>
      <c r="C130" s="94"/>
      <c r="D130" s="383"/>
      <c r="E130" s="382"/>
      <c r="F130" s="382"/>
      <c r="G130" s="382"/>
      <c r="H130" s="382"/>
      <c r="I130" s="382"/>
      <c r="J130" s="382"/>
      <c r="K130" s="382"/>
      <c r="L130" s="382"/>
      <c r="M130" s="382"/>
      <c r="N130" s="382"/>
      <c r="O130" s="382"/>
      <c r="P130" s="395"/>
      <c r="Q130" s="395"/>
      <c r="R130" s="387"/>
      <c r="S130" s="375" t="str">
        <f>IF(OR(V130="","準備中"),"準備中",HYPERLINK(V130,"マニュアル（なす）"))</f>
        <v>マニュアル（なす）</v>
      </c>
      <c r="T130" s="376" t="str">
        <f t="shared" si="12"/>
        <v>産地戦略</v>
      </c>
      <c r="U130" s="272"/>
      <c r="V130" s="271" t="s">
        <v>1394</v>
      </c>
      <c r="W130" s="271" t="s">
        <v>1397</v>
      </c>
    </row>
    <row r="131" spans="1:23" ht="100" customHeight="1" x14ac:dyDescent="0.2">
      <c r="A131" s="60"/>
      <c r="B131" s="94"/>
      <c r="C131" s="94"/>
      <c r="D131" s="141" t="s">
        <v>570</v>
      </c>
      <c r="E131" s="122" t="s">
        <v>1101</v>
      </c>
      <c r="F131" s="122" t="s">
        <v>935</v>
      </c>
      <c r="G131" s="122" t="s">
        <v>30</v>
      </c>
      <c r="H131" s="122" t="s">
        <v>113</v>
      </c>
      <c r="I131" s="122" t="s">
        <v>113</v>
      </c>
      <c r="J131" s="122"/>
      <c r="K131" s="122"/>
      <c r="L131" s="122"/>
      <c r="M131" s="122"/>
      <c r="N131" s="122" t="s">
        <v>113</v>
      </c>
      <c r="O131" s="122"/>
      <c r="P131" s="359" t="s">
        <v>1368</v>
      </c>
      <c r="Q131" s="359" t="s">
        <v>1369</v>
      </c>
      <c r="R131" s="375" t="str">
        <f>IF(OR(U131="",U131="準備中"),"準備中",HYPERLINK(U131,R$5))</f>
        <v>掲載ページ</v>
      </c>
      <c r="S131" s="375" t="str">
        <f t="shared" ref="S131:S135" si="13">IF(OR(V131="","準備中"),"準備中",HYPERLINK(V131,S$5))</f>
        <v>マニュアル</v>
      </c>
      <c r="T131" s="376" t="str">
        <f t="shared" si="12"/>
        <v>産地戦略</v>
      </c>
      <c r="U131" s="254" t="s">
        <v>1102</v>
      </c>
      <c r="V131" s="253" t="s">
        <v>1102</v>
      </c>
      <c r="W131" s="253" t="s">
        <v>1102</v>
      </c>
    </row>
    <row r="132" spans="1:23" ht="100" customHeight="1" x14ac:dyDescent="0.2">
      <c r="A132" s="60"/>
      <c r="B132" s="94"/>
      <c r="C132" s="94"/>
      <c r="D132" s="141" t="s">
        <v>570</v>
      </c>
      <c r="E132" s="122" t="s">
        <v>1103</v>
      </c>
      <c r="F132" s="122" t="s">
        <v>1104</v>
      </c>
      <c r="G132" s="122" t="s">
        <v>30</v>
      </c>
      <c r="H132" s="122" t="s">
        <v>113</v>
      </c>
      <c r="I132" s="122" t="s">
        <v>113</v>
      </c>
      <c r="J132" s="122"/>
      <c r="K132" s="122"/>
      <c r="L132" s="122"/>
      <c r="M132" s="122"/>
      <c r="N132" s="122"/>
      <c r="O132" s="122"/>
      <c r="P132" s="359" t="s">
        <v>1370</v>
      </c>
      <c r="Q132" s="359" t="s">
        <v>1371</v>
      </c>
      <c r="R132" s="375" t="str">
        <f t="shared" ref="R132:R135" si="14">IF(OR(U132="",U132="準備中"),"準備中",HYPERLINK(U132,R$5))</f>
        <v>掲載ページ</v>
      </c>
      <c r="S132" s="375" t="str">
        <f t="shared" si="13"/>
        <v>マニュアル</v>
      </c>
      <c r="T132" s="376" t="str">
        <f t="shared" si="12"/>
        <v>産地戦略</v>
      </c>
      <c r="U132" s="270" t="s">
        <v>1105</v>
      </c>
      <c r="V132" s="269" t="s">
        <v>1106</v>
      </c>
      <c r="W132" s="269" t="s">
        <v>1107</v>
      </c>
    </row>
    <row r="133" spans="1:23" ht="50" customHeight="1" x14ac:dyDescent="0.2">
      <c r="A133" s="60"/>
      <c r="B133" s="94"/>
      <c r="C133" s="94"/>
      <c r="D133" s="141" t="s">
        <v>570</v>
      </c>
      <c r="E133" s="122" t="s">
        <v>1108</v>
      </c>
      <c r="F133" s="122" t="s">
        <v>259</v>
      </c>
      <c r="G133" s="122" t="s">
        <v>259</v>
      </c>
      <c r="H133" s="122"/>
      <c r="I133" s="122"/>
      <c r="J133" s="122" t="s">
        <v>113</v>
      </c>
      <c r="K133" s="122"/>
      <c r="L133" s="122"/>
      <c r="M133" s="122"/>
      <c r="N133" s="122"/>
      <c r="O133" s="122"/>
      <c r="P133" s="359" t="s">
        <v>1109</v>
      </c>
      <c r="Q133" s="359" t="s">
        <v>1109</v>
      </c>
      <c r="R133" s="375" t="str">
        <f t="shared" si="14"/>
        <v>掲載ページ</v>
      </c>
      <c r="S133" s="375" t="str">
        <f t="shared" si="13"/>
        <v>マニュアル</v>
      </c>
      <c r="T133" s="376" t="str">
        <f t="shared" si="12"/>
        <v>産地戦略</v>
      </c>
      <c r="U133" s="244" t="s">
        <v>1110</v>
      </c>
      <c r="V133" s="253" t="s">
        <v>1110</v>
      </c>
      <c r="W133" s="253" t="s">
        <v>1111</v>
      </c>
    </row>
    <row r="134" spans="1:23" ht="50" customHeight="1" x14ac:dyDescent="0.2">
      <c r="A134" s="17"/>
      <c r="B134" s="242"/>
      <c r="C134" s="242"/>
      <c r="D134" s="161" t="s">
        <v>194</v>
      </c>
      <c r="E134" s="160" t="s">
        <v>195</v>
      </c>
      <c r="F134" s="159" t="s">
        <v>196</v>
      </c>
      <c r="G134" s="160" t="s">
        <v>119</v>
      </c>
      <c r="H134" s="158"/>
      <c r="I134" s="158" t="s">
        <v>22</v>
      </c>
      <c r="J134" s="159"/>
      <c r="K134" s="158"/>
      <c r="L134" s="158"/>
      <c r="M134" s="158"/>
      <c r="N134" s="158"/>
      <c r="O134" s="158"/>
      <c r="P134" s="363" t="s">
        <v>1562</v>
      </c>
      <c r="Q134" s="363" t="s">
        <v>1561</v>
      </c>
      <c r="R134" s="375" t="str">
        <f t="shared" si="14"/>
        <v>掲載ページ</v>
      </c>
      <c r="S134" s="375" t="str">
        <f t="shared" si="13"/>
        <v>マニュアル</v>
      </c>
      <c r="T134" s="376" t="str">
        <f t="shared" si="12"/>
        <v>産地戦略</v>
      </c>
      <c r="U134" s="241" t="s">
        <v>1557</v>
      </c>
      <c r="V134" s="255" t="s">
        <v>197</v>
      </c>
      <c r="W134" s="255" t="s">
        <v>198</v>
      </c>
    </row>
    <row r="135" spans="1:23" ht="50" customHeight="1" x14ac:dyDescent="0.2">
      <c r="A135" s="17"/>
      <c r="B135" s="242"/>
      <c r="C135" s="242"/>
      <c r="D135" s="161" t="s">
        <v>194</v>
      </c>
      <c r="E135" s="160" t="s">
        <v>199</v>
      </c>
      <c r="F135" s="159" t="s">
        <v>200</v>
      </c>
      <c r="G135" s="160" t="s">
        <v>82</v>
      </c>
      <c r="H135" s="158" t="s">
        <v>22</v>
      </c>
      <c r="I135" s="158"/>
      <c r="J135" s="159"/>
      <c r="K135" s="158"/>
      <c r="L135" s="158"/>
      <c r="M135" s="158"/>
      <c r="N135" s="158"/>
      <c r="O135" s="158"/>
      <c r="P135" s="363" t="s">
        <v>1560</v>
      </c>
      <c r="Q135" s="363" t="s">
        <v>1559</v>
      </c>
      <c r="R135" s="375" t="str">
        <f t="shared" si="14"/>
        <v>掲載ページ</v>
      </c>
      <c r="S135" s="375" t="str">
        <f t="shared" si="13"/>
        <v>マニュアル</v>
      </c>
      <c r="T135" s="376" t="str">
        <f t="shared" si="12"/>
        <v>産地戦略</v>
      </c>
      <c r="U135" s="241" t="s">
        <v>1557</v>
      </c>
      <c r="V135" s="255" t="s">
        <v>201</v>
      </c>
      <c r="W135" s="255" t="s">
        <v>202</v>
      </c>
    </row>
    <row r="136" spans="1:23" ht="50" customHeight="1" x14ac:dyDescent="0.2">
      <c r="A136" s="17"/>
      <c r="B136" s="242"/>
      <c r="C136" s="242"/>
      <c r="D136" s="392" t="s">
        <v>194</v>
      </c>
      <c r="E136" s="391" t="s">
        <v>199</v>
      </c>
      <c r="F136" s="391" t="s">
        <v>1447</v>
      </c>
      <c r="G136" s="391" t="s">
        <v>1448</v>
      </c>
      <c r="H136" s="393"/>
      <c r="I136" s="390"/>
      <c r="J136" s="390"/>
      <c r="K136" s="390"/>
      <c r="L136" s="393"/>
      <c r="M136" s="393" t="s">
        <v>22</v>
      </c>
      <c r="N136" s="390"/>
      <c r="O136" s="393"/>
      <c r="P136" s="394" t="s">
        <v>1558</v>
      </c>
      <c r="Q136" s="394" t="s">
        <v>1558</v>
      </c>
      <c r="R136" s="387" t="str">
        <f>IF(OR(U136="",U136="準備中"),"準備中",HYPERLINK(U136,R$5))</f>
        <v>掲載ページ</v>
      </c>
      <c r="S136" s="375" t="str">
        <f>IF(OR(V136="","準備中"),"準備中",HYPERLINK(V136,"マニュアル（さといも）"))</f>
        <v>マニュアル（さといも）</v>
      </c>
      <c r="T136" s="389" t="str">
        <f t="shared" si="12"/>
        <v>産地戦略</v>
      </c>
      <c r="U136" s="241" t="s">
        <v>1557</v>
      </c>
      <c r="V136" s="255" t="s">
        <v>203</v>
      </c>
      <c r="W136" s="255" t="s">
        <v>204</v>
      </c>
    </row>
    <row r="137" spans="1:23" ht="50" customHeight="1" x14ac:dyDescent="0.2">
      <c r="A137" s="17"/>
      <c r="B137" s="242"/>
      <c r="C137" s="242"/>
      <c r="D137" s="392"/>
      <c r="E137" s="391"/>
      <c r="F137" s="391"/>
      <c r="G137" s="391"/>
      <c r="H137" s="393"/>
      <c r="I137" s="390"/>
      <c r="J137" s="390"/>
      <c r="K137" s="390"/>
      <c r="L137" s="393"/>
      <c r="M137" s="393"/>
      <c r="N137" s="390"/>
      <c r="O137" s="393"/>
      <c r="P137" s="394"/>
      <c r="Q137" s="394"/>
      <c r="R137" s="387"/>
      <c r="S137" s="375" t="str">
        <f>IF(OR(V137="","準備中"),"準備中",HYPERLINK(V137,"マニュアル（小ギク）"))</f>
        <v>マニュアル（小ギク）</v>
      </c>
      <c r="T137" s="389"/>
      <c r="U137" s="268"/>
      <c r="V137" s="255" t="s">
        <v>205</v>
      </c>
      <c r="W137" s="255"/>
    </row>
    <row r="138" spans="1:23" ht="50" customHeight="1" x14ac:dyDescent="0.2">
      <c r="A138" s="17"/>
      <c r="B138" s="242"/>
      <c r="C138" s="242"/>
      <c r="D138" s="392"/>
      <c r="E138" s="391"/>
      <c r="F138" s="391"/>
      <c r="G138" s="391"/>
      <c r="H138" s="393"/>
      <c r="I138" s="390"/>
      <c r="J138" s="390"/>
      <c r="K138" s="390"/>
      <c r="L138" s="393"/>
      <c r="M138" s="393"/>
      <c r="N138" s="390"/>
      <c r="O138" s="393"/>
      <c r="P138" s="394"/>
      <c r="Q138" s="394"/>
      <c r="R138" s="387"/>
      <c r="S138" s="375" t="str">
        <f>IF(OR(V138="","準備中"),"準備中",HYPERLINK(V138,"マニュアル（シンテッポウユリ）"))</f>
        <v>マニュアル（シンテッポウユリ）</v>
      </c>
      <c r="T138" s="389"/>
      <c r="U138" s="268"/>
      <c r="V138" s="255" t="s">
        <v>206</v>
      </c>
      <c r="W138" s="255"/>
    </row>
    <row r="139" spans="1:23" ht="50" customHeight="1" x14ac:dyDescent="0.2">
      <c r="A139" s="60"/>
      <c r="B139" s="94"/>
      <c r="C139" s="94"/>
      <c r="D139" s="141" t="s">
        <v>1112</v>
      </c>
      <c r="E139" s="122" t="s">
        <v>1112</v>
      </c>
      <c r="F139" s="122" t="s">
        <v>1113</v>
      </c>
      <c r="G139" s="122" t="s">
        <v>654</v>
      </c>
      <c r="H139" s="122" t="s">
        <v>113</v>
      </c>
      <c r="I139" s="122"/>
      <c r="J139" s="122"/>
      <c r="K139" s="122"/>
      <c r="L139" s="122"/>
      <c r="M139" s="122"/>
      <c r="N139" s="122"/>
      <c r="O139" s="122" t="s">
        <v>113</v>
      </c>
      <c r="P139" s="359" t="s">
        <v>1114</v>
      </c>
      <c r="Q139" s="359" t="s">
        <v>1115</v>
      </c>
      <c r="R139" s="375" t="str">
        <f>IF(OR(U139="",U139="準備中"),"準備中",HYPERLINK(U139,R$5))</f>
        <v>準備中</v>
      </c>
      <c r="S139" s="375" t="str">
        <f>IF(OR(V139="",V139="準備中"),"準備中",HYPERLINK(V139,S$5))</f>
        <v>準備中</v>
      </c>
      <c r="T139" s="376" t="str">
        <f>IF(OR(W139="",W139="準備中"),"準備中",HYPERLINK(W139,T$5))</f>
        <v>準備中</v>
      </c>
      <c r="U139" s="267" t="s">
        <v>955</v>
      </c>
      <c r="V139" s="265" t="s">
        <v>955</v>
      </c>
      <c r="W139" s="265" t="s">
        <v>955</v>
      </c>
    </row>
    <row r="140" spans="1:23" ht="50" customHeight="1" x14ac:dyDescent="0.2">
      <c r="A140" s="60"/>
      <c r="B140" s="94"/>
      <c r="C140" s="94"/>
      <c r="D140" s="141" t="s">
        <v>1112</v>
      </c>
      <c r="E140" s="122" t="s">
        <v>1112</v>
      </c>
      <c r="F140" s="122" t="s">
        <v>506</v>
      </c>
      <c r="G140" s="122" t="s">
        <v>400</v>
      </c>
      <c r="H140" s="122"/>
      <c r="I140" s="122" t="s">
        <v>113</v>
      </c>
      <c r="J140" s="122"/>
      <c r="K140" s="122"/>
      <c r="L140" s="122"/>
      <c r="M140" s="122"/>
      <c r="N140" s="122"/>
      <c r="O140" s="122"/>
      <c r="P140" s="359" t="s">
        <v>1116</v>
      </c>
      <c r="Q140" s="359" t="s">
        <v>1117</v>
      </c>
      <c r="R140" s="375" t="str">
        <f t="shared" ref="R140:R151" si="15">IF(OR(U140="",U140="準備中"),"準備中",HYPERLINK(U140,R$5))</f>
        <v>準備中</v>
      </c>
      <c r="S140" s="375" t="str">
        <f t="shared" ref="S140:S142" si="16">IF(OR(V140="",V140="準備中"),"準備中",HYPERLINK(V140,S$5))</f>
        <v>準備中</v>
      </c>
      <c r="T140" s="376" t="str">
        <f t="shared" ref="T140:T142" si="17">IF(OR(W140="",W140="準備中"),"準備中",HYPERLINK(W140,T$5))</f>
        <v>準備中</v>
      </c>
      <c r="U140" s="267" t="s">
        <v>955</v>
      </c>
      <c r="V140" s="265" t="s">
        <v>955</v>
      </c>
      <c r="W140" s="265" t="s">
        <v>955</v>
      </c>
    </row>
    <row r="141" spans="1:23" ht="70" customHeight="1" x14ac:dyDescent="0.2">
      <c r="A141" s="60"/>
      <c r="B141" s="94"/>
      <c r="C141" s="94"/>
      <c r="D141" s="141" t="s">
        <v>1112</v>
      </c>
      <c r="E141" s="122" t="s">
        <v>1112</v>
      </c>
      <c r="F141" s="122" t="s">
        <v>953</v>
      </c>
      <c r="G141" s="122" t="s">
        <v>400</v>
      </c>
      <c r="H141" s="122" t="s">
        <v>113</v>
      </c>
      <c r="I141" s="122"/>
      <c r="J141" s="122"/>
      <c r="K141" s="122"/>
      <c r="L141" s="122"/>
      <c r="M141" s="122"/>
      <c r="N141" s="122"/>
      <c r="O141" s="122"/>
      <c r="P141" s="359" t="s">
        <v>1118</v>
      </c>
      <c r="Q141" s="359" t="s">
        <v>1119</v>
      </c>
      <c r="R141" s="375" t="str">
        <f t="shared" si="15"/>
        <v>準備中</v>
      </c>
      <c r="S141" s="375" t="str">
        <f t="shared" si="16"/>
        <v>準備中</v>
      </c>
      <c r="T141" s="376" t="str">
        <f t="shared" si="17"/>
        <v>準備中</v>
      </c>
      <c r="U141" s="267" t="s">
        <v>955</v>
      </c>
      <c r="V141" s="265" t="s">
        <v>955</v>
      </c>
      <c r="W141" s="265" t="s">
        <v>955</v>
      </c>
    </row>
    <row r="142" spans="1:23" ht="50" customHeight="1" x14ac:dyDescent="0.2">
      <c r="A142" s="60"/>
      <c r="B142" s="94"/>
      <c r="C142" s="94"/>
      <c r="D142" s="141" t="s">
        <v>1112</v>
      </c>
      <c r="E142" s="122" t="s">
        <v>1112</v>
      </c>
      <c r="F142" s="122" t="s">
        <v>1120</v>
      </c>
      <c r="G142" s="122" t="s">
        <v>400</v>
      </c>
      <c r="H142" s="122"/>
      <c r="I142" s="122"/>
      <c r="J142" s="122"/>
      <c r="K142" s="122"/>
      <c r="L142" s="122"/>
      <c r="M142" s="122"/>
      <c r="N142" s="122" t="s">
        <v>113</v>
      </c>
      <c r="O142" s="122"/>
      <c r="P142" s="359" t="s">
        <v>1121</v>
      </c>
      <c r="Q142" s="359" t="s">
        <v>1122</v>
      </c>
      <c r="R142" s="375" t="str">
        <f t="shared" si="15"/>
        <v>準備中</v>
      </c>
      <c r="S142" s="375" t="str">
        <f t="shared" si="16"/>
        <v>準備中</v>
      </c>
      <c r="T142" s="376" t="str">
        <f t="shared" si="17"/>
        <v>準備中</v>
      </c>
      <c r="U142" s="267" t="s">
        <v>955</v>
      </c>
      <c r="V142" s="266" t="s">
        <v>955</v>
      </c>
      <c r="W142" s="265" t="s">
        <v>955</v>
      </c>
    </row>
    <row r="143" spans="1:23" ht="50" customHeight="1" x14ac:dyDescent="0.2">
      <c r="A143" s="17"/>
      <c r="B143" s="242"/>
      <c r="C143" s="242"/>
      <c r="D143" s="161" t="s">
        <v>207</v>
      </c>
      <c r="E143" s="160" t="s">
        <v>208</v>
      </c>
      <c r="F143" s="159" t="s">
        <v>40</v>
      </c>
      <c r="G143" s="160" t="s">
        <v>41</v>
      </c>
      <c r="H143" s="158"/>
      <c r="I143" s="159"/>
      <c r="J143" s="159"/>
      <c r="K143" s="158" t="s">
        <v>22</v>
      </c>
      <c r="L143" s="158"/>
      <c r="M143" s="158"/>
      <c r="N143" s="158"/>
      <c r="O143" s="158"/>
      <c r="P143" s="363" t="s">
        <v>1556</v>
      </c>
      <c r="Q143" s="363" t="s">
        <v>1555</v>
      </c>
      <c r="R143" s="375" t="str">
        <f t="shared" si="15"/>
        <v>掲載ページ</v>
      </c>
      <c r="S143" s="375" t="str">
        <f t="shared" ref="S143:S151" si="18">IF(OR(V143="","準備中"),"準備中",HYPERLINK(V143,S$5))</f>
        <v>マニュアル</v>
      </c>
      <c r="T143" s="376" t="str">
        <f t="shared" ref="T143:T151" si="19">IF(OR(W143="","準備中"),"準備中",HYPERLINK(W143,T$5))</f>
        <v>産地戦略</v>
      </c>
      <c r="U143" s="258" t="s">
        <v>588</v>
      </c>
      <c r="V143" s="50" t="s">
        <v>209</v>
      </c>
      <c r="W143" s="50" t="s">
        <v>210</v>
      </c>
    </row>
    <row r="144" spans="1:23" ht="50" customHeight="1" x14ac:dyDescent="0.2">
      <c r="A144" s="17"/>
      <c r="B144" s="242"/>
      <c r="C144" s="242"/>
      <c r="D144" s="161" t="s">
        <v>207</v>
      </c>
      <c r="E144" s="160" t="s">
        <v>208</v>
      </c>
      <c r="F144" s="159" t="s">
        <v>211</v>
      </c>
      <c r="G144" s="160" t="s">
        <v>36</v>
      </c>
      <c r="H144" s="158"/>
      <c r="I144" s="158" t="s">
        <v>22</v>
      </c>
      <c r="J144" s="158" t="s">
        <v>22</v>
      </c>
      <c r="K144" s="158"/>
      <c r="L144" s="158"/>
      <c r="M144" s="158"/>
      <c r="N144" s="158"/>
      <c r="O144" s="158"/>
      <c r="P144" s="363" t="s">
        <v>1554</v>
      </c>
      <c r="Q144" s="363" t="s">
        <v>1553</v>
      </c>
      <c r="R144" s="375" t="str">
        <f t="shared" si="15"/>
        <v>掲載ページ</v>
      </c>
      <c r="S144" s="375" t="str">
        <f t="shared" si="18"/>
        <v>マニュアル</v>
      </c>
      <c r="T144" s="376" t="str">
        <f t="shared" si="19"/>
        <v>産地戦略</v>
      </c>
      <c r="U144" s="258" t="s">
        <v>588</v>
      </c>
      <c r="V144" s="50" t="s">
        <v>212</v>
      </c>
      <c r="W144" s="50" t="s">
        <v>213</v>
      </c>
    </row>
    <row r="145" spans="1:23" ht="50" customHeight="1" x14ac:dyDescent="0.2">
      <c r="A145" s="17"/>
      <c r="B145" s="242"/>
      <c r="C145" s="242"/>
      <c r="D145" s="161" t="s">
        <v>207</v>
      </c>
      <c r="E145" s="160" t="s">
        <v>214</v>
      </c>
      <c r="F145" s="159" t="s">
        <v>40</v>
      </c>
      <c r="G145" s="160" t="s">
        <v>41</v>
      </c>
      <c r="H145" s="158" t="s">
        <v>22</v>
      </c>
      <c r="I145" s="158"/>
      <c r="J145" s="159"/>
      <c r="K145" s="158"/>
      <c r="L145" s="158"/>
      <c r="M145" s="158"/>
      <c r="N145" s="158" t="s">
        <v>22</v>
      </c>
      <c r="O145" s="158"/>
      <c r="P145" s="363" t="s">
        <v>1552</v>
      </c>
      <c r="Q145" s="363" t="s">
        <v>1551</v>
      </c>
      <c r="R145" s="375" t="str">
        <f t="shared" si="15"/>
        <v>掲載ページ</v>
      </c>
      <c r="S145" s="375" t="str">
        <f t="shared" si="18"/>
        <v>マニュアル</v>
      </c>
      <c r="T145" s="376" t="str">
        <f t="shared" si="19"/>
        <v>産地戦略</v>
      </c>
      <c r="U145" s="258" t="s">
        <v>588</v>
      </c>
      <c r="V145" s="255" t="s">
        <v>215</v>
      </c>
      <c r="W145" s="255" t="s">
        <v>216</v>
      </c>
    </row>
    <row r="146" spans="1:23" ht="50" customHeight="1" x14ac:dyDescent="0.2">
      <c r="A146" s="17"/>
      <c r="B146" s="242"/>
      <c r="C146" s="242"/>
      <c r="D146" s="161" t="s">
        <v>207</v>
      </c>
      <c r="E146" s="160" t="s">
        <v>217</v>
      </c>
      <c r="F146" s="159" t="s">
        <v>40</v>
      </c>
      <c r="G146" s="160" t="s">
        <v>41</v>
      </c>
      <c r="H146" s="158"/>
      <c r="I146" s="159"/>
      <c r="J146" s="159"/>
      <c r="K146" s="158" t="s">
        <v>22</v>
      </c>
      <c r="L146" s="158"/>
      <c r="M146" s="158"/>
      <c r="N146" s="158"/>
      <c r="O146" s="158"/>
      <c r="P146" s="363" t="s">
        <v>1550</v>
      </c>
      <c r="Q146" s="363" t="s">
        <v>1549</v>
      </c>
      <c r="R146" s="375" t="str">
        <f t="shared" si="15"/>
        <v>掲載ページ</v>
      </c>
      <c r="S146" s="375" t="str">
        <f t="shared" si="18"/>
        <v>マニュアル</v>
      </c>
      <c r="T146" s="376" t="str">
        <f t="shared" si="19"/>
        <v>産地戦略</v>
      </c>
      <c r="U146" s="258" t="s">
        <v>588</v>
      </c>
      <c r="V146" s="255" t="s">
        <v>218</v>
      </c>
      <c r="W146" s="255" t="s">
        <v>219</v>
      </c>
    </row>
    <row r="147" spans="1:23" ht="50" customHeight="1" x14ac:dyDescent="0.2">
      <c r="A147" s="17"/>
      <c r="B147" s="242"/>
      <c r="C147" s="242"/>
      <c r="D147" s="161" t="s">
        <v>207</v>
      </c>
      <c r="E147" s="160" t="s">
        <v>220</v>
      </c>
      <c r="F147" s="159" t="s">
        <v>40</v>
      </c>
      <c r="G147" s="160" t="s">
        <v>41</v>
      </c>
      <c r="H147" s="158" t="s">
        <v>22</v>
      </c>
      <c r="I147" s="158"/>
      <c r="J147" s="159"/>
      <c r="K147" s="158"/>
      <c r="L147" s="158"/>
      <c r="M147" s="158"/>
      <c r="N147" s="158" t="s">
        <v>22</v>
      </c>
      <c r="O147" s="158"/>
      <c r="P147" s="363" t="s">
        <v>1548</v>
      </c>
      <c r="Q147" s="363" t="s">
        <v>1547</v>
      </c>
      <c r="R147" s="375" t="str">
        <f t="shared" si="15"/>
        <v>掲載ページ</v>
      </c>
      <c r="S147" s="375" t="str">
        <f t="shared" si="18"/>
        <v>マニュアル</v>
      </c>
      <c r="T147" s="376" t="str">
        <f t="shared" si="19"/>
        <v>産地戦略</v>
      </c>
      <c r="U147" s="258" t="s">
        <v>588</v>
      </c>
      <c r="V147" s="255" t="s">
        <v>221</v>
      </c>
      <c r="W147" s="255" t="s">
        <v>222</v>
      </c>
    </row>
    <row r="148" spans="1:23" ht="50" customHeight="1" x14ac:dyDescent="0.2">
      <c r="A148" s="17"/>
      <c r="B148" s="242"/>
      <c r="C148" s="242"/>
      <c r="D148" s="161" t="s">
        <v>207</v>
      </c>
      <c r="E148" s="160" t="s">
        <v>223</v>
      </c>
      <c r="F148" s="159" t="s">
        <v>40</v>
      </c>
      <c r="G148" s="160" t="s">
        <v>41</v>
      </c>
      <c r="H148" s="158"/>
      <c r="I148" s="158" t="s">
        <v>22</v>
      </c>
      <c r="J148" s="159"/>
      <c r="K148" s="158"/>
      <c r="L148" s="158"/>
      <c r="M148" s="158"/>
      <c r="N148" s="158" t="s">
        <v>22</v>
      </c>
      <c r="O148" s="158"/>
      <c r="P148" s="363" t="s">
        <v>1546</v>
      </c>
      <c r="Q148" s="363" t="s">
        <v>1545</v>
      </c>
      <c r="R148" s="375" t="str">
        <f t="shared" si="15"/>
        <v>掲載ページ</v>
      </c>
      <c r="S148" s="375" t="str">
        <f t="shared" si="18"/>
        <v>マニュアル</v>
      </c>
      <c r="T148" s="376" t="str">
        <f t="shared" si="19"/>
        <v>産地戦略</v>
      </c>
      <c r="U148" s="258" t="s">
        <v>588</v>
      </c>
      <c r="V148" s="50" t="s">
        <v>224</v>
      </c>
      <c r="W148" s="50" t="s">
        <v>225</v>
      </c>
    </row>
    <row r="149" spans="1:23" ht="50" customHeight="1" x14ac:dyDescent="0.2">
      <c r="A149" s="17"/>
      <c r="B149" s="242"/>
      <c r="C149" s="242"/>
      <c r="D149" s="161" t="s">
        <v>207</v>
      </c>
      <c r="E149" s="160" t="s">
        <v>1670</v>
      </c>
      <c r="F149" s="159" t="s">
        <v>1671</v>
      </c>
      <c r="G149" s="160" t="s">
        <v>1672</v>
      </c>
      <c r="H149" s="158"/>
      <c r="I149" s="158" t="s">
        <v>1673</v>
      </c>
      <c r="J149" s="159"/>
      <c r="K149" s="158"/>
      <c r="L149" s="158"/>
      <c r="M149" s="158"/>
      <c r="N149" s="158"/>
      <c r="O149" s="158"/>
      <c r="P149" s="363" t="s">
        <v>1674</v>
      </c>
      <c r="Q149" s="363" t="s">
        <v>1675</v>
      </c>
      <c r="R149" s="375" t="str">
        <f t="shared" ref="R149" si="20">IF(OR(U149="",U149="準備中"),"準備中",HYPERLINK(U149,R$5))</f>
        <v>掲載ページ</v>
      </c>
      <c r="S149" s="375" t="str">
        <f t="shared" ref="S149" si="21">IF(OR(V149="","準備中"),"準備中",HYPERLINK(V149,S$5))</f>
        <v>マニュアル</v>
      </c>
      <c r="T149" s="376" t="str">
        <f t="shared" ref="T149" si="22">IF(OR(W149="","準備中"),"準備中",HYPERLINK(W149,T$5))</f>
        <v>産地戦略</v>
      </c>
      <c r="U149" s="156" t="s">
        <v>1676</v>
      </c>
      <c r="V149" s="50" t="s">
        <v>1677</v>
      </c>
      <c r="W149" s="50" t="s">
        <v>1678</v>
      </c>
    </row>
    <row r="150" spans="1:23" ht="50" customHeight="1" x14ac:dyDescent="0.2">
      <c r="A150" s="17"/>
      <c r="B150" s="239"/>
      <c r="C150" s="238"/>
      <c r="D150" s="366" t="s">
        <v>584</v>
      </c>
      <c r="E150" s="367" t="s">
        <v>585</v>
      </c>
      <c r="F150" s="367" t="s">
        <v>586</v>
      </c>
      <c r="G150" s="367" t="s">
        <v>407</v>
      </c>
      <c r="H150" s="146" t="s">
        <v>382</v>
      </c>
      <c r="I150" s="146" t="s">
        <v>113</v>
      </c>
      <c r="J150" s="146" t="s">
        <v>382</v>
      </c>
      <c r="K150" s="146" t="s">
        <v>382</v>
      </c>
      <c r="L150" s="146" t="s">
        <v>382</v>
      </c>
      <c r="M150" s="146" t="s">
        <v>382</v>
      </c>
      <c r="N150" s="146" t="s">
        <v>382</v>
      </c>
      <c r="O150" s="146" t="s">
        <v>382</v>
      </c>
      <c r="P150" s="362" t="s">
        <v>392</v>
      </c>
      <c r="Q150" s="362" t="s">
        <v>587</v>
      </c>
      <c r="R150" s="375" t="str">
        <f t="shared" si="15"/>
        <v>掲載ページ</v>
      </c>
      <c r="S150" s="375" t="str">
        <f t="shared" si="18"/>
        <v>マニュアル</v>
      </c>
      <c r="T150" s="376" t="str">
        <f t="shared" si="19"/>
        <v>産地戦略</v>
      </c>
      <c r="U150" s="134" t="s">
        <v>588</v>
      </c>
      <c r="V150" s="264" t="s">
        <v>589</v>
      </c>
      <c r="W150" s="264" t="s">
        <v>590</v>
      </c>
    </row>
    <row r="151" spans="1:23" ht="50" customHeight="1" x14ac:dyDescent="0.2">
      <c r="A151" s="60"/>
      <c r="B151" s="94"/>
      <c r="C151" s="94"/>
      <c r="D151" s="141" t="s">
        <v>584</v>
      </c>
      <c r="E151" s="122" t="s">
        <v>1123</v>
      </c>
      <c r="F151" s="122" t="s">
        <v>259</v>
      </c>
      <c r="G151" s="122" t="s">
        <v>259</v>
      </c>
      <c r="H151" s="122"/>
      <c r="I151" s="122"/>
      <c r="J151" s="122" t="s">
        <v>113</v>
      </c>
      <c r="K151" s="122"/>
      <c r="L151" s="122"/>
      <c r="M151" s="122"/>
      <c r="N151" s="122"/>
      <c r="O151" s="122"/>
      <c r="P151" s="359" t="s">
        <v>1124</v>
      </c>
      <c r="Q151" s="359" t="s">
        <v>1125</v>
      </c>
      <c r="R151" s="375" t="str">
        <f t="shared" si="15"/>
        <v>掲載ページ</v>
      </c>
      <c r="S151" s="375" t="str">
        <f t="shared" si="18"/>
        <v>マニュアル</v>
      </c>
      <c r="T151" s="376" t="str">
        <f t="shared" si="19"/>
        <v>産地戦略</v>
      </c>
      <c r="U151" s="244" t="s">
        <v>1126</v>
      </c>
      <c r="V151" s="263" t="s">
        <v>1127</v>
      </c>
      <c r="W151" s="262" t="s">
        <v>1128</v>
      </c>
    </row>
    <row r="152" spans="1:23" ht="50" customHeight="1" x14ac:dyDescent="0.2">
      <c r="A152" s="17"/>
      <c r="B152" s="242"/>
      <c r="C152" s="242"/>
      <c r="D152" s="392" t="s">
        <v>226</v>
      </c>
      <c r="E152" s="391" t="s">
        <v>227</v>
      </c>
      <c r="F152" s="399" t="s">
        <v>40</v>
      </c>
      <c r="G152" s="391" t="s">
        <v>41</v>
      </c>
      <c r="H152" s="393" t="s">
        <v>22</v>
      </c>
      <c r="I152" s="393"/>
      <c r="J152" s="390"/>
      <c r="K152" s="393"/>
      <c r="L152" s="393" t="s">
        <v>22</v>
      </c>
      <c r="M152" s="393"/>
      <c r="N152" s="393"/>
      <c r="O152" s="393"/>
      <c r="P152" s="394" t="s">
        <v>1544</v>
      </c>
      <c r="Q152" s="394" t="s">
        <v>1543</v>
      </c>
      <c r="R152" s="387" t="str">
        <f>IF(OR(U152="",U152="準備中"),"準備中",HYPERLINK(U152,R$5))</f>
        <v>掲載ページ</v>
      </c>
      <c r="S152" s="375" t="str">
        <f>IF(OR(V152="","準備中"),"準備中",HYPERLINK(V152,"マニュアル（れんげ米）"))</f>
        <v>マニュアル（れんげ米）</v>
      </c>
      <c r="T152" s="389" t="str">
        <f>IF(OR(W152="","準備中"),"準備中",HYPERLINK(W152,T$5))</f>
        <v>産地戦略</v>
      </c>
      <c r="U152" s="258" t="s">
        <v>595</v>
      </c>
      <c r="V152" s="260" t="s">
        <v>228</v>
      </c>
      <c r="W152" s="240" t="s">
        <v>229</v>
      </c>
    </row>
    <row r="153" spans="1:23" ht="50" customHeight="1" x14ac:dyDescent="0.2">
      <c r="A153" s="17"/>
      <c r="B153" s="242"/>
      <c r="C153" s="242"/>
      <c r="D153" s="392"/>
      <c r="E153" s="391"/>
      <c r="F153" s="399"/>
      <c r="G153" s="391"/>
      <c r="H153" s="393"/>
      <c r="I153" s="393"/>
      <c r="J153" s="390"/>
      <c r="K153" s="393"/>
      <c r="L153" s="393"/>
      <c r="M153" s="393"/>
      <c r="N153" s="393"/>
      <c r="O153" s="393"/>
      <c r="P153" s="394"/>
      <c r="Q153" s="394"/>
      <c r="R153" s="387"/>
      <c r="S153" s="375" t="str">
        <f>IF(OR(V153="","準備中"),"準備中",HYPERLINK(V153,"マニュアル（特別栽培米）"))</f>
        <v>マニュアル（特別栽培米）</v>
      </c>
      <c r="T153" s="389"/>
      <c r="U153" s="261"/>
      <c r="V153" s="260" t="s">
        <v>230</v>
      </c>
      <c r="W153" s="240"/>
    </row>
    <row r="154" spans="1:23" ht="70" customHeight="1" x14ac:dyDescent="0.2">
      <c r="A154" s="17"/>
      <c r="B154" s="242"/>
      <c r="C154" s="242"/>
      <c r="D154" s="161" t="s">
        <v>226</v>
      </c>
      <c r="E154" s="160" t="s">
        <v>231</v>
      </c>
      <c r="F154" s="160" t="s">
        <v>232</v>
      </c>
      <c r="G154" s="160" t="s">
        <v>36</v>
      </c>
      <c r="H154" s="158" t="s">
        <v>22</v>
      </c>
      <c r="I154" s="158" t="s">
        <v>22</v>
      </c>
      <c r="J154" s="159"/>
      <c r="K154" s="158"/>
      <c r="L154" s="158"/>
      <c r="M154" s="158"/>
      <c r="N154" s="158"/>
      <c r="O154" s="158"/>
      <c r="P154" s="363" t="s">
        <v>1542</v>
      </c>
      <c r="Q154" s="363" t="s">
        <v>1541</v>
      </c>
      <c r="R154" s="375" t="str">
        <f>IF(OR(U154="",U154="準備中"),"準備中",HYPERLINK(U154,R$5))</f>
        <v>掲載ページ</v>
      </c>
      <c r="S154" s="375" t="str">
        <f t="shared" ref="S154:T156" si="23">IF(OR(V154="","準備中"),"準備中",HYPERLINK(V154,S$5))</f>
        <v>マニュアル</v>
      </c>
      <c r="T154" s="376" t="str">
        <f t="shared" si="23"/>
        <v>産地戦略</v>
      </c>
      <c r="U154" s="258" t="s">
        <v>595</v>
      </c>
      <c r="V154" s="259" t="s">
        <v>233</v>
      </c>
      <c r="W154" s="53" t="s">
        <v>234</v>
      </c>
    </row>
    <row r="155" spans="1:23" ht="50" customHeight="1" x14ac:dyDescent="0.2">
      <c r="A155" s="17"/>
      <c r="B155" s="242"/>
      <c r="C155" s="242"/>
      <c r="D155" s="161" t="s">
        <v>226</v>
      </c>
      <c r="E155" s="160" t="s">
        <v>231</v>
      </c>
      <c r="F155" s="160" t="s">
        <v>235</v>
      </c>
      <c r="G155" s="160" t="s">
        <v>36</v>
      </c>
      <c r="H155" s="158"/>
      <c r="I155" s="158" t="s">
        <v>22</v>
      </c>
      <c r="J155" s="159"/>
      <c r="K155" s="158"/>
      <c r="L155" s="158"/>
      <c r="M155" s="158" t="s">
        <v>22</v>
      </c>
      <c r="N155" s="158"/>
      <c r="O155" s="158"/>
      <c r="P155" s="363" t="s">
        <v>1540</v>
      </c>
      <c r="Q155" s="363" t="s">
        <v>1539</v>
      </c>
      <c r="R155" s="375" t="str">
        <f t="shared" ref="R155:R161" si="24">IF(OR(U155="",U155="準備中"),"準備中",HYPERLINK(U155,R$5))</f>
        <v>掲載ページ</v>
      </c>
      <c r="S155" s="375" t="str">
        <f t="shared" si="23"/>
        <v>マニュアル</v>
      </c>
      <c r="T155" s="376" t="str">
        <f t="shared" si="23"/>
        <v>産地戦略</v>
      </c>
      <c r="U155" s="258" t="s">
        <v>595</v>
      </c>
      <c r="V155" s="53" t="s">
        <v>233</v>
      </c>
      <c r="W155" s="53" t="s">
        <v>236</v>
      </c>
    </row>
    <row r="156" spans="1:23" ht="50" customHeight="1" x14ac:dyDescent="0.2">
      <c r="A156" s="17"/>
      <c r="B156" s="242"/>
      <c r="C156" s="242"/>
      <c r="D156" s="161" t="s">
        <v>226</v>
      </c>
      <c r="E156" s="160" t="s">
        <v>237</v>
      </c>
      <c r="F156" s="159" t="s">
        <v>238</v>
      </c>
      <c r="G156" s="160" t="s">
        <v>36</v>
      </c>
      <c r="H156" s="158" t="s">
        <v>22</v>
      </c>
      <c r="I156" s="158"/>
      <c r="J156" s="159"/>
      <c r="K156" s="158"/>
      <c r="L156" s="158"/>
      <c r="M156" s="158" t="s">
        <v>22</v>
      </c>
      <c r="N156" s="158"/>
      <c r="O156" s="158"/>
      <c r="P156" s="363" t="s">
        <v>1538</v>
      </c>
      <c r="Q156" s="363" t="s">
        <v>1537</v>
      </c>
      <c r="R156" s="375" t="str">
        <f t="shared" si="24"/>
        <v>掲載ページ</v>
      </c>
      <c r="S156" s="375" t="str">
        <f t="shared" si="23"/>
        <v>マニュアル</v>
      </c>
      <c r="T156" s="376" t="str">
        <f t="shared" si="23"/>
        <v>産地戦略</v>
      </c>
      <c r="U156" s="241" t="s">
        <v>1536</v>
      </c>
      <c r="V156" s="53" t="s">
        <v>239</v>
      </c>
      <c r="W156" s="53" t="s">
        <v>240</v>
      </c>
    </row>
    <row r="157" spans="1:23" ht="50" customHeight="1" x14ac:dyDescent="0.2">
      <c r="A157" s="17"/>
      <c r="B157" s="242"/>
      <c r="C157" s="242"/>
      <c r="D157" s="392" t="s">
        <v>226</v>
      </c>
      <c r="E157" s="391" t="s">
        <v>241</v>
      </c>
      <c r="F157" s="159" t="s">
        <v>242</v>
      </c>
      <c r="G157" s="160" t="s">
        <v>243</v>
      </c>
      <c r="H157" s="158" t="s">
        <v>22</v>
      </c>
      <c r="I157" s="158"/>
      <c r="J157" s="159"/>
      <c r="K157" s="158"/>
      <c r="L157" s="158"/>
      <c r="M157" s="158"/>
      <c r="N157" s="158"/>
      <c r="O157" s="158"/>
      <c r="P157" s="363" t="s">
        <v>1535</v>
      </c>
      <c r="Q157" s="363" t="s">
        <v>1534</v>
      </c>
      <c r="R157" s="375" t="str">
        <f t="shared" si="24"/>
        <v>掲載ページ</v>
      </c>
      <c r="S157" s="375" t="str">
        <f>IF(OR(V157="","準備中"),"準備中",HYPERLINK(V157,"マニュアル（梨）"))</f>
        <v>マニュアル（梨）</v>
      </c>
      <c r="T157" s="376" t="str">
        <f t="shared" ref="T157:T197" si="25">IF(OR(W157="","準備中"),"準備中",HYPERLINK(W157,T$5))</f>
        <v>産地戦略</v>
      </c>
      <c r="U157" s="241" t="s">
        <v>611</v>
      </c>
      <c r="V157" s="54" t="s">
        <v>244</v>
      </c>
      <c r="W157" s="54" t="s">
        <v>245</v>
      </c>
    </row>
    <row r="158" spans="1:23" ht="50" customHeight="1" x14ac:dyDescent="0.2">
      <c r="A158" s="17"/>
      <c r="B158" s="242"/>
      <c r="C158" s="242"/>
      <c r="D158" s="392"/>
      <c r="E158" s="391"/>
      <c r="F158" s="159" t="s">
        <v>1666</v>
      </c>
      <c r="G158" s="160" t="s">
        <v>36</v>
      </c>
      <c r="H158" s="158" t="s">
        <v>22</v>
      </c>
      <c r="I158" s="158"/>
      <c r="J158" s="159"/>
      <c r="K158" s="158"/>
      <c r="L158" s="158"/>
      <c r="M158" s="158"/>
      <c r="N158" s="158"/>
      <c r="O158" s="158"/>
      <c r="P158" s="363" t="s">
        <v>1533</v>
      </c>
      <c r="Q158" s="363" t="s">
        <v>1532</v>
      </c>
      <c r="R158" s="375" t="str">
        <f t="shared" si="24"/>
        <v>掲載ページ</v>
      </c>
      <c r="S158" s="375" t="str">
        <f>IF(OR(V158="","準備中"),"準備中",HYPERLINK(V158,"マニュアル（ねぎ）"))</f>
        <v>マニュアル（ねぎ）</v>
      </c>
      <c r="T158" s="376" t="str">
        <f t="shared" si="25"/>
        <v>産地戦略</v>
      </c>
      <c r="U158" s="241" t="s">
        <v>611</v>
      </c>
      <c r="V158" s="54" t="s">
        <v>246</v>
      </c>
      <c r="W158" s="54" t="s">
        <v>247</v>
      </c>
    </row>
    <row r="159" spans="1:23" ht="50" customHeight="1" x14ac:dyDescent="0.2">
      <c r="A159" s="17"/>
      <c r="B159" s="242"/>
      <c r="C159" s="242"/>
      <c r="D159" s="392"/>
      <c r="E159" s="391"/>
      <c r="F159" s="159" t="s">
        <v>1667</v>
      </c>
      <c r="G159" s="160" t="s">
        <v>36</v>
      </c>
      <c r="H159" s="158"/>
      <c r="I159" s="158" t="s">
        <v>22</v>
      </c>
      <c r="J159" s="159"/>
      <c r="K159" s="158"/>
      <c r="L159" s="158"/>
      <c r="M159" s="158"/>
      <c r="N159" s="158"/>
      <c r="O159" s="158"/>
      <c r="P159" s="363" t="s">
        <v>1531</v>
      </c>
      <c r="Q159" s="363" t="s">
        <v>1530</v>
      </c>
      <c r="R159" s="375" t="str">
        <f t="shared" si="24"/>
        <v>掲載ページ</v>
      </c>
      <c r="S159" s="375" t="str">
        <f>IF(OR(V159="","準備中"),"準備中",HYPERLINK(V159,"マニュアル（にんじん）"))</f>
        <v>マニュアル（にんじん）</v>
      </c>
      <c r="T159" s="376" t="str">
        <f t="shared" si="25"/>
        <v>産地戦略</v>
      </c>
      <c r="U159" s="241" t="s">
        <v>611</v>
      </c>
      <c r="V159" s="54" t="s">
        <v>248</v>
      </c>
      <c r="W159" s="54" t="s">
        <v>249</v>
      </c>
    </row>
    <row r="160" spans="1:23" ht="50" customHeight="1" x14ac:dyDescent="0.2">
      <c r="A160" s="17"/>
      <c r="B160" s="242"/>
      <c r="C160" s="242"/>
      <c r="D160" s="161" t="s">
        <v>226</v>
      </c>
      <c r="E160" s="160" t="s">
        <v>250</v>
      </c>
      <c r="F160" s="159" t="s">
        <v>40</v>
      </c>
      <c r="G160" s="160" t="s">
        <v>41</v>
      </c>
      <c r="H160" s="158"/>
      <c r="I160" s="158" t="s">
        <v>22</v>
      </c>
      <c r="J160" s="159"/>
      <c r="K160" s="158"/>
      <c r="L160" s="158"/>
      <c r="M160" s="158"/>
      <c r="N160" s="158" t="s">
        <v>22</v>
      </c>
      <c r="O160" s="158"/>
      <c r="P160" s="363" t="s">
        <v>1529</v>
      </c>
      <c r="Q160" s="363" t="s">
        <v>1528</v>
      </c>
      <c r="R160" s="375" t="str">
        <f t="shared" si="24"/>
        <v>掲載ページ</v>
      </c>
      <c r="S160" s="375" t="str">
        <f>IF(OR(V160="","準備中"),"準備中",HYPERLINK(V160,S$5))</f>
        <v>マニュアル</v>
      </c>
      <c r="T160" s="376" t="str">
        <f t="shared" si="25"/>
        <v>産地戦略</v>
      </c>
      <c r="U160" s="241" t="s">
        <v>600</v>
      </c>
      <c r="V160" s="54" t="s">
        <v>251</v>
      </c>
      <c r="W160" s="54" t="s">
        <v>252</v>
      </c>
    </row>
    <row r="161" spans="1:23" ht="50" customHeight="1" x14ac:dyDescent="0.2">
      <c r="A161" s="49"/>
      <c r="B161" s="239"/>
      <c r="C161" s="238"/>
      <c r="D161" s="366" t="s">
        <v>591</v>
      </c>
      <c r="E161" s="367" t="s">
        <v>231</v>
      </c>
      <c r="F161" s="367" t="s">
        <v>592</v>
      </c>
      <c r="G161" s="367" t="s">
        <v>400</v>
      </c>
      <c r="H161" s="146" t="s">
        <v>382</v>
      </c>
      <c r="I161" s="146" t="s">
        <v>113</v>
      </c>
      <c r="J161" s="146" t="s">
        <v>382</v>
      </c>
      <c r="K161" s="146" t="s">
        <v>382</v>
      </c>
      <c r="L161" s="146" t="s">
        <v>382</v>
      </c>
      <c r="M161" s="146" t="s">
        <v>382</v>
      </c>
      <c r="N161" s="146" t="s">
        <v>382</v>
      </c>
      <c r="O161" s="146" t="s">
        <v>382</v>
      </c>
      <c r="P161" s="362" t="s">
        <v>593</v>
      </c>
      <c r="Q161" s="362" t="s">
        <v>594</v>
      </c>
      <c r="R161" s="375" t="str">
        <f t="shared" si="24"/>
        <v>掲載ページ</v>
      </c>
      <c r="S161" s="375" t="str">
        <f>IF(OR(V161="","準備中"),"準備中",HYPERLINK(V161,S$5))</f>
        <v>マニュアル</v>
      </c>
      <c r="T161" s="376" t="str">
        <f t="shared" si="25"/>
        <v>産地戦略</v>
      </c>
      <c r="U161" s="257" t="s">
        <v>595</v>
      </c>
      <c r="V161" s="51" t="s">
        <v>596</v>
      </c>
      <c r="W161" s="51" t="s">
        <v>597</v>
      </c>
    </row>
    <row r="162" spans="1:23" ht="50" customHeight="1" x14ac:dyDescent="0.2">
      <c r="A162" s="49"/>
      <c r="B162" s="239"/>
      <c r="C162" s="238"/>
      <c r="D162" s="398" t="s">
        <v>591</v>
      </c>
      <c r="E162" s="385" t="s">
        <v>598</v>
      </c>
      <c r="F162" s="367" t="s">
        <v>63</v>
      </c>
      <c r="G162" s="367" t="s">
        <v>63</v>
      </c>
      <c r="H162" s="146" t="s">
        <v>382</v>
      </c>
      <c r="I162" s="146"/>
      <c r="J162" s="146" t="s">
        <v>382</v>
      </c>
      <c r="K162" s="146" t="s">
        <v>113</v>
      </c>
      <c r="L162" s="146" t="s">
        <v>382</v>
      </c>
      <c r="M162" s="146" t="s">
        <v>382</v>
      </c>
      <c r="N162" s="146"/>
      <c r="O162" s="146" t="s">
        <v>382</v>
      </c>
      <c r="P162" s="362" t="s">
        <v>425</v>
      </c>
      <c r="Q162" s="362" t="s">
        <v>599</v>
      </c>
      <c r="R162" s="387" t="str">
        <f>IF(OR(U162="",U162="準備中"),"準備中",HYPERLINK(U162,R$5))</f>
        <v>掲載ページ</v>
      </c>
      <c r="S162" s="375" t="str">
        <f>IF(OR(V162="","準備中"),"準備中",HYPERLINK(V162,"マニュアル（水稲）"))</f>
        <v>マニュアル（水稲）</v>
      </c>
      <c r="T162" s="376" t="str">
        <f t="shared" si="25"/>
        <v>産地戦略</v>
      </c>
      <c r="U162" s="132" t="s">
        <v>600</v>
      </c>
      <c r="V162" s="255" t="s">
        <v>601</v>
      </c>
      <c r="W162" s="255" t="s">
        <v>602</v>
      </c>
    </row>
    <row r="163" spans="1:23" ht="50" customHeight="1" x14ac:dyDescent="0.2">
      <c r="A163" s="49"/>
      <c r="B163" s="239"/>
      <c r="C163" s="238"/>
      <c r="D163" s="386"/>
      <c r="E163" s="385"/>
      <c r="F163" s="367" t="s">
        <v>603</v>
      </c>
      <c r="G163" s="367" t="s">
        <v>445</v>
      </c>
      <c r="H163" s="146" t="s">
        <v>382</v>
      </c>
      <c r="I163" s="146" t="s">
        <v>22</v>
      </c>
      <c r="J163" s="146" t="s">
        <v>382</v>
      </c>
      <c r="K163" s="146"/>
      <c r="L163" s="146" t="s">
        <v>382</v>
      </c>
      <c r="M163" s="146" t="s">
        <v>382</v>
      </c>
      <c r="N163" s="146"/>
      <c r="O163" s="146" t="s">
        <v>382</v>
      </c>
      <c r="P163" s="374" t="s">
        <v>604</v>
      </c>
      <c r="Q163" s="362"/>
      <c r="R163" s="387"/>
      <c r="S163" s="375" t="str">
        <f>IF(OR(V163="","準備中"),"準備中",HYPERLINK(V163,"マニュアル（大豆）"))</f>
        <v>マニュアル（大豆）</v>
      </c>
      <c r="T163" s="376" t="str">
        <f t="shared" si="25"/>
        <v>産地戦略</v>
      </c>
      <c r="U163" s="135"/>
      <c r="V163" s="255" t="s">
        <v>605</v>
      </c>
      <c r="W163" s="255" t="s">
        <v>606</v>
      </c>
    </row>
    <row r="164" spans="1:23" ht="50" customHeight="1" x14ac:dyDescent="0.2">
      <c r="A164" s="49"/>
      <c r="B164" s="239"/>
      <c r="C164" s="238"/>
      <c r="D164" s="398" t="s">
        <v>591</v>
      </c>
      <c r="E164" s="385" t="s">
        <v>607</v>
      </c>
      <c r="F164" s="367" t="s">
        <v>608</v>
      </c>
      <c r="G164" s="367" t="s">
        <v>36</v>
      </c>
      <c r="H164" s="146"/>
      <c r="I164" s="146" t="s">
        <v>113</v>
      </c>
      <c r="J164" s="146" t="s">
        <v>382</v>
      </c>
      <c r="K164" s="146" t="s">
        <v>382</v>
      </c>
      <c r="L164" s="146" t="s">
        <v>382</v>
      </c>
      <c r="M164" s="146" t="s">
        <v>382</v>
      </c>
      <c r="N164" s="146" t="s">
        <v>382</v>
      </c>
      <c r="O164" s="146" t="s">
        <v>382</v>
      </c>
      <c r="P164" s="362" t="s">
        <v>609</v>
      </c>
      <c r="Q164" s="362" t="s">
        <v>610</v>
      </c>
      <c r="R164" s="387" t="str">
        <f>IF(OR(U164="",U164="準備中"),"準備中",HYPERLINK(U164,R$5))</f>
        <v>掲載ページ</v>
      </c>
      <c r="S164" s="375" t="str">
        <f>IF(OR(V164="","準備中"),"準備中",HYPERLINK(V164,"マニュアル（ニンジン）"))</f>
        <v>マニュアル（ニンジン）</v>
      </c>
      <c r="T164" s="376" t="str">
        <f t="shared" si="25"/>
        <v>産地戦略</v>
      </c>
      <c r="U164" s="136" t="s">
        <v>611</v>
      </c>
      <c r="V164" s="255" t="s">
        <v>612</v>
      </c>
      <c r="W164" s="255" t="s">
        <v>613</v>
      </c>
    </row>
    <row r="165" spans="1:23" ht="50" customHeight="1" x14ac:dyDescent="0.2">
      <c r="A165" s="49"/>
      <c r="B165" s="239"/>
      <c r="C165" s="238"/>
      <c r="D165" s="386"/>
      <c r="E165" s="385"/>
      <c r="F165" s="367" t="s">
        <v>614</v>
      </c>
      <c r="G165" s="367" t="s">
        <v>388</v>
      </c>
      <c r="H165" s="146" t="s">
        <v>113</v>
      </c>
      <c r="I165" s="146"/>
      <c r="J165" s="146" t="s">
        <v>382</v>
      </c>
      <c r="K165" s="146" t="s">
        <v>382</v>
      </c>
      <c r="L165" s="146" t="s">
        <v>382</v>
      </c>
      <c r="M165" s="146" t="s">
        <v>382</v>
      </c>
      <c r="N165" s="146" t="s">
        <v>382</v>
      </c>
      <c r="O165" s="146" t="s">
        <v>382</v>
      </c>
      <c r="P165" s="362" t="s">
        <v>615</v>
      </c>
      <c r="Q165" s="362" t="s">
        <v>615</v>
      </c>
      <c r="R165" s="387"/>
      <c r="S165" s="375" t="str">
        <f>IF(OR(V165="","準備中"),"準備中",HYPERLINK(V165,"マニュアル（ミディトマト）"))</f>
        <v>マニュアル（ミディトマト）</v>
      </c>
      <c r="T165" s="376" t="str">
        <f t="shared" si="25"/>
        <v>産地戦略</v>
      </c>
      <c r="U165" s="256"/>
      <c r="V165" s="255" t="s">
        <v>616</v>
      </c>
      <c r="W165" s="255" t="s">
        <v>617</v>
      </c>
    </row>
    <row r="166" spans="1:23" ht="50" customHeight="1" x14ac:dyDescent="0.2">
      <c r="A166" s="49"/>
      <c r="B166" s="239"/>
      <c r="C166" s="238"/>
      <c r="D166" s="386"/>
      <c r="E166" s="385"/>
      <c r="F166" s="367" t="s">
        <v>618</v>
      </c>
      <c r="G166" s="367" t="s">
        <v>82</v>
      </c>
      <c r="H166" s="146" t="s">
        <v>113</v>
      </c>
      <c r="I166" s="146"/>
      <c r="J166" s="146" t="s">
        <v>382</v>
      </c>
      <c r="K166" s="146" t="s">
        <v>382</v>
      </c>
      <c r="L166" s="146" t="s">
        <v>382</v>
      </c>
      <c r="M166" s="146" t="s">
        <v>382</v>
      </c>
      <c r="N166" s="146" t="s">
        <v>382</v>
      </c>
      <c r="O166" s="146" t="s">
        <v>382</v>
      </c>
      <c r="P166" s="362" t="s">
        <v>619</v>
      </c>
      <c r="Q166" s="362" t="s">
        <v>619</v>
      </c>
      <c r="R166" s="387"/>
      <c r="S166" s="375" t="str">
        <f>IF(OR(V166="","準備中"),"準備中",HYPERLINK(V166,"マニュアル（花き）"))</f>
        <v>マニュアル（花き）</v>
      </c>
      <c r="T166" s="376" t="str">
        <f t="shared" si="25"/>
        <v>産地戦略</v>
      </c>
      <c r="U166" s="256"/>
      <c r="V166" s="255" t="s">
        <v>620</v>
      </c>
      <c r="W166" s="255" t="s">
        <v>621</v>
      </c>
    </row>
    <row r="167" spans="1:23" ht="50" customHeight="1" x14ac:dyDescent="0.2">
      <c r="A167" s="60"/>
      <c r="B167" s="94"/>
      <c r="C167" s="94"/>
      <c r="D167" s="141" t="s">
        <v>591</v>
      </c>
      <c r="E167" s="122" t="s">
        <v>231</v>
      </c>
      <c r="F167" s="122" t="s">
        <v>1129</v>
      </c>
      <c r="G167" s="122" t="s">
        <v>400</v>
      </c>
      <c r="H167" s="122"/>
      <c r="I167" s="122" t="s">
        <v>113</v>
      </c>
      <c r="J167" s="122"/>
      <c r="K167" s="122"/>
      <c r="L167" s="122"/>
      <c r="M167" s="122" t="s">
        <v>113</v>
      </c>
      <c r="N167" s="122"/>
      <c r="O167" s="122"/>
      <c r="P167" s="359" t="s">
        <v>1130</v>
      </c>
      <c r="Q167" s="359" t="s">
        <v>1131</v>
      </c>
      <c r="R167" s="375" t="str">
        <f>IF(OR(U167="",U167="準備中"),"準備中",HYPERLINK(U167,R$5))</f>
        <v>掲載ページ</v>
      </c>
      <c r="S167" s="375" t="str">
        <f t="shared" ref="S167:S196" si="26">IF(OR(V167="","準備中"),"準備中",HYPERLINK(V167,S$5))</f>
        <v>マニュアル</v>
      </c>
      <c r="T167" s="376" t="str">
        <f t="shared" si="25"/>
        <v>産地戦略</v>
      </c>
      <c r="U167" s="244" t="s">
        <v>1132</v>
      </c>
      <c r="V167" s="243" t="s">
        <v>1133</v>
      </c>
      <c r="W167" s="243" t="s">
        <v>1134</v>
      </c>
    </row>
    <row r="168" spans="1:23" ht="50" customHeight="1" x14ac:dyDescent="0.2">
      <c r="A168" s="60"/>
      <c r="B168" s="94"/>
      <c r="C168" s="94"/>
      <c r="D168" s="141" t="s">
        <v>591</v>
      </c>
      <c r="E168" s="122" t="s">
        <v>1135</v>
      </c>
      <c r="F168" s="122" t="s">
        <v>444</v>
      </c>
      <c r="G168" s="122" t="s">
        <v>693</v>
      </c>
      <c r="H168" s="122"/>
      <c r="I168" s="122" t="s">
        <v>113</v>
      </c>
      <c r="J168" s="122"/>
      <c r="K168" s="122"/>
      <c r="L168" s="122"/>
      <c r="M168" s="122"/>
      <c r="N168" s="122"/>
      <c r="O168" s="122"/>
      <c r="P168" s="359" t="s">
        <v>1136</v>
      </c>
      <c r="Q168" s="359" t="s">
        <v>1137</v>
      </c>
      <c r="R168" s="375" t="str">
        <f t="shared" ref="R168:R196" si="27">IF(OR(U168="",U168="準備中"),"準備中",HYPERLINK(U168,R$5))</f>
        <v>掲載ページ</v>
      </c>
      <c r="S168" s="375" t="str">
        <f t="shared" si="26"/>
        <v>マニュアル</v>
      </c>
      <c r="T168" s="376" t="str">
        <f t="shared" si="25"/>
        <v>産地戦略</v>
      </c>
      <c r="U168" s="244" t="s">
        <v>1132</v>
      </c>
      <c r="V168" s="243" t="s">
        <v>1138</v>
      </c>
      <c r="W168" s="243" t="s">
        <v>1139</v>
      </c>
    </row>
    <row r="169" spans="1:23" ht="50" customHeight="1" x14ac:dyDescent="0.2">
      <c r="A169" s="60"/>
      <c r="B169" s="94"/>
      <c r="C169" s="94"/>
      <c r="D169" s="141" t="s">
        <v>591</v>
      </c>
      <c r="E169" s="122" t="s">
        <v>1140</v>
      </c>
      <c r="F169" s="122" t="s">
        <v>1025</v>
      </c>
      <c r="G169" s="122" t="s">
        <v>30</v>
      </c>
      <c r="H169" s="122"/>
      <c r="I169" s="122" t="s">
        <v>113</v>
      </c>
      <c r="J169" s="122"/>
      <c r="K169" s="122"/>
      <c r="L169" s="122"/>
      <c r="M169" s="122"/>
      <c r="N169" s="122"/>
      <c r="O169" s="122"/>
      <c r="P169" s="359" t="s">
        <v>1141</v>
      </c>
      <c r="Q169" s="359" t="s">
        <v>1142</v>
      </c>
      <c r="R169" s="375" t="str">
        <f t="shared" si="27"/>
        <v>掲載ページ</v>
      </c>
      <c r="S169" s="375" t="str">
        <f t="shared" si="26"/>
        <v>マニュアル</v>
      </c>
      <c r="T169" s="376" t="str">
        <f t="shared" si="25"/>
        <v>産地戦略</v>
      </c>
      <c r="U169" s="254" t="s">
        <v>1143</v>
      </c>
      <c r="V169" s="253" t="s">
        <v>1143</v>
      </c>
      <c r="W169" s="253" t="s">
        <v>1143</v>
      </c>
    </row>
    <row r="170" spans="1:23" ht="50" customHeight="1" x14ac:dyDescent="0.2">
      <c r="A170" s="60"/>
      <c r="B170" s="94"/>
      <c r="C170" s="94"/>
      <c r="D170" s="141" t="s">
        <v>591</v>
      </c>
      <c r="E170" s="122" t="s">
        <v>1144</v>
      </c>
      <c r="F170" s="122" t="s">
        <v>259</v>
      </c>
      <c r="G170" s="122" t="s">
        <v>259</v>
      </c>
      <c r="H170" s="122"/>
      <c r="I170" s="122"/>
      <c r="J170" s="122" t="s">
        <v>113</v>
      </c>
      <c r="K170" s="122"/>
      <c r="L170" s="122"/>
      <c r="M170" s="122"/>
      <c r="N170" s="122"/>
      <c r="O170" s="122"/>
      <c r="P170" s="359" t="s">
        <v>1145</v>
      </c>
      <c r="Q170" s="359" t="s">
        <v>1146</v>
      </c>
      <c r="R170" s="375" t="str">
        <f t="shared" si="27"/>
        <v>掲載ページ</v>
      </c>
      <c r="S170" s="375" t="str">
        <f t="shared" si="26"/>
        <v>マニュアル</v>
      </c>
      <c r="T170" s="376" t="str">
        <f t="shared" si="25"/>
        <v>産地戦略</v>
      </c>
      <c r="U170" s="252" t="s">
        <v>1147</v>
      </c>
      <c r="V170" s="251" t="s">
        <v>1148</v>
      </c>
      <c r="W170" s="250" t="s">
        <v>1148</v>
      </c>
    </row>
    <row r="171" spans="1:23" ht="50" customHeight="1" x14ac:dyDescent="0.2">
      <c r="A171" s="49"/>
      <c r="B171" s="239"/>
      <c r="C171" s="238"/>
      <c r="D171" s="366" t="s">
        <v>622</v>
      </c>
      <c r="E171" s="367" t="s">
        <v>623</v>
      </c>
      <c r="F171" s="367" t="s">
        <v>624</v>
      </c>
      <c r="G171" s="367" t="s">
        <v>407</v>
      </c>
      <c r="H171" s="146" t="s">
        <v>113</v>
      </c>
      <c r="I171" s="146"/>
      <c r="J171" s="146" t="s">
        <v>382</v>
      </c>
      <c r="K171" s="146" t="s">
        <v>382</v>
      </c>
      <c r="L171" s="146"/>
      <c r="M171" s="146" t="s">
        <v>382</v>
      </c>
      <c r="N171" s="146" t="s">
        <v>382</v>
      </c>
      <c r="O171" s="146" t="s">
        <v>382</v>
      </c>
      <c r="P171" s="362" t="s">
        <v>625</v>
      </c>
      <c r="Q171" s="362" t="s">
        <v>626</v>
      </c>
      <c r="R171" s="375" t="str">
        <f t="shared" si="27"/>
        <v>掲載ページ</v>
      </c>
      <c r="S171" s="375" t="str">
        <f t="shared" si="26"/>
        <v>マニュアル</v>
      </c>
      <c r="T171" s="376" t="str">
        <f t="shared" si="25"/>
        <v>産地戦略</v>
      </c>
      <c r="U171" s="131" t="s">
        <v>627</v>
      </c>
      <c r="V171" s="51" t="s">
        <v>628</v>
      </c>
      <c r="W171" s="51" t="s">
        <v>629</v>
      </c>
    </row>
    <row r="172" spans="1:23" ht="50" customHeight="1" x14ac:dyDescent="0.2">
      <c r="A172" s="49"/>
      <c r="B172" s="239"/>
      <c r="C172" s="238"/>
      <c r="D172" s="366" t="s">
        <v>622</v>
      </c>
      <c r="E172" s="367" t="s">
        <v>630</v>
      </c>
      <c r="F172" s="367" t="s">
        <v>631</v>
      </c>
      <c r="G172" s="367" t="s">
        <v>407</v>
      </c>
      <c r="H172" s="146" t="s">
        <v>382</v>
      </c>
      <c r="I172" s="146" t="s">
        <v>113</v>
      </c>
      <c r="J172" s="146" t="s">
        <v>382</v>
      </c>
      <c r="K172" s="146" t="s">
        <v>382</v>
      </c>
      <c r="L172" s="146" t="s">
        <v>382</v>
      </c>
      <c r="M172" s="146" t="s">
        <v>382</v>
      </c>
      <c r="N172" s="146" t="s">
        <v>382</v>
      </c>
      <c r="O172" s="146" t="s">
        <v>382</v>
      </c>
      <c r="P172" s="362" t="s">
        <v>632</v>
      </c>
      <c r="Q172" s="362" t="s">
        <v>633</v>
      </c>
      <c r="R172" s="375" t="str">
        <f t="shared" si="27"/>
        <v>掲載ページ</v>
      </c>
      <c r="S172" s="375" t="str">
        <f t="shared" si="26"/>
        <v>マニュアル</v>
      </c>
      <c r="T172" s="376" t="str">
        <f t="shared" si="25"/>
        <v>産地戦略</v>
      </c>
      <c r="U172" s="131" t="s">
        <v>627</v>
      </c>
      <c r="V172" s="51" t="s">
        <v>634</v>
      </c>
      <c r="W172" s="51" t="s">
        <v>635</v>
      </c>
    </row>
    <row r="173" spans="1:23" ht="50" customHeight="1" x14ac:dyDescent="0.2">
      <c r="A173" s="49"/>
      <c r="B173" s="239"/>
      <c r="C173" s="238"/>
      <c r="D173" s="366" t="s">
        <v>622</v>
      </c>
      <c r="E173" s="367" t="s">
        <v>636</v>
      </c>
      <c r="F173" s="367" t="s">
        <v>637</v>
      </c>
      <c r="G173" s="367" t="s">
        <v>400</v>
      </c>
      <c r="H173" s="146" t="s">
        <v>382</v>
      </c>
      <c r="I173" s="146" t="s">
        <v>113</v>
      </c>
      <c r="J173" s="146" t="s">
        <v>382</v>
      </c>
      <c r="K173" s="146" t="s">
        <v>382</v>
      </c>
      <c r="L173" s="146" t="s">
        <v>113</v>
      </c>
      <c r="M173" s="146" t="s">
        <v>382</v>
      </c>
      <c r="N173" s="146" t="s">
        <v>382</v>
      </c>
      <c r="O173" s="146" t="s">
        <v>382</v>
      </c>
      <c r="P173" s="362" t="s">
        <v>638</v>
      </c>
      <c r="Q173" s="362" t="s">
        <v>639</v>
      </c>
      <c r="R173" s="375" t="str">
        <f t="shared" si="27"/>
        <v>掲載ページ</v>
      </c>
      <c r="S173" s="375" t="str">
        <f t="shared" si="26"/>
        <v>マニュアル</v>
      </c>
      <c r="T173" s="376" t="str">
        <f t="shared" si="25"/>
        <v>産地戦略</v>
      </c>
      <c r="U173" s="132" t="s">
        <v>640</v>
      </c>
      <c r="V173" s="51" t="s">
        <v>641</v>
      </c>
      <c r="W173" s="51" t="s">
        <v>642</v>
      </c>
    </row>
    <row r="174" spans="1:23" ht="50" customHeight="1" x14ac:dyDescent="0.2">
      <c r="A174" s="60"/>
      <c r="B174" s="94"/>
      <c r="C174" s="94"/>
      <c r="D174" s="141" t="s">
        <v>622</v>
      </c>
      <c r="E174" s="122" t="s">
        <v>1149</v>
      </c>
      <c r="F174" s="122" t="s">
        <v>1150</v>
      </c>
      <c r="G174" s="122" t="s">
        <v>400</v>
      </c>
      <c r="H174" s="122" t="s">
        <v>113</v>
      </c>
      <c r="I174" s="122"/>
      <c r="J174" s="122"/>
      <c r="K174" s="122"/>
      <c r="L174" s="122"/>
      <c r="M174" s="122" t="s">
        <v>113</v>
      </c>
      <c r="N174" s="122"/>
      <c r="O174" s="122"/>
      <c r="P174" s="359" t="s">
        <v>1151</v>
      </c>
      <c r="Q174" s="359" t="s">
        <v>1151</v>
      </c>
      <c r="R174" s="375" t="str">
        <f t="shared" si="27"/>
        <v>準備中</v>
      </c>
      <c r="S174" s="375" t="str">
        <f t="shared" ref="S174:S176" si="28">IF(OR(V174="",V174="準備中"),"準備中",HYPERLINK(V174,S$5))</f>
        <v>準備中</v>
      </c>
      <c r="T174" s="376" t="str">
        <f t="shared" ref="T174:T176" si="29">IF(OR(W174="",W174="準備中"),"準備中",HYPERLINK(W174,T$5))</f>
        <v>準備中</v>
      </c>
      <c r="U174" s="247" t="s">
        <v>1152</v>
      </c>
      <c r="V174" s="249" t="s">
        <v>1152</v>
      </c>
      <c r="W174" s="249" t="s">
        <v>1152</v>
      </c>
    </row>
    <row r="175" spans="1:23" ht="50" customHeight="1" x14ac:dyDescent="0.2">
      <c r="A175" s="60"/>
      <c r="B175" s="94"/>
      <c r="C175" s="94"/>
      <c r="D175" s="141" t="s">
        <v>622</v>
      </c>
      <c r="E175" s="122" t="s">
        <v>1153</v>
      </c>
      <c r="F175" s="122" t="s">
        <v>1154</v>
      </c>
      <c r="G175" s="122" t="s">
        <v>400</v>
      </c>
      <c r="H175" s="122" t="s">
        <v>113</v>
      </c>
      <c r="I175" s="122" t="s">
        <v>113</v>
      </c>
      <c r="J175" s="122"/>
      <c r="K175" s="122"/>
      <c r="L175" s="122"/>
      <c r="M175" s="122"/>
      <c r="N175" s="122"/>
      <c r="O175" s="122"/>
      <c r="P175" s="359" t="s">
        <v>1155</v>
      </c>
      <c r="Q175" s="359" t="s">
        <v>1156</v>
      </c>
      <c r="R175" s="375" t="str">
        <f t="shared" si="27"/>
        <v>準備中</v>
      </c>
      <c r="S175" s="375" t="str">
        <f t="shared" si="28"/>
        <v>準備中</v>
      </c>
      <c r="T175" s="376" t="str">
        <f t="shared" si="29"/>
        <v>準備中</v>
      </c>
      <c r="U175" s="248" t="s">
        <v>1152</v>
      </c>
      <c r="V175" s="246" t="s">
        <v>1152</v>
      </c>
      <c r="W175" s="246" t="s">
        <v>1152</v>
      </c>
    </row>
    <row r="176" spans="1:23" ht="50" customHeight="1" x14ac:dyDescent="0.2">
      <c r="A176" s="60"/>
      <c r="B176" s="94"/>
      <c r="C176" s="94"/>
      <c r="D176" s="141" t="s">
        <v>622</v>
      </c>
      <c r="E176" s="122" t="s">
        <v>1157</v>
      </c>
      <c r="F176" s="122" t="s">
        <v>462</v>
      </c>
      <c r="G176" s="122" t="s">
        <v>30</v>
      </c>
      <c r="H176" s="122" t="s">
        <v>113</v>
      </c>
      <c r="I176" s="122"/>
      <c r="J176" s="122"/>
      <c r="K176" s="122"/>
      <c r="L176" s="122"/>
      <c r="M176" s="122"/>
      <c r="N176" s="122"/>
      <c r="O176" s="122"/>
      <c r="P176" s="359" t="s">
        <v>1158</v>
      </c>
      <c r="Q176" s="359" t="s">
        <v>1158</v>
      </c>
      <c r="R176" s="375" t="str">
        <f t="shared" si="27"/>
        <v>準備中</v>
      </c>
      <c r="S176" s="375" t="str">
        <f t="shared" si="28"/>
        <v>準備中</v>
      </c>
      <c r="T176" s="376" t="str">
        <f t="shared" si="29"/>
        <v>準備中</v>
      </c>
      <c r="U176" s="247" t="s">
        <v>1152</v>
      </c>
      <c r="V176" s="246" t="s">
        <v>1152</v>
      </c>
      <c r="W176" s="246" t="s">
        <v>1152</v>
      </c>
    </row>
    <row r="177" spans="1:23" ht="50" customHeight="1" x14ac:dyDescent="0.2">
      <c r="A177" s="17"/>
      <c r="B177" s="242"/>
      <c r="C177" s="242"/>
      <c r="D177" s="372" t="s">
        <v>253</v>
      </c>
      <c r="E177" s="160" t="s">
        <v>254</v>
      </c>
      <c r="F177" s="160" t="s">
        <v>255</v>
      </c>
      <c r="G177" s="160" t="s">
        <v>36</v>
      </c>
      <c r="H177" s="158"/>
      <c r="I177" s="159"/>
      <c r="J177" s="158" t="s">
        <v>22</v>
      </c>
      <c r="K177" s="159"/>
      <c r="L177" s="158"/>
      <c r="M177" s="158"/>
      <c r="N177" s="159"/>
      <c r="O177" s="158"/>
      <c r="P177" s="363" t="s">
        <v>1527</v>
      </c>
      <c r="Q177" s="363" t="s">
        <v>1526</v>
      </c>
      <c r="R177" s="375" t="str">
        <f t="shared" si="27"/>
        <v>掲載ページ</v>
      </c>
      <c r="S177" s="375" t="str">
        <f t="shared" si="26"/>
        <v>マニュアル</v>
      </c>
      <c r="T177" s="376" t="str">
        <f t="shared" si="25"/>
        <v>産地戦略</v>
      </c>
      <c r="U177" s="241" t="s">
        <v>646</v>
      </c>
      <c r="V177" s="53" t="s">
        <v>256</v>
      </c>
      <c r="W177" s="53" t="s">
        <v>257</v>
      </c>
    </row>
    <row r="178" spans="1:23" ht="50" customHeight="1" x14ac:dyDescent="0.2">
      <c r="A178" s="17"/>
      <c r="B178" s="242"/>
      <c r="C178" s="242"/>
      <c r="D178" s="372" t="s">
        <v>253</v>
      </c>
      <c r="E178" s="160" t="s">
        <v>258</v>
      </c>
      <c r="F178" s="159" t="s">
        <v>259</v>
      </c>
      <c r="G178" s="160" t="s">
        <v>41</v>
      </c>
      <c r="H178" s="158"/>
      <c r="I178" s="159"/>
      <c r="J178" s="159"/>
      <c r="K178" s="158" t="s">
        <v>22</v>
      </c>
      <c r="L178" s="158"/>
      <c r="M178" s="158"/>
      <c r="N178" s="158"/>
      <c r="O178" s="158"/>
      <c r="P178" s="363" t="s">
        <v>1525</v>
      </c>
      <c r="Q178" s="363" t="s">
        <v>1524</v>
      </c>
      <c r="R178" s="375" t="str">
        <f t="shared" si="27"/>
        <v>掲載ページ</v>
      </c>
      <c r="S178" s="375" t="str">
        <f t="shared" si="26"/>
        <v>マニュアル</v>
      </c>
      <c r="T178" s="376" t="str">
        <f t="shared" si="25"/>
        <v>産地戦略</v>
      </c>
      <c r="U178" s="241" t="s">
        <v>646</v>
      </c>
      <c r="V178" s="53" t="s">
        <v>260</v>
      </c>
      <c r="W178" s="53" t="s">
        <v>261</v>
      </c>
    </row>
    <row r="179" spans="1:23" ht="70" customHeight="1" x14ac:dyDescent="0.2">
      <c r="A179" s="17"/>
      <c r="B179" s="242"/>
      <c r="C179" s="242"/>
      <c r="D179" s="372" t="s">
        <v>253</v>
      </c>
      <c r="E179" s="160" t="s">
        <v>262</v>
      </c>
      <c r="F179" s="159" t="s">
        <v>196</v>
      </c>
      <c r="G179" s="160" t="s">
        <v>243</v>
      </c>
      <c r="H179" s="158" t="s">
        <v>22</v>
      </c>
      <c r="I179" s="158"/>
      <c r="J179" s="159"/>
      <c r="K179" s="158"/>
      <c r="L179" s="158" t="s">
        <v>22</v>
      </c>
      <c r="M179" s="158"/>
      <c r="N179" s="158"/>
      <c r="O179" s="158"/>
      <c r="P179" s="363" t="s">
        <v>1523</v>
      </c>
      <c r="Q179" s="363" t="s">
        <v>1522</v>
      </c>
      <c r="R179" s="375" t="str">
        <f t="shared" si="27"/>
        <v>掲載ページ</v>
      </c>
      <c r="S179" s="375" t="str">
        <f t="shared" si="26"/>
        <v>マニュアル</v>
      </c>
      <c r="T179" s="376" t="str">
        <f t="shared" si="25"/>
        <v>産地戦略</v>
      </c>
      <c r="U179" s="241" t="s">
        <v>646</v>
      </c>
      <c r="V179" s="53" t="s">
        <v>263</v>
      </c>
      <c r="W179" s="53" t="s">
        <v>264</v>
      </c>
    </row>
    <row r="180" spans="1:23" ht="50" customHeight="1" x14ac:dyDescent="0.2">
      <c r="A180" s="17"/>
      <c r="B180" s="242"/>
      <c r="C180" s="242"/>
      <c r="D180" s="372" t="s">
        <v>253</v>
      </c>
      <c r="E180" s="160" t="s">
        <v>265</v>
      </c>
      <c r="F180" s="160" t="s">
        <v>266</v>
      </c>
      <c r="G180" s="160" t="s">
        <v>82</v>
      </c>
      <c r="H180" s="158" t="s">
        <v>22</v>
      </c>
      <c r="I180" s="158"/>
      <c r="J180" s="159"/>
      <c r="K180" s="158"/>
      <c r="L180" s="158"/>
      <c r="M180" s="158"/>
      <c r="N180" s="158"/>
      <c r="O180" s="158"/>
      <c r="P180" s="363" t="s">
        <v>1521</v>
      </c>
      <c r="Q180" s="363" t="s">
        <v>1521</v>
      </c>
      <c r="R180" s="375" t="str">
        <f t="shared" si="27"/>
        <v>掲載ページ</v>
      </c>
      <c r="S180" s="375" t="str">
        <f t="shared" si="26"/>
        <v>マニュアル</v>
      </c>
      <c r="T180" s="376" t="str">
        <f t="shared" si="25"/>
        <v>産地戦略</v>
      </c>
      <c r="U180" s="241" t="s">
        <v>646</v>
      </c>
      <c r="V180" s="245" t="s">
        <v>267</v>
      </c>
      <c r="W180" s="245" t="s">
        <v>268</v>
      </c>
    </row>
    <row r="181" spans="1:23" ht="50" customHeight="1" x14ac:dyDescent="0.2">
      <c r="A181" s="49"/>
      <c r="B181" s="239"/>
      <c r="C181" s="238"/>
      <c r="D181" s="366" t="s">
        <v>643</v>
      </c>
      <c r="E181" s="367" t="s">
        <v>643</v>
      </c>
      <c r="F181" s="367" t="s">
        <v>259</v>
      </c>
      <c r="G181" s="367" t="s">
        <v>259</v>
      </c>
      <c r="H181" s="146" t="s">
        <v>113</v>
      </c>
      <c r="I181" s="146" t="s">
        <v>382</v>
      </c>
      <c r="J181" s="146" t="s">
        <v>382</v>
      </c>
      <c r="K181" s="146" t="s">
        <v>382</v>
      </c>
      <c r="L181" s="146" t="s">
        <v>382</v>
      </c>
      <c r="M181" s="146" t="s">
        <v>382</v>
      </c>
      <c r="N181" s="146" t="s">
        <v>382</v>
      </c>
      <c r="O181" s="146" t="s">
        <v>382</v>
      </c>
      <c r="P181" s="362" t="s">
        <v>644</v>
      </c>
      <c r="Q181" s="362" t="s">
        <v>645</v>
      </c>
      <c r="R181" s="375" t="str">
        <f t="shared" si="27"/>
        <v>掲載ページ</v>
      </c>
      <c r="S181" s="375" t="str">
        <f t="shared" si="26"/>
        <v>マニュアル</v>
      </c>
      <c r="T181" s="376" t="str">
        <f t="shared" si="25"/>
        <v>産地戦略</v>
      </c>
      <c r="U181" s="137" t="s">
        <v>646</v>
      </c>
      <c r="V181" s="52" t="s">
        <v>647</v>
      </c>
      <c r="W181" s="55" t="s">
        <v>828</v>
      </c>
    </row>
    <row r="182" spans="1:23" ht="70" customHeight="1" x14ac:dyDescent="0.2">
      <c r="A182" s="49"/>
      <c r="B182" s="239"/>
      <c r="C182" s="238"/>
      <c r="D182" s="366" t="s">
        <v>643</v>
      </c>
      <c r="E182" s="367" t="s">
        <v>643</v>
      </c>
      <c r="F182" s="367" t="s">
        <v>648</v>
      </c>
      <c r="G182" s="367" t="s">
        <v>30</v>
      </c>
      <c r="H182" s="146" t="s">
        <v>113</v>
      </c>
      <c r="I182" s="146" t="s">
        <v>382</v>
      </c>
      <c r="J182" s="146" t="s">
        <v>382</v>
      </c>
      <c r="K182" s="146" t="s">
        <v>382</v>
      </c>
      <c r="L182" s="146" t="s">
        <v>382</v>
      </c>
      <c r="M182" s="146" t="s">
        <v>382</v>
      </c>
      <c r="N182" s="146" t="s">
        <v>382</v>
      </c>
      <c r="O182" s="146" t="s">
        <v>382</v>
      </c>
      <c r="P182" s="362" t="s">
        <v>649</v>
      </c>
      <c r="Q182" s="362" t="s">
        <v>650</v>
      </c>
      <c r="R182" s="375" t="str">
        <f t="shared" si="27"/>
        <v>掲載ページ</v>
      </c>
      <c r="S182" s="375" t="str">
        <f t="shared" si="26"/>
        <v>マニュアル</v>
      </c>
      <c r="T182" s="376" t="str">
        <f t="shared" si="25"/>
        <v>産地戦略</v>
      </c>
      <c r="U182" s="138" t="s">
        <v>646</v>
      </c>
      <c r="V182" s="51" t="s">
        <v>651</v>
      </c>
      <c r="W182" s="51" t="s">
        <v>652</v>
      </c>
    </row>
    <row r="183" spans="1:23" ht="50" customHeight="1" x14ac:dyDescent="0.2">
      <c r="A183" s="49"/>
      <c r="B183" s="239"/>
      <c r="C183" s="238"/>
      <c r="D183" s="366" t="s">
        <v>643</v>
      </c>
      <c r="E183" s="367" t="s">
        <v>643</v>
      </c>
      <c r="F183" s="367" t="s">
        <v>653</v>
      </c>
      <c r="G183" s="367" t="s">
        <v>654</v>
      </c>
      <c r="H183" s="146" t="s">
        <v>113</v>
      </c>
      <c r="I183" s="146" t="s">
        <v>382</v>
      </c>
      <c r="J183" s="146" t="s">
        <v>382</v>
      </c>
      <c r="K183" s="146" t="s">
        <v>382</v>
      </c>
      <c r="L183" s="146" t="s">
        <v>382</v>
      </c>
      <c r="M183" s="146" t="s">
        <v>382</v>
      </c>
      <c r="N183" s="146" t="s">
        <v>382</v>
      </c>
      <c r="O183" s="146" t="s">
        <v>382</v>
      </c>
      <c r="P183" s="362" t="s">
        <v>655</v>
      </c>
      <c r="Q183" s="362" t="s">
        <v>656</v>
      </c>
      <c r="R183" s="375" t="str">
        <f t="shared" si="27"/>
        <v>掲載ページ</v>
      </c>
      <c r="S183" s="375" t="str">
        <f t="shared" si="26"/>
        <v>マニュアル</v>
      </c>
      <c r="T183" s="376" t="str">
        <f t="shared" si="25"/>
        <v>産地戦略</v>
      </c>
      <c r="U183" s="138" t="s">
        <v>646</v>
      </c>
      <c r="V183" s="51" t="s">
        <v>657</v>
      </c>
      <c r="W183" s="51" t="s">
        <v>658</v>
      </c>
    </row>
    <row r="184" spans="1:23" ht="50" customHeight="1" x14ac:dyDescent="0.2">
      <c r="A184" s="49"/>
      <c r="B184" s="239"/>
      <c r="C184" s="238"/>
      <c r="D184" s="366" t="s">
        <v>643</v>
      </c>
      <c r="E184" s="367" t="s">
        <v>659</v>
      </c>
      <c r="F184" s="367" t="s">
        <v>648</v>
      </c>
      <c r="G184" s="367" t="s">
        <v>388</v>
      </c>
      <c r="H184" s="146" t="s">
        <v>113</v>
      </c>
      <c r="I184" s="146" t="s">
        <v>382</v>
      </c>
      <c r="J184" s="146" t="s">
        <v>382</v>
      </c>
      <c r="K184" s="146" t="s">
        <v>382</v>
      </c>
      <c r="L184" s="146" t="s">
        <v>382</v>
      </c>
      <c r="M184" s="146" t="s">
        <v>382</v>
      </c>
      <c r="N184" s="146" t="s">
        <v>382</v>
      </c>
      <c r="O184" s="146" t="s">
        <v>382</v>
      </c>
      <c r="P184" s="362" t="s">
        <v>660</v>
      </c>
      <c r="Q184" s="362" t="s">
        <v>661</v>
      </c>
      <c r="R184" s="375" t="str">
        <f t="shared" si="27"/>
        <v>掲載ページ</v>
      </c>
      <c r="S184" s="375" t="str">
        <f t="shared" si="26"/>
        <v>マニュアル</v>
      </c>
      <c r="T184" s="376" t="str">
        <f t="shared" si="25"/>
        <v>産地戦略</v>
      </c>
      <c r="U184" s="138" t="s">
        <v>646</v>
      </c>
      <c r="V184" s="51" t="s">
        <v>662</v>
      </c>
      <c r="W184" s="51" t="s">
        <v>663</v>
      </c>
    </row>
    <row r="185" spans="1:23" ht="50" customHeight="1" x14ac:dyDescent="0.2">
      <c r="A185" s="60"/>
      <c r="B185" s="94"/>
      <c r="C185" s="94"/>
      <c r="D185" s="141" t="s">
        <v>643</v>
      </c>
      <c r="E185" s="122" t="s">
        <v>643</v>
      </c>
      <c r="F185" s="122" t="s">
        <v>1159</v>
      </c>
      <c r="G185" s="122" t="s">
        <v>654</v>
      </c>
      <c r="H185" s="122" t="s">
        <v>113</v>
      </c>
      <c r="I185" s="122"/>
      <c r="J185" s="122"/>
      <c r="K185" s="122"/>
      <c r="L185" s="122"/>
      <c r="M185" s="122"/>
      <c r="N185" s="122"/>
      <c r="O185" s="122"/>
      <c r="P185" s="359" t="s">
        <v>1160</v>
      </c>
      <c r="Q185" s="359" t="s">
        <v>1160</v>
      </c>
      <c r="R185" s="375" t="str">
        <f t="shared" si="27"/>
        <v>掲載ページ</v>
      </c>
      <c r="S185" s="375" t="str">
        <f t="shared" si="26"/>
        <v>マニュアル</v>
      </c>
      <c r="T185" s="376" t="str">
        <f t="shared" si="25"/>
        <v>産地戦略</v>
      </c>
      <c r="U185" s="244" t="s">
        <v>1161</v>
      </c>
      <c r="V185" s="243" t="s">
        <v>1162</v>
      </c>
      <c r="W185" s="243" t="s">
        <v>1163</v>
      </c>
    </row>
    <row r="186" spans="1:23" ht="50" customHeight="1" x14ac:dyDescent="0.2">
      <c r="A186" s="60"/>
      <c r="B186" s="94"/>
      <c r="C186" s="94"/>
      <c r="D186" s="141" t="s">
        <v>643</v>
      </c>
      <c r="E186" s="122" t="s">
        <v>643</v>
      </c>
      <c r="F186" s="122" t="s">
        <v>933</v>
      </c>
      <c r="G186" s="122" t="s">
        <v>932</v>
      </c>
      <c r="H186" s="122"/>
      <c r="I186" s="122" t="s">
        <v>113</v>
      </c>
      <c r="J186" s="122"/>
      <c r="K186" s="122"/>
      <c r="L186" s="122"/>
      <c r="M186" s="122"/>
      <c r="N186" s="122" t="s">
        <v>113</v>
      </c>
      <c r="O186" s="122"/>
      <c r="P186" s="359" t="s">
        <v>1164</v>
      </c>
      <c r="Q186" s="359" t="s">
        <v>1165</v>
      </c>
      <c r="R186" s="375" t="str">
        <f t="shared" si="27"/>
        <v>掲載ページ</v>
      </c>
      <c r="S186" s="375" t="str">
        <f t="shared" si="26"/>
        <v>マニュアル</v>
      </c>
      <c r="T186" s="376" t="str">
        <f t="shared" si="25"/>
        <v>産地戦略</v>
      </c>
      <c r="U186" s="244" t="s">
        <v>1161</v>
      </c>
      <c r="V186" s="243" t="s">
        <v>1166</v>
      </c>
      <c r="W186" s="243" t="s">
        <v>1167</v>
      </c>
    </row>
    <row r="187" spans="1:23" ht="50" customHeight="1" x14ac:dyDescent="0.2">
      <c r="A187" s="17"/>
      <c r="B187" s="242"/>
      <c r="C187" s="242"/>
      <c r="D187" s="161" t="s">
        <v>269</v>
      </c>
      <c r="E187" s="160" t="s">
        <v>270</v>
      </c>
      <c r="F187" s="159" t="s">
        <v>40</v>
      </c>
      <c r="G187" s="160" t="s">
        <v>41</v>
      </c>
      <c r="H187" s="158" t="s">
        <v>22</v>
      </c>
      <c r="I187" s="158" t="s">
        <v>22</v>
      </c>
      <c r="J187" s="159"/>
      <c r="K187" s="158"/>
      <c r="L187" s="158"/>
      <c r="M187" s="158"/>
      <c r="N187" s="158"/>
      <c r="O187" s="158"/>
      <c r="P187" s="363" t="s">
        <v>1520</v>
      </c>
      <c r="Q187" s="363" t="s">
        <v>1519</v>
      </c>
      <c r="R187" s="375" t="str">
        <f t="shared" si="27"/>
        <v>掲載ページ</v>
      </c>
      <c r="S187" s="375" t="str">
        <f t="shared" si="26"/>
        <v>マニュアル</v>
      </c>
      <c r="T187" s="376" t="str">
        <f t="shared" si="25"/>
        <v>産地戦略</v>
      </c>
      <c r="U187" s="241" t="s">
        <v>1516</v>
      </c>
      <c r="V187" s="53" t="s">
        <v>271</v>
      </c>
      <c r="W187" s="57" t="s">
        <v>272</v>
      </c>
    </row>
    <row r="188" spans="1:23" ht="100" customHeight="1" x14ac:dyDescent="0.2">
      <c r="A188" s="17"/>
      <c r="B188" s="242"/>
      <c r="C188" s="242"/>
      <c r="D188" s="161" t="s">
        <v>269</v>
      </c>
      <c r="E188" s="160" t="s">
        <v>273</v>
      </c>
      <c r="F188" s="160" t="s">
        <v>86</v>
      </c>
      <c r="G188" s="160" t="s">
        <v>30</v>
      </c>
      <c r="H188" s="158" t="s">
        <v>22</v>
      </c>
      <c r="I188" s="158" t="s">
        <v>22</v>
      </c>
      <c r="J188" s="159"/>
      <c r="K188" s="158"/>
      <c r="L188" s="158"/>
      <c r="M188" s="158"/>
      <c r="N188" s="158"/>
      <c r="O188" s="158"/>
      <c r="P188" s="363" t="s">
        <v>1518</v>
      </c>
      <c r="Q188" s="363" t="s">
        <v>1517</v>
      </c>
      <c r="R188" s="375" t="str">
        <f t="shared" si="27"/>
        <v>掲載ページ</v>
      </c>
      <c r="S188" s="375" t="str">
        <f t="shared" si="26"/>
        <v>マニュアル</v>
      </c>
      <c r="T188" s="376" t="str">
        <f t="shared" si="25"/>
        <v>産地戦略</v>
      </c>
      <c r="U188" s="241" t="s">
        <v>1516</v>
      </c>
      <c r="V188" s="240" t="s">
        <v>274</v>
      </c>
      <c r="W188" s="240" t="s">
        <v>275</v>
      </c>
    </row>
    <row r="189" spans="1:23" ht="50" customHeight="1" x14ac:dyDescent="0.2">
      <c r="A189" s="49"/>
      <c r="B189" s="239"/>
      <c r="C189" s="238"/>
      <c r="D189" s="366" t="s">
        <v>664</v>
      </c>
      <c r="E189" s="367" t="s">
        <v>665</v>
      </c>
      <c r="F189" s="367" t="s">
        <v>666</v>
      </c>
      <c r="G189" s="367" t="s">
        <v>259</v>
      </c>
      <c r="H189" s="146" t="s">
        <v>382</v>
      </c>
      <c r="I189" s="146" t="s">
        <v>113</v>
      </c>
      <c r="J189" s="146" t="s">
        <v>382</v>
      </c>
      <c r="K189" s="146" t="s">
        <v>113</v>
      </c>
      <c r="L189" s="146" t="s">
        <v>382</v>
      </c>
      <c r="M189" s="146" t="s">
        <v>382</v>
      </c>
      <c r="N189" s="146" t="s">
        <v>382</v>
      </c>
      <c r="O189" s="146" t="s">
        <v>382</v>
      </c>
      <c r="P189" s="362" t="s">
        <v>667</v>
      </c>
      <c r="Q189" s="362" t="s">
        <v>668</v>
      </c>
      <c r="R189" s="375" t="str">
        <f t="shared" si="27"/>
        <v>掲載ページ</v>
      </c>
      <c r="S189" s="375" t="str">
        <f t="shared" si="26"/>
        <v>マニュアル</v>
      </c>
      <c r="T189" s="376" t="str">
        <f t="shared" si="25"/>
        <v>産地戦略</v>
      </c>
      <c r="U189" s="237" t="s">
        <v>669</v>
      </c>
      <c r="V189" s="51" t="s">
        <v>670</v>
      </c>
      <c r="W189" s="51" t="s">
        <v>671</v>
      </c>
    </row>
    <row r="190" spans="1:23" ht="50" customHeight="1" x14ac:dyDescent="0.2">
      <c r="A190" s="38"/>
      <c r="B190" s="77"/>
      <c r="C190" s="107"/>
      <c r="D190" s="141" t="s">
        <v>664</v>
      </c>
      <c r="E190" s="122" t="s">
        <v>1169</v>
      </c>
      <c r="F190" s="122" t="s">
        <v>259</v>
      </c>
      <c r="G190" s="122" t="s">
        <v>259</v>
      </c>
      <c r="H190" s="122" t="s">
        <v>113</v>
      </c>
      <c r="I190" s="122" t="s">
        <v>113</v>
      </c>
      <c r="J190" s="122" t="s">
        <v>113</v>
      </c>
      <c r="K190" s="122"/>
      <c r="L190" s="122"/>
      <c r="M190" s="122"/>
      <c r="N190" s="122"/>
      <c r="O190" s="122"/>
      <c r="P190" s="359" t="s">
        <v>1373</v>
      </c>
      <c r="Q190" s="359" t="s">
        <v>1372</v>
      </c>
      <c r="R190" s="375" t="str">
        <f t="shared" si="27"/>
        <v>準備中</v>
      </c>
      <c r="S190" s="375" t="str">
        <f t="shared" ref="S190:S191" si="30">IF(OR(V190="",V190="準備中"),"準備中",HYPERLINK(V190,S$5))</f>
        <v>準備中</v>
      </c>
      <c r="T190" s="376" t="str">
        <f t="shared" ref="T190:T191" si="31">IF(OR(W190="",W190="準備中"),"準備中",HYPERLINK(W190,T$5))</f>
        <v>準備中</v>
      </c>
      <c r="U190" s="115" t="s">
        <v>1152</v>
      </c>
      <c r="V190" s="115" t="s">
        <v>1152</v>
      </c>
      <c r="W190" s="236" t="s">
        <v>1152</v>
      </c>
    </row>
    <row r="191" spans="1:23" ht="100" customHeight="1" x14ac:dyDescent="0.2">
      <c r="A191" s="38"/>
      <c r="B191" s="77"/>
      <c r="C191" s="107"/>
      <c r="D191" s="141" t="s">
        <v>664</v>
      </c>
      <c r="E191" s="122" t="s">
        <v>664</v>
      </c>
      <c r="F191" s="122" t="s">
        <v>1170</v>
      </c>
      <c r="G191" s="122" t="s">
        <v>259</v>
      </c>
      <c r="H191" s="122" t="s">
        <v>113</v>
      </c>
      <c r="I191" s="122" t="s">
        <v>113</v>
      </c>
      <c r="J191" s="122"/>
      <c r="K191" s="122"/>
      <c r="L191" s="122"/>
      <c r="M191" s="122"/>
      <c r="N191" s="122" t="s">
        <v>113</v>
      </c>
      <c r="O191" s="122"/>
      <c r="P191" s="359" t="s">
        <v>1171</v>
      </c>
      <c r="Q191" s="359" t="s">
        <v>1374</v>
      </c>
      <c r="R191" s="375" t="str">
        <f t="shared" si="27"/>
        <v>準備中</v>
      </c>
      <c r="S191" s="375" t="str">
        <f t="shared" si="30"/>
        <v>準備中</v>
      </c>
      <c r="T191" s="376" t="str">
        <f t="shared" si="31"/>
        <v>準備中</v>
      </c>
      <c r="U191" s="115" t="s">
        <v>1152</v>
      </c>
      <c r="V191" s="82" t="s">
        <v>1152</v>
      </c>
      <c r="W191" s="101" t="s">
        <v>1152</v>
      </c>
    </row>
    <row r="192" spans="1:23" ht="50" customHeight="1" x14ac:dyDescent="0.2">
      <c r="A192" s="155"/>
      <c r="B192" s="154"/>
      <c r="C192" s="153"/>
      <c r="D192" s="161" t="s">
        <v>276</v>
      </c>
      <c r="E192" s="160" t="s">
        <v>277</v>
      </c>
      <c r="F192" s="159" t="s">
        <v>40</v>
      </c>
      <c r="G192" s="160" t="s">
        <v>41</v>
      </c>
      <c r="H192" s="158" t="s">
        <v>22</v>
      </c>
      <c r="I192" s="158" t="s">
        <v>22</v>
      </c>
      <c r="J192" s="159"/>
      <c r="K192" s="158"/>
      <c r="L192" s="158"/>
      <c r="M192" s="158"/>
      <c r="N192" s="158"/>
      <c r="O192" s="158"/>
      <c r="P192" s="363" t="s">
        <v>1515</v>
      </c>
      <c r="Q192" s="363" t="s">
        <v>1514</v>
      </c>
      <c r="R192" s="375" t="str">
        <f t="shared" si="27"/>
        <v>掲載ページ</v>
      </c>
      <c r="S192" s="375" t="str">
        <f t="shared" si="26"/>
        <v>マニュアル</v>
      </c>
      <c r="T192" s="376" t="str">
        <f t="shared" si="25"/>
        <v>産地戦略</v>
      </c>
      <c r="U192" s="165" t="s">
        <v>1513</v>
      </c>
      <c r="V192" s="235" t="s">
        <v>835</v>
      </c>
      <c r="W192" s="188" t="s">
        <v>839</v>
      </c>
    </row>
    <row r="193" spans="1:23" ht="50" customHeight="1" thickBot="1" x14ac:dyDescent="0.25">
      <c r="A193" s="149"/>
      <c r="B193" s="148"/>
      <c r="C193" s="147"/>
      <c r="D193" s="366" t="s">
        <v>672</v>
      </c>
      <c r="E193" s="367" t="s">
        <v>672</v>
      </c>
      <c r="F193" s="367" t="s">
        <v>506</v>
      </c>
      <c r="G193" s="367" t="s">
        <v>400</v>
      </c>
      <c r="H193" s="146" t="s">
        <v>382</v>
      </c>
      <c r="I193" s="146" t="s">
        <v>113</v>
      </c>
      <c r="J193" s="146" t="s">
        <v>382</v>
      </c>
      <c r="K193" s="146" t="s">
        <v>382</v>
      </c>
      <c r="L193" s="146" t="s">
        <v>382</v>
      </c>
      <c r="M193" s="146" t="s">
        <v>382</v>
      </c>
      <c r="N193" s="146" t="s">
        <v>382</v>
      </c>
      <c r="O193" s="146" t="s">
        <v>382</v>
      </c>
      <c r="P193" s="362" t="s">
        <v>673</v>
      </c>
      <c r="Q193" s="362" t="s">
        <v>674</v>
      </c>
      <c r="R193" s="375" t="str">
        <f t="shared" si="27"/>
        <v>掲載ページ</v>
      </c>
      <c r="S193" s="375" t="str">
        <f t="shared" si="26"/>
        <v>マニュアル</v>
      </c>
      <c r="T193" s="376" t="str">
        <f t="shared" si="25"/>
        <v>産地戦略</v>
      </c>
      <c r="U193" s="234" t="s">
        <v>675</v>
      </c>
      <c r="V193" s="234" t="s">
        <v>676</v>
      </c>
      <c r="W193" s="233" t="s">
        <v>677</v>
      </c>
    </row>
    <row r="194" spans="1:23" ht="50" customHeight="1" thickTop="1" x14ac:dyDescent="0.2">
      <c r="A194" s="38"/>
      <c r="B194" s="77"/>
      <c r="C194" s="107"/>
      <c r="D194" s="141" t="s">
        <v>672</v>
      </c>
      <c r="E194" s="122" t="s">
        <v>672</v>
      </c>
      <c r="F194" s="122" t="s">
        <v>1173</v>
      </c>
      <c r="G194" s="122" t="s">
        <v>1172</v>
      </c>
      <c r="H194" s="122"/>
      <c r="I194" s="122" t="s">
        <v>113</v>
      </c>
      <c r="J194" s="122"/>
      <c r="K194" s="122"/>
      <c r="L194" s="122"/>
      <c r="M194" s="122"/>
      <c r="N194" s="122"/>
      <c r="O194" s="122" t="s">
        <v>113</v>
      </c>
      <c r="P194" s="359" t="s">
        <v>1174</v>
      </c>
      <c r="Q194" s="359" t="s">
        <v>1175</v>
      </c>
      <c r="R194" s="375" t="str">
        <f t="shared" si="27"/>
        <v>掲載ページ</v>
      </c>
      <c r="S194" s="375" t="str">
        <f t="shared" si="26"/>
        <v>マニュアル</v>
      </c>
      <c r="T194" s="376" t="str">
        <f t="shared" si="25"/>
        <v>産地戦略</v>
      </c>
      <c r="U194" s="81" t="s">
        <v>1176</v>
      </c>
      <c r="V194" s="68" t="s">
        <v>1177</v>
      </c>
      <c r="W194" s="71" t="s">
        <v>1178</v>
      </c>
    </row>
    <row r="195" spans="1:23" ht="50" customHeight="1" x14ac:dyDescent="0.2">
      <c r="A195" s="38"/>
      <c r="B195" s="77"/>
      <c r="C195" s="107"/>
      <c r="D195" s="141" t="s">
        <v>672</v>
      </c>
      <c r="E195" s="122" t="s">
        <v>672</v>
      </c>
      <c r="F195" s="122" t="s">
        <v>259</v>
      </c>
      <c r="G195" s="122" t="s">
        <v>259</v>
      </c>
      <c r="H195" s="122" t="s">
        <v>113</v>
      </c>
      <c r="I195" s="122"/>
      <c r="J195" s="122"/>
      <c r="K195" s="122"/>
      <c r="L195" s="122"/>
      <c r="M195" s="122"/>
      <c r="N195" s="122"/>
      <c r="O195" s="122"/>
      <c r="P195" s="359" t="s">
        <v>1179</v>
      </c>
      <c r="Q195" s="359" t="s">
        <v>1180</v>
      </c>
      <c r="R195" s="375" t="str">
        <f t="shared" si="27"/>
        <v>掲載ページ</v>
      </c>
      <c r="S195" s="375" t="str">
        <f t="shared" si="26"/>
        <v>マニュアル</v>
      </c>
      <c r="T195" s="376" t="str">
        <f t="shared" si="25"/>
        <v>産地戦略</v>
      </c>
      <c r="U195" s="81" t="s">
        <v>1176</v>
      </c>
      <c r="V195" s="68" t="s">
        <v>1181</v>
      </c>
      <c r="W195" s="71" t="s">
        <v>1182</v>
      </c>
    </row>
    <row r="196" spans="1:23" ht="50" customHeight="1" x14ac:dyDescent="0.2">
      <c r="A196" s="38"/>
      <c r="B196" s="77"/>
      <c r="C196" s="107"/>
      <c r="D196" s="141" t="s">
        <v>672</v>
      </c>
      <c r="E196" s="122" t="s">
        <v>672</v>
      </c>
      <c r="F196" s="122" t="s">
        <v>1184</v>
      </c>
      <c r="G196" s="122" t="s">
        <v>1183</v>
      </c>
      <c r="H196" s="122" t="s">
        <v>113</v>
      </c>
      <c r="I196" s="122"/>
      <c r="J196" s="122"/>
      <c r="K196" s="122"/>
      <c r="L196" s="122"/>
      <c r="M196" s="122"/>
      <c r="N196" s="122"/>
      <c r="O196" s="122"/>
      <c r="P196" s="359" t="s">
        <v>1185</v>
      </c>
      <c r="Q196" s="359" t="s">
        <v>1186</v>
      </c>
      <c r="R196" s="375" t="str">
        <f t="shared" si="27"/>
        <v>掲載ページ</v>
      </c>
      <c r="S196" s="375" t="str">
        <f t="shared" si="26"/>
        <v>マニュアル</v>
      </c>
      <c r="T196" s="376" t="str">
        <f t="shared" si="25"/>
        <v>産地戦略</v>
      </c>
      <c r="U196" s="81" t="s">
        <v>1187</v>
      </c>
      <c r="V196" s="68" t="s">
        <v>1188</v>
      </c>
      <c r="W196" s="71" t="s">
        <v>1189</v>
      </c>
    </row>
    <row r="197" spans="1:23" ht="50" customHeight="1" x14ac:dyDescent="0.2">
      <c r="A197" s="38"/>
      <c r="B197" s="77"/>
      <c r="C197" s="107"/>
      <c r="D197" s="383" t="s">
        <v>672</v>
      </c>
      <c r="E197" s="382" t="s">
        <v>672</v>
      </c>
      <c r="F197" s="382" t="s">
        <v>1430</v>
      </c>
      <c r="G197" s="382" t="s">
        <v>400</v>
      </c>
      <c r="H197" s="381"/>
      <c r="I197" s="382"/>
      <c r="J197" s="382"/>
      <c r="K197" s="382"/>
      <c r="L197" s="382"/>
      <c r="M197" s="382" t="s">
        <v>113</v>
      </c>
      <c r="N197" s="382"/>
      <c r="O197" s="382"/>
      <c r="P197" s="395" t="s">
        <v>1375</v>
      </c>
      <c r="Q197" s="395" t="s">
        <v>1375</v>
      </c>
      <c r="R197" s="387" t="str">
        <f>IF(OR(U197="",U197="準備中"),"準備中",HYPERLINK(U197,R$5))</f>
        <v>掲載ページ</v>
      </c>
      <c r="S197" s="375" t="str">
        <f>IF(OR(V197="","準備中"),"準備中",HYPERLINK(V197,"マニュアル（スイートコーン）"))</f>
        <v>マニュアル（スイートコーン）</v>
      </c>
      <c r="T197" s="389" t="str">
        <f t="shared" si="25"/>
        <v>産地戦略</v>
      </c>
      <c r="U197" s="81" t="s">
        <v>1406</v>
      </c>
      <c r="V197" s="104" t="s">
        <v>1512</v>
      </c>
      <c r="W197" s="71" t="s">
        <v>1407</v>
      </c>
    </row>
    <row r="198" spans="1:23" ht="50" customHeight="1" x14ac:dyDescent="0.2">
      <c r="A198" s="38"/>
      <c r="B198" s="77"/>
      <c r="C198" s="107"/>
      <c r="D198" s="383"/>
      <c r="E198" s="382"/>
      <c r="F198" s="382"/>
      <c r="G198" s="382"/>
      <c r="H198" s="381"/>
      <c r="I198" s="382"/>
      <c r="J198" s="382"/>
      <c r="K198" s="382"/>
      <c r="L198" s="382"/>
      <c r="M198" s="382"/>
      <c r="N198" s="382"/>
      <c r="O198" s="382"/>
      <c r="P198" s="395"/>
      <c r="Q198" s="395"/>
      <c r="R198" s="387"/>
      <c r="S198" s="375" t="str">
        <f>IF(OR(V198="","準備中"),"準備中",HYPERLINK(V198,"マニュアル（だいこん）"))</f>
        <v>マニュアル（だいこん）</v>
      </c>
      <c r="T198" s="389"/>
      <c r="U198" s="62"/>
      <c r="V198" s="102" t="s">
        <v>1511</v>
      </c>
      <c r="W198" s="61"/>
    </row>
    <row r="199" spans="1:23" ht="50" customHeight="1" x14ac:dyDescent="0.2">
      <c r="A199" s="38"/>
      <c r="B199" s="77"/>
      <c r="C199" s="107"/>
      <c r="D199" s="383" t="s">
        <v>1190</v>
      </c>
      <c r="E199" s="382" t="s">
        <v>1190</v>
      </c>
      <c r="F199" s="382" t="s">
        <v>1431</v>
      </c>
      <c r="G199" s="382" t="s">
        <v>400</v>
      </c>
      <c r="H199" s="382" t="s">
        <v>113</v>
      </c>
      <c r="I199" s="382"/>
      <c r="J199" s="382"/>
      <c r="K199" s="382"/>
      <c r="L199" s="382"/>
      <c r="M199" s="382"/>
      <c r="N199" s="382"/>
      <c r="O199" s="382"/>
      <c r="P199" s="395" t="s">
        <v>1376</v>
      </c>
      <c r="Q199" s="395" t="s">
        <v>1376</v>
      </c>
      <c r="R199" s="387" t="str">
        <f>IF(OR(U199="",U199="準備中"),"準備中",HYPERLINK(U199,R$5))</f>
        <v>掲載ページ</v>
      </c>
      <c r="S199" s="375" t="str">
        <f>IF(OR(V199="","準備中"),"準備中",HYPERLINK(V199,"マニュアル（ねぎ）"))</f>
        <v>マニュアル（ねぎ）</v>
      </c>
      <c r="T199" s="376" t="str">
        <f>IF(OR(W199="","準備中"),"準備中",HYPERLINK(W199,T$5))</f>
        <v>産地戦略</v>
      </c>
      <c r="U199" s="116" t="s">
        <v>1398</v>
      </c>
      <c r="V199" s="102" t="s">
        <v>1399</v>
      </c>
      <c r="W199" s="74" t="s">
        <v>1192</v>
      </c>
    </row>
    <row r="200" spans="1:23" ht="50" customHeight="1" thickBot="1" x14ac:dyDescent="0.25">
      <c r="A200" s="95"/>
      <c r="B200" s="96"/>
      <c r="C200" s="108"/>
      <c r="D200" s="383"/>
      <c r="E200" s="382"/>
      <c r="F200" s="382"/>
      <c r="G200" s="382"/>
      <c r="H200" s="382"/>
      <c r="I200" s="382"/>
      <c r="J200" s="382"/>
      <c r="K200" s="382"/>
      <c r="L200" s="382"/>
      <c r="M200" s="382"/>
      <c r="N200" s="382"/>
      <c r="O200" s="382"/>
      <c r="P200" s="395"/>
      <c r="Q200" s="395"/>
      <c r="R200" s="387"/>
      <c r="S200" s="375" t="str">
        <f>IF(OR(V200="","準備中"),"準備中",HYPERLINK(V200,"マニュアル（トマト）"))</f>
        <v>マニュアル（トマト）</v>
      </c>
      <c r="T200" s="376" t="str">
        <f>IF(OR(W200="","準備中"),"準備中",HYPERLINK(W200,T$5))</f>
        <v>産地戦略</v>
      </c>
      <c r="U200" s="98"/>
      <c r="V200" s="232" t="s">
        <v>1400</v>
      </c>
      <c r="W200" s="231" t="s">
        <v>1402</v>
      </c>
    </row>
    <row r="201" spans="1:23" ht="50" customHeight="1" thickTop="1" x14ac:dyDescent="0.2">
      <c r="A201" s="75"/>
      <c r="B201" s="76"/>
      <c r="C201" s="109"/>
      <c r="D201" s="383"/>
      <c r="E201" s="382"/>
      <c r="F201" s="382"/>
      <c r="G201" s="382"/>
      <c r="H201" s="382"/>
      <c r="I201" s="382"/>
      <c r="J201" s="382"/>
      <c r="K201" s="382"/>
      <c r="L201" s="382"/>
      <c r="M201" s="382"/>
      <c r="N201" s="382"/>
      <c r="O201" s="382"/>
      <c r="P201" s="395"/>
      <c r="Q201" s="395"/>
      <c r="R201" s="387"/>
      <c r="S201" s="375" t="str">
        <f>IF(OR(V201="","準備中"),"準備中",HYPERLINK(V201,"マニュアル（えだまめ）"))</f>
        <v>マニュアル（えだまめ）</v>
      </c>
      <c r="T201" s="376" t="str">
        <f>IF(OR(W201="","準備中"),"準備中",HYPERLINK(W201,T$5))</f>
        <v>産地戦略</v>
      </c>
      <c r="U201" s="99"/>
      <c r="V201" s="230" t="s">
        <v>1401</v>
      </c>
      <c r="W201" s="229" t="s">
        <v>1403</v>
      </c>
    </row>
    <row r="202" spans="1:23" ht="50" customHeight="1" x14ac:dyDescent="0.2">
      <c r="A202" s="38"/>
      <c r="B202" s="77"/>
      <c r="C202" s="107"/>
      <c r="D202" s="141" t="s">
        <v>1190</v>
      </c>
      <c r="E202" s="122" t="s">
        <v>1190</v>
      </c>
      <c r="F202" s="122" t="s">
        <v>259</v>
      </c>
      <c r="G202" s="122" t="s">
        <v>259</v>
      </c>
      <c r="H202" s="122"/>
      <c r="I202" s="122"/>
      <c r="J202" s="122"/>
      <c r="K202" s="122"/>
      <c r="L202" s="122"/>
      <c r="M202" s="122"/>
      <c r="N202" s="122" t="s">
        <v>113</v>
      </c>
      <c r="O202" s="122"/>
      <c r="P202" s="359" t="s">
        <v>1193</v>
      </c>
      <c r="Q202" s="359" t="s">
        <v>1194</v>
      </c>
      <c r="R202" s="375" t="str">
        <f>IF(OR(U202="",U202="準備中"),"準備中",HYPERLINK(U202,R$5))</f>
        <v>掲載ページ</v>
      </c>
      <c r="S202" s="375" t="str">
        <f>IF(OR(V202="","準備中"),"準備中",HYPERLINK(V202,S$5))</f>
        <v>マニュアル</v>
      </c>
      <c r="T202" s="376" t="str">
        <f>IF(OR(W202="","準備中"),"準備中",HYPERLINK(W202,T$5))</f>
        <v>産地戦略</v>
      </c>
      <c r="U202" s="80" t="s">
        <v>1195</v>
      </c>
      <c r="V202" s="73" t="s">
        <v>1196</v>
      </c>
      <c r="W202" s="74" t="s">
        <v>1197</v>
      </c>
    </row>
    <row r="203" spans="1:23" ht="50" customHeight="1" x14ac:dyDescent="0.2">
      <c r="A203" s="38"/>
      <c r="B203" s="77"/>
      <c r="C203" s="107"/>
      <c r="D203" s="383" t="s">
        <v>1190</v>
      </c>
      <c r="E203" s="382" t="s">
        <v>1198</v>
      </c>
      <c r="F203" s="382" t="s">
        <v>259</v>
      </c>
      <c r="G203" s="382" t="s">
        <v>259</v>
      </c>
      <c r="H203" s="382" t="s">
        <v>113</v>
      </c>
      <c r="I203" s="382" t="s">
        <v>113</v>
      </c>
      <c r="J203" s="382" t="s">
        <v>113</v>
      </c>
      <c r="K203" s="382" t="s">
        <v>113</v>
      </c>
      <c r="L203" s="396"/>
      <c r="M203" s="396"/>
      <c r="N203" s="396"/>
      <c r="O203" s="396"/>
      <c r="P203" s="395" t="s">
        <v>1432</v>
      </c>
      <c r="Q203" s="395" t="s">
        <v>1199</v>
      </c>
      <c r="R203" s="387" t="str">
        <f>IF(OR(U203="",U203="準備中"),"準備中",HYPERLINK(U203,R$5))</f>
        <v>掲載ページ</v>
      </c>
      <c r="S203" s="375" t="str">
        <f>IF(OR(V203="","準備中"),"準備中",HYPERLINK(V203,S$5))</f>
        <v>マニュアル</v>
      </c>
      <c r="T203" s="389" t="str">
        <f>IF(OR(W203="","準備中"),"準備中",HYPERLINK(W203,T$5))</f>
        <v>産地戦略</v>
      </c>
      <c r="U203" s="81" t="s">
        <v>1200</v>
      </c>
      <c r="V203" s="102" t="s">
        <v>1405</v>
      </c>
      <c r="W203" s="71" t="s">
        <v>1201</v>
      </c>
    </row>
    <row r="204" spans="1:23" ht="50" customHeight="1" x14ac:dyDescent="0.2">
      <c r="A204" s="38"/>
      <c r="B204" s="77"/>
      <c r="C204" s="107"/>
      <c r="D204" s="383"/>
      <c r="E204" s="382"/>
      <c r="F204" s="382"/>
      <c r="G204" s="382"/>
      <c r="H204" s="382"/>
      <c r="I204" s="382"/>
      <c r="J204" s="382"/>
      <c r="K204" s="382"/>
      <c r="L204" s="397"/>
      <c r="M204" s="397"/>
      <c r="N204" s="397"/>
      <c r="O204" s="397"/>
      <c r="P204" s="395"/>
      <c r="Q204" s="395"/>
      <c r="R204" s="387"/>
      <c r="S204" s="375" t="str">
        <f>IF(OR(V204="","準備中"),"準備中",HYPERLINK(V204,"マニュアル（緑肥）"))</f>
        <v>マニュアル（緑肥）</v>
      </c>
      <c r="T204" s="389"/>
      <c r="U204" s="81"/>
      <c r="V204" s="102" t="s">
        <v>1404</v>
      </c>
      <c r="W204" s="71"/>
    </row>
    <row r="205" spans="1:23" ht="50" customHeight="1" x14ac:dyDescent="0.2">
      <c r="A205" s="149"/>
      <c r="B205" s="148"/>
      <c r="C205" s="147"/>
      <c r="D205" s="366" t="s">
        <v>678</v>
      </c>
      <c r="E205" s="367" t="s">
        <v>678</v>
      </c>
      <c r="F205" s="367" t="s">
        <v>679</v>
      </c>
      <c r="G205" s="367" t="s">
        <v>400</v>
      </c>
      <c r="H205" s="146" t="s">
        <v>382</v>
      </c>
      <c r="I205" s="146" t="s">
        <v>382</v>
      </c>
      <c r="J205" s="146" t="s">
        <v>113</v>
      </c>
      <c r="K205" s="146" t="s">
        <v>382</v>
      </c>
      <c r="L205" s="146" t="s">
        <v>382</v>
      </c>
      <c r="M205" s="146" t="s">
        <v>382</v>
      </c>
      <c r="N205" s="146" t="s">
        <v>382</v>
      </c>
      <c r="O205" s="146" t="s">
        <v>382</v>
      </c>
      <c r="P205" s="362" t="s">
        <v>680</v>
      </c>
      <c r="Q205" s="362" t="s">
        <v>681</v>
      </c>
      <c r="R205" s="375" t="str">
        <f>IF(OR(U205="",U205="準備中"),"準備中",HYPERLINK(U205,R$5))</f>
        <v>掲載ページ</v>
      </c>
      <c r="S205" s="375" t="str">
        <f t="shared" ref="S205:T211" si="32">IF(OR(V205="","準備中"),"準備中",HYPERLINK(V205,S$5))</f>
        <v>マニュアル</v>
      </c>
      <c r="T205" s="376" t="str">
        <f t="shared" si="32"/>
        <v>産地戦略</v>
      </c>
      <c r="U205" s="186" t="s">
        <v>682</v>
      </c>
      <c r="V205" s="194" t="s">
        <v>683</v>
      </c>
      <c r="W205" s="193" t="s">
        <v>684</v>
      </c>
    </row>
    <row r="206" spans="1:23" ht="50" customHeight="1" x14ac:dyDescent="0.2">
      <c r="A206" s="38"/>
      <c r="B206" s="77"/>
      <c r="C206" s="107"/>
      <c r="D206" s="141" t="s">
        <v>678</v>
      </c>
      <c r="E206" s="122" t="s">
        <v>678</v>
      </c>
      <c r="F206" s="122" t="s">
        <v>462</v>
      </c>
      <c r="G206" s="122" t="s">
        <v>30</v>
      </c>
      <c r="H206" s="124" t="s">
        <v>113</v>
      </c>
      <c r="I206" s="124"/>
      <c r="J206" s="124"/>
      <c r="K206" s="122"/>
      <c r="L206" s="122"/>
      <c r="M206" s="122"/>
      <c r="N206" s="122"/>
      <c r="O206" s="122"/>
      <c r="P206" s="359" t="s">
        <v>1203</v>
      </c>
      <c r="Q206" s="359" t="s">
        <v>1089</v>
      </c>
      <c r="R206" s="375" t="str">
        <f t="shared" ref="R206:R211" si="33">IF(OR(U206="",U206="準備中"),"準備中",HYPERLINK(U206,R$5))</f>
        <v>掲載ページ</v>
      </c>
      <c r="S206" s="375" t="str">
        <f t="shared" si="32"/>
        <v>マニュアル</v>
      </c>
      <c r="T206" s="376" t="str">
        <f t="shared" si="32"/>
        <v>産地戦略</v>
      </c>
      <c r="U206" s="81" t="s">
        <v>1204</v>
      </c>
      <c r="V206" s="68" t="s">
        <v>1205</v>
      </c>
      <c r="W206" s="71" t="s">
        <v>1206</v>
      </c>
    </row>
    <row r="207" spans="1:23" ht="50" customHeight="1" x14ac:dyDescent="0.2">
      <c r="A207" s="38"/>
      <c r="B207" s="77"/>
      <c r="C207" s="107"/>
      <c r="D207" s="141" t="s">
        <v>678</v>
      </c>
      <c r="E207" s="122" t="s">
        <v>678</v>
      </c>
      <c r="F207" s="122" t="s">
        <v>1207</v>
      </c>
      <c r="G207" s="122" t="s">
        <v>30</v>
      </c>
      <c r="H207" s="124"/>
      <c r="I207" s="124"/>
      <c r="J207" s="124" t="s">
        <v>113</v>
      </c>
      <c r="K207" s="122"/>
      <c r="L207" s="122"/>
      <c r="M207" s="122"/>
      <c r="N207" s="122"/>
      <c r="O207" s="122"/>
      <c r="P207" s="359" t="s">
        <v>1208</v>
      </c>
      <c r="Q207" s="359" t="s">
        <v>1209</v>
      </c>
      <c r="R207" s="375" t="str">
        <f t="shared" si="33"/>
        <v>掲載ページ</v>
      </c>
      <c r="S207" s="375" t="str">
        <f t="shared" si="32"/>
        <v>マニュアル</v>
      </c>
      <c r="T207" s="376" t="str">
        <f t="shared" si="32"/>
        <v>産地戦略</v>
      </c>
      <c r="U207" s="81" t="s">
        <v>1204</v>
      </c>
      <c r="V207" s="68" t="s">
        <v>1210</v>
      </c>
      <c r="W207" s="71" t="s">
        <v>1211</v>
      </c>
    </row>
    <row r="208" spans="1:23" ht="50" customHeight="1" x14ac:dyDescent="0.2">
      <c r="A208" s="38"/>
      <c r="B208" s="77"/>
      <c r="C208" s="107"/>
      <c r="D208" s="141" t="s">
        <v>678</v>
      </c>
      <c r="E208" s="122" t="s">
        <v>1212</v>
      </c>
      <c r="F208" s="122" t="s">
        <v>1386</v>
      </c>
      <c r="G208" s="122" t="s">
        <v>400</v>
      </c>
      <c r="H208" s="124"/>
      <c r="I208" s="124"/>
      <c r="J208" s="124" t="s">
        <v>113</v>
      </c>
      <c r="K208" s="122"/>
      <c r="L208" s="122"/>
      <c r="M208" s="122"/>
      <c r="N208" s="122"/>
      <c r="O208" s="122"/>
      <c r="P208" s="359" t="s">
        <v>1213</v>
      </c>
      <c r="Q208" s="359" t="s">
        <v>1214</v>
      </c>
      <c r="R208" s="375" t="str">
        <f t="shared" si="33"/>
        <v>掲載ページ</v>
      </c>
      <c r="S208" s="375" t="str">
        <f t="shared" si="32"/>
        <v>マニュアル</v>
      </c>
      <c r="T208" s="376" t="str">
        <f t="shared" si="32"/>
        <v>産地戦略</v>
      </c>
      <c r="U208" s="81" t="s">
        <v>1215</v>
      </c>
      <c r="V208" s="68" t="s">
        <v>1216</v>
      </c>
      <c r="W208" s="71" t="s">
        <v>1217</v>
      </c>
    </row>
    <row r="209" spans="1:23" ht="50" customHeight="1" x14ac:dyDescent="0.2">
      <c r="A209" s="38"/>
      <c r="B209" s="77"/>
      <c r="C209" s="107"/>
      <c r="D209" s="141" t="s">
        <v>1218</v>
      </c>
      <c r="E209" s="122" t="s">
        <v>1219</v>
      </c>
      <c r="F209" s="122" t="s">
        <v>259</v>
      </c>
      <c r="G209" s="122" t="s">
        <v>259</v>
      </c>
      <c r="H209" s="122"/>
      <c r="I209" s="125" t="s">
        <v>113</v>
      </c>
      <c r="J209" s="122"/>
      <c r="K209" s="122"/>
      <c r="L209" s="122"/>
      <c r="M209" s="122"/>
      <c r="N209" s="122"/>
      <c r="O209" s="122"/>
      <c r="P209" s="359" t="s">
        <v>1220</v>
      </c>
      <c r="Q209" s="359" t="s">
        <v>1221</v>
      </c>
      <c r="R209" s="375" t="str">
        <f t="shared" si="33"/>
        <v>掲載ページ</v>
      </c>
      <c r="S209" s="375" t="str">
        <f t="shared" si="32"/>
        <v>マニュアル</v>
      </c>
      <c r="T209" s="376" t="str">
        <f t="shared" si="32"/>
        <v>産地戦略</v>
      </c>
      <c r="U209" s="81" t="s">
        <v>1222</v>
      </c>
      <c r="V209" s="68" t="s">
        <v>1223</v>
      </c>
      <c r="W209" s="71" t="s">
        <v>1191</v>
      </c>
    </row>
    <row r="210" spans="1:23" ht="50" customHeight="1" x14ac:dyDescent="0.2">
      <c r="A210" s="38"/>
      <c r="B210" s="77"/>
      <c r="C210" s="107"/>
      <c r="D210" s="141" t="s">
        <v>1218</v>
      </c>
      <c r="E210" s="122" t="s">
        <v>1224</v>
      </c>
      <c r="F210" s="122" t="s">
        <v>259</v>
      </c>
      <c r="G210" s="122" t="s">
        <v>259</v>
      </c>
      <c r="H210" s="122"/>
      <c r="I210" s="122"/>
      <c r="J210" s="122" t="s">
        <v>113</v>
      </c>
      <c r="K210" s="122"/>
      <c r="L210" s="122"/>
      <c r="M210" s="122"/>
      <c r="N210" s="122"/>
      <c r="O210" s="122"/>
      <c r="P210" s="359" t="s">
        <v>1377</v>
      </c>
      <c r="Q210" s="360"/>
      <c r="R210" s="375" t="str">
        <f t="shared" si="33"/>
        <v>掲載ページ</v>
      </c>
      <c r="S210" s="375" t="str">
        <f t="shared" si="32"/>
        <v>マニュアル</v>
      </c>
      <c r="T210" s="376" t="str">
        <f t="shared" si="32"/>
        <v>産地戦略</v>
      </c>
      <c r="U210" s="80" t="s">
        <v>1225</v>
      </c>
      <c r="V210" s="73" t="s">
        <v>1226</v>
      </c>
      <c r="W210" s="74" t="s">
        <v>1227</v>
      </c>
    </row>
    <row r="211" spans="1:23" ht="50" customHeight="1" x14ac:dyDescent="0.2">
      <c r="A211" s="38"/>
      <c r="B211" s="77"/>
      <c r="C211" s="107"/>
      <c r="D211" s="141" t="s">
        <v>1218</v>
      </c>
      <c r="E211" s="122" t="s">
        <v>1228</v>
      </c>
      <c r="F211" s="122" t="s">
        <v>532</v>
      </c>
      <c r="G211" s="122" t="s">
        <v>400</v>
      </c>
      <c r="H211" s="122" t="s">
        <v>113</v>
      </c>
      <c r="I211" s="122"/>
      <c r="J211" s="122"/>
      <c r="K211" s="122"/>
      <c r="L211" s="122"/>
      <c r="M211" s="122"/>
      <c r="N211" s="122"/>
      <c r="O211" s="122"/>
      <c r="P211" s="359" t="s">
        <v>1229</v>
      </c>
      <c r="Q211" s="359" t="s">
        <v>1230</v>
      </c>
      <c r="R211" s="375" t="str">
        <f t="shared" si="33"/>
        <v>掲載ページ</v>
      </c>
      <c r="S211" s="375" t="str">
        <f t="shared" si="32"/>
        <v>マニュアル</v>
      </c>
      <c r="T211" s="376" t="str">
        <f t="shared" si="32"/>
        <v>産地戦略</v>
      </c>
      <c r="U211" s="80" t="s">
        <v>1225</v>
      </c>
      <c r="V211" s="73" t="s">
        <v>1231</v>
      </c>
      <c r="W211" s="61" t="s">
        <v>955</v>
      </c>
    </row>
    <row r="212" spans="1:23" ht="50" customHeight="1" x14ac:dyDescent="0.2">
      <c r="A212" s="155"/>
      <c r="B212" s="154"/>
      <c r="C212" s="153"/>
      <c r="D212" s="392" t="s">
        <v>278</v>
      </c>
      <c r="E212" s="391" t="s">
        <v>279</v>
      </c>
      <c r="F212" s="391" t="s">
        <v>1449</v>
      </c>
      <c r="G212" s="391" t="s">
        <v>30</v>
      </c>
      <c r="H212" s="393"/>
      <c r="I212" s="390"/>
      <c r="J212" s="393" t="s">
        <v>22</v>
      </c>
      <c r="K212" s="390"/>
      <c r="L212" s="393"/>
      <c r="M212" s="393"/>
      <c r="N212" s="390"/>
      <c r="O212" s="393"/>
      <c r="P212" s="394" t="s">
        <v>1510</v>
      </c>
      <c r="Q212" s="394" t="s">
        <v>1509</v>
      </c>
      <c r="R212" s="387" t="str">
        <f>IF(OR(U212="",U212="準備中"),"準備中",HYPERLINK(U212,R$5))</f>
        <v>掲載ページ</v>
      </c>
      <c r="S212" s="375" t="str">
        <f>IF(OR(V212="","準備中"),"準備中",HYPERLINK(V212,"マニュアル（コマツナ）"))</f>
        <v>マニュアル（コマツナ）</v>
      </c>
      <c r="T212" s="389" t="str">
        <f>IF(OR(W212="","準備中"),"準備中",HYPERLINK(W212,T$5))</f>
        <v>産地戦略</v>
      </c>
      <c r="U212" s="165" t="s">
        <v>281</v>
      </c>
      <c r="V212" s="228" t="s">
        <v>280</v>
      </c>
      <c r="W212" s="226" t="s">
        <v>281</v>
      </c>
    </row>
    <row r="213" spans="1:23" ht="50" customHeight="1" x14ac:dyDescent="0.2">
      <c r="A213" s="155"/>
      <c r="B213" s="154"/>
      <c r="C213" s="153"/>
      <c r="D213" s="392"/>
      <c r="E213" s="391"/>
      <c r="F213" s="391"/>
      <c r="G213" s="391"/>
      <c r="H213" s="393"/>
      <c r="I213" s="390"/>
      <c r="J213" s="393"/>
      <c r="K213" s="390"/>
      <c r="L213" s="393"/>
      <c r="M213" s="393"/>
      <c r="N213" s="390"/>
      <c r="O213" s="393"/>
      <c r="P213" s="394"/>
      <c r="Q213" s="394"/>
      <c r="R213" s="387"/>
      <c r="S213" s="375" t="str">
        <f>IF(OR(V213="","準備中"),"準備中",HYPERLINK(V213,"マニュアル（ホウレンソウ）"))</f>
        <v>マニュアル（ホウレンソウ）</v>
      </c>
      <c r="T213" s="389"/>
      <c r="U213" s="152"/>
      <c r="V213" s="227" t="s">
        <v>282</v>
      </c>
      <c r="W213" s="226"/>
    </row>
    <row r="214" spans="1:23" ht="50" customHeight="1" x14ac:dyDescent="0.2">
      <c r="A214" s="63"/>
      <c r="B214" s="64"/>
      <c r="C214" s="110"/>
      <c r="D214" s="128" t="s">
        <v>878</v>
      </c>
      <c r="E214" s="142" t="s">
        <v>879</v>
      </c>
      <c r="F214" s="122" t="s">
        <v>881</v>
      </c>
      <c r="G214" s="122" t="s">
        <v>880</v>
      </c>
      <c r="H214" s="122" t="s">
        <v>113</v>
      </c>
      <c r="I214" s="122"/>
      <c r="J214" s="122"/>
      <c r="K214" s="122"/>
      <c r="L214" s="122"/>
      <c r="M214" s="122" t="s">
        <v>113</v>
      </c>
      <c r="N214" s="122"/>
      <c r="O214" s="122"/>
      <c r="P214" s="359" t="s">
        <v>1378</v>
      </c>
      <c r="Q214" s="359" t="s">
        <v>882</v>
      </c>
      <c r="R214" s="375" t="str">
        <f>IF(OR(U214="",U214="準備中"),"準備中",HYPERLINK(U214,R$5))</f>
        <v>掲載ページ</v>
      </c>
      <c r="S214" s="375" t="str">
        <f t="shared" ref="S214:T220" si="34">IF(OR(V214="","準備中"),"準備中",HYPERLINK(V214,S$5))</f>
        <v>マニュアル</v>
      </c>
      <c r="T214" s="376" t="str">
        <f t="shared" si="34"/>
        <v>産地戦略</v>
      </c>
      <c r="U214" s="81" t="s">
        <v>883</v>
      </c>
      <c r="V214" s="68" t="s">
        <v>884</v>
      </c>
      <c r="W214" s="71" t="s">
        <v>885</v>
      </c>
    </row>
    <row r="215" spans="1:23" ht="50" customHeight="1" x14ac:dyDescent="0.2">
      <c r="A215" s="155"/>
      <c r="B215" s="154"/>
      <c r="C215" s="153"/>
      <c r="D215" s="161" t="s">
        <v>283</v>
      </c>
      <c r="E215" s="160" t="s">
        <v>284</v>
      </c>
      <c r="F215" s="160" t="s">
        <v>181</v>
      </c>
      <c r="G215" s="160" t="s">
        <v>36</v>
      </c>
      <c r="H215" s="158"/>
      <c r="I215" s="159"/>
      <c r="J215" s="159"/>
      <c r="K215" s="159"/>
      <c r="L215" s="158"/>
      <c r="M215" s="158" t="s">
        <v>113</v>
      </c>
      <c r="N215" s="159"/>
      <c r="O215" s="158"/>
      <c r="P215" s="363" t="s">
        <v>1508</v>
      </c>
      <c r="Q215" s="363" t="s">
        <v>1508</v>
      </c>
      <c r="R215" s="375" t="str">
        <f t="shared" ref="R215:R220" si="35">IF(OR(U215="",U215="準備中"),"準備中",HYPERLINK(U215,R$5))</f>
        <v>掲載ページ</v>
      </c>
      <c r="S215" s="375" t="str">
        <f t="shared" si="34"/>
        <v>マニュアル</v>
      </c>
      <c r="T215" s="376" t="str">
        <f t="shared" si="34"/>
        <v>産地戦略</v>
      </c>
      <c r="U215" s="165" t="s">
        <v>688</v>
      </c>
      <c r="V215" s="225" t="s">
        <v>286</v>
      </c>
      <c r="W215" s="196" t="s">
        <v>287</v>
      </c>
    </row>
    <row r="216" spans="1:23" ht="50" customHeight="1" x14ac:dyDescent="0.2">
      <c r="A216" s="155"/>
      <c r="B216" s="154"/>
      <c r="C216" s="153"/>
      <c r="D216" s="161" t="s">
        <v>283</v>
      </c>
      <c r="E216" s="160" t="s">
        <v>288</v>
      </c>
      <c r="F216" s="159" t="s">
        <v>289</v>
      </c>
      <c r="G216" s="160" t="s">
        <v>243</v>
      </c>
      <c r="H216" s="158" t="s">
        <v>22</v>
      </c>
      <c r="I216" s="158"/>
      <c r="J216" s="159"/>
      <c r="K216" s="158"/>
      <c r="L216" s="158"/>
      <c r="M216" s="158"/>
      <c r="N216" s="158"/>
      <c r="O216" s="158"/>
      <c r="P216" s="363" t="s">
        <v>1507</v>
      </c>
      <c r="Q216" s="363" t="s">
        <v>1506</v>
      </c>
      <c r="R216" s="375" t="str">
        <f t="shared" si="35"/>
        <v>掲載ページ</v>
      </c>
      <c r="S216" s="375" t="str">
        <f t="shared" si="34"/>
        <v>マニュアル</v>
      </c>
      <c r="T216" s="376" t="str">
        <f t="shared" si="34"/>
        <v>産地戦略</v>
      </c>
      <c r="U216" s="165" t="s">
        <v>688</v>
      </c>
      <c r="V216" s="225" t="s">
        <v>290</v>
      </c>
      <c r="W216" s="224" t="s">
        <v>291</v>
      </c>
    </row>
    <row r="217" spans="1:23" ht="50" customHeight="1" x14ac:dyDescent="0.2">
      <c r="A217" s="149"/>
      <c r="B217" s="148"/>
      <c r="C217" s="147"/>
      <c r="D217" s="366" t="s">
        <v>685</v>
      </c>
      <c r="E217" s="367" t="s">
        <v>701</v>
      </c>
      <c r="F217" s="367" t="s">
        <v>702</v>
      </c>
      <c r="G217" s="367" t="s">
        <v>400</v>
      </c>
      <c r="H217" s="146" t="s">
        <v>113</v>
      </c>
      <c r="I217" s="146" t="s">
        <v>113</v>
      </c>
      <c r="J217" s="146" t="s">
        <v>382</v>
      </c>
      <c r="K217" s="146" t="s">
        <v>382</v>
      </c>
      <c r="L217" s="146" t="s">
        <v>382</v>
      </c>
      <c r="M217" s="146" t="s">
        <v>113</v>
      </c>
      <c r="N217" s="146" t="s">
        <v>382</v>
      </c>
      <c r="O217" s="146" t="s">
        <v>382</v>
      </c>
      <c r="P217" s="362" t="s">
        <v>703</v>
      </c>
      <c r="Q217" s="362" t="s">
        <v>704</v>
      </c>
      <c r="R217" s="375" t="str">
        <f t="shared" si="35"/>
        <v>掲載ページ</v>
      </c>
      <c r="S217" s="375" t="str">
        <f t="shared" si="34"/>
        <v>マニュアル</v>
      </c>
      <c r="T217" s="376" t="str">
        <f t="shared" si="34"/>
        <v>産地戦略</v>
      </c>
      <c r="U217" s="186" t="s">
        <v>688</v>
      </c>
      <c r="V217" s="194" t="s">
        <v>705</v>
      </c>
      <c r="W217" s="193" t="s">
        <v>706</v>
      </c>
    </row>
    <row r="218" spans="1:23" ht="50" customHeight="1" x14ac:dyDescent="0.2">
      <c r="A218" s="149"/>
      <c r="B218" s="148"/>
      <c r="C218" s="147"/>
      <c r="D218" s="366" t="s">
        <v>685</v>
      </c>
      <c r="E218" s="367" t="s">
        <v>686</v>
      </c>
      <c r="F218" s="367" t="s">
        <v>687</v>
      </c>
      <c r="G218" s="367" t="s">
        <v>400</v>
      </c>
      <c r="H218" s="146" t="s">
        <v>382</v>
      </c>
      <c r="I218" s="146" t="s">
        <v>382</v>
      </c>
      <c r="J218" s="146" t="s">
        <v>382</v>
      </c>
      <c r="K218" s="146" t="s">
        <v>382</v>
      </c>
      <c r="L218" s="146" t="s">
        <v>382</v>
      </c>
      <c r="M218" s="146" t="s">
        <v>113</v>
      </c>
      <c r="N218" s="146" t="s">
        <v>382</v>
      </c>
      <c r="O218" s="146" t="s">
        <v>382</v>
      </c>
      <c r="P218" s="362" t="s">
        <v>458</v>
      </c>
      <c r="Q218" s="362" t="s">
        <v>459</v>
      </c>
      <c r="R218" s="375" t="str">
        <f t="shared" si="35"/>
        <v>掲載ページ</v>
      </c>
      <c r="S218" s="375" t="str">
        <f t="shared" si="34"/>
        <v>マニュアル</v>
      </c>
      <c r="T218" s="376" t="str">
        <f t="shared" si="34"/>
        <v>産地戦略</v>
      </c>
      <c r="U218" s="186" t="s">
        <v>688</v>
      </c>
      <c r="V218" s="194" t="s">
        <v>689</v>
      </c>
      <c r="W218" s="193" t="s">
        <v>690</v>
      </c>
    </row>
    <row r="219" spans="1:23" ht="50" customHeight="1" x14ac:dyDescent="0.2">
      <c r="A219" s="149"/>
      <c r="B219" s="148"/>
      <c r="C219" s="147"/>
      <c r="D219" s="366" t="s">
        <v>685</v>
      </c>
      <c r="E219" s="367" t="s">
        <v>691</v>
      </c>
      <c r="F219" s="367" t="s">
        <v>692</v>
      </c>
      <c r="G219" s="367" t="s">
        <v>693</v>
      </c>
      <c r="H219" s="146" t="s">
        <v>113</v>
      </c>
      <c r="I219" s="146" t="s">
        <v>382</v>
      </c>
      <c r="J219" s="146" t="s">
        <v>382</v>
      </c>
      <c r="K219" s="146" t="s">
        <v>382</v>
      </c>
      <c r="L219" s="146" t="s">
        <v>382</v>
      </c>
      <c r="M219" s="146" t="s">
        <v>382</v>
      </c>
      <c r="N219" s="146" t="s">
        <v>382</v>
      </c>
      <c r="O219" s="146" t="s">
        <v>382</v>
      </c>
      <c r="P219" s="362" t="s">
        <v>694</v>
      </c>
      <c r="Q219" s="362" t="s">
        <v>695</v>
      </c>
      <c r="R219" s="375" t="str">
        <f t="shared" si="35"/>
        <v>掲載ページ</v>
      </c>
      <c r="S219" s="375" t="str">
        <f t="shared" si="34"/>
        <v>マニュアル</v>
      </c>
      <c r="T219" s="376" t="str">
        <f t="shared" si="34"/>
        <v>産地戦略</v>
      </c>
      <c r="U219" s="186" t="s">
        <v>688</v>
      </c>
      <c r="V219" s="194" t="s">
        <v>696</v>
      </c>
      <c r="W219" s="193" t="s">
        <v>697</v>
      </c>
    </row>
    <row r="220" spans="1:23" ht="50" customHeight="1" x14ac:dyDescent="0.2">
      <c r="A220" s="149"/>
      <c r="B220" s="148"/>
      <c r="C220" s="147"/>
      <c r="D220" s="366" t="s">
        <v>685</v>
      </c>
      <c r="E220" s="367" t="s">
        <v>698</v>
      </c>
      <c r="F220" s="367" t="s">
        <v>143</v>
      </c>
      <c r="G220" s="367" t="s">
        <v>400</v>
      </c>
      <c r="H220" s="146" t="s">
        <v>382</v>
      </c>
      <c r="I220" s="146" t="s">
        <v>382</v>
      </c>
      <c r="J220" s="146" t="s">
        <v>382</v>
      </c>
      <c r="K220" s="146" t="s">
        <v>382</v>
      </c>
      <c r="L220" s="146" t="s">
        <v>382</v>
      </c>
      <c r="M220" s="146" t="s">
        <v>113</v>
      </c>
      <c r="N220" s="146" t="s">
        <v>382</v>
      </c>
      <c r="O220" s="146" t="s">
        <v>382</v>
      </c>
      <c r="P220" s="362" t="s">
        <v>458</v>
      </c>
      <c r="Q220" s="362" t="s">
        <v>459</v>
      </c>
      <c r="R220" s="375" t="str">
        <f t="shared" si="35"/>
        <v>掲載ページ</v>
      </c>
      <c r="S220" s="375" t="str">
        <f t="shared" si="34"/>
        <v>マニュアル</v>
      </c>
      <c r="T220" s="376" t="str">
        <f t="shared" si="34"/>
        <v>産地戦略</v>
      </c>
      <c r="U220" s="186" t="s">
        <v>688</v>
      </c>
      <c r="V220" s="194" t="s">
        <v>699</v>
      </c>
      <c r="W220" s="193" t="s">
        <v>700</v>
      </c>
    </row>
    <row r="221" spans="1:23" ht="50" customHeight="1" x14ac:dyDescent="0.2">
      <c r="A221" s="38"/>
      <c r="B221" s="77"/>
      <c r="C221" s="107"/>
      <c r="D221" s="392" t="s">
        <v>1668</v>
      </c>
      <c r="E221" s="391" t="s">
        <v>1669</v>
      </c>
      <c r="F221" s="382" t="s">
        <v>41</v>
      </c>
      <c r="G221" s="382" t="s">
        <v>1168</v>
      </c>
      <c r="H221" s="382"/>
      <c r="I221" s="382" t="s">
        <v>113</v>
      </c>
      <c r="J221" s="382"/>
      <c r="K221" s="382"/>
      <c r="L221" s="382"/>
      <c r="M221" s="382"/>
      <c r="N221" s="384" t="s">
        <v>113</v>
      </c>
      <c r="O221" s="382"/>
      <c r="P221" s="395" t="s">
        <v>1433</v>
      </c>
      <c r="Q221" s="395" t="s">
        <v>1409</v>
      </c>
      <c r="R221" s="387" t="str">
        <f>IF(OR(U221="",U221="準備中"),"準備中",HYPERLINK(U221,R$5))</f>
        <v>掲載ページ</v>
      </c>
      <c r="S221" s="375" t="str">
        <f>IF(OR(V221="","準備中"),"準備中",HYPERLINK(V221,"マニュアル（水稲・プラスチックレス肥料）"))</f>
        <v>マニュアル（水稲・プラスチックレス肥料）</v>
      </c>
      <c r="T221" s="376" t="str">
        <f t="shared" ref="T221:T266" si="36">IF(OR(W221="","準備中"),"準備中",HYPERLINK(W221,T$5))</f>
        <v>産地戦略</v>
      </c>
      <c r="U221" s="80" t="s">
        <v>1232</v>
      </c>
      <c r="V221" s="106" t="s">
        <v>1415</v>
      </c>
      <c r="W221" s="219" t="s">
        <v>1416</v>
      </c>
    </row>
    <row r="222" spans="1:23" ht="50" customHeight="1" x14ac:dyDescent="0.2">
      <c r="A222" s="38"/>
      <c r="B222" s="77"/>
      <c r="C222" s="107"/>
      <c r="D222" s="392"/>
      <c r="E222" s="391"/>
      <c r="F222" s="382"/>
      <c r="G222" s="382"/>
      <c r="H222" s="382"/>
      <c r="I222" s="382"/>
      <c r="J222" s="382"/>
      <c r="K222" s="382"/>
      <c r="L222" s="382"/>
      <c r="M222" s="382"/>
      <c r="N222" s="384"/>
      <c r="O222" s="382"/>
      <c r="P222" s="395"/>
      <c r="Q222" s="395"/>
      <c r="R222" s="387"/>
      <c r="S222" s="375" t="str">
        <f>IF(OR(V222="","準備中"),"準備中",HYPERLINK(V222,"マニュアル（水稲・ドローン）"))</f>
        <v>マニュアル（水稲・ドローン）</v>
      </c>
      <c r="T222" s="376" t="str">
        <f t="shared" si="36"/>
        <v>産地戦略</v>
      </c>
      <c r="U222" s="80"/>
      <c r="V222" s="106" t="s">
        <v>1417</v>
      </c>
      <c r="W222" s="219" t="s">
        <v>1416</v>
      </c>
    </row>
    <row r="223" spans="1:23" ht="50" customHeight="1" x14ac:dyDescent="0.2">
      <c r="A223" s="38"/>
      <c r="B223" s="77"/>
      <c r="C223" s="107"/>
      <c r="D223" s="392"/>
      <c r="E223" s="391"/>
      <c r="F223" s="367" t="s">
        <v>292</v>
      </c>
      <c r="G223" s="160" t="s">
        <v>36</v>
      </c>
      <c r="H223" s="223"/>
      <c r="I223" s="172"/>
      <c r="J223" s="189"/>
      <c r="K223" s="172"/>
      <c r="L223" s="172"/>
      <c r="M223" s="172" t="s">
        <v>22</v>
      </c>
      <c r="N223" s="172"/>
      <c r="O223" s="172"/>
      <c r="P223" s="362" t="s">
        <v>285</v>
      </c>
      <c r="Q223" s="362"/>
      <c r="R223" s="387"/>
      <c r="S223" s="375" t="str">
        <f>IF(OR(V223="","準備中"),"準備中",HYPERLINK(V223,"マニュアル（ニンジン）"))</f>
        <v>マニュアル（ニンジン）</v>
      </c>
      <c r="T223" s="376" t="str">
        <f t="shared" si="36"/>
        <v>産地戦略</v>
      </c>
      <c r="U223" s="152"/>
      <c r="V223" s="222" t="s">
        <v>831</v>
      </c>
      <c r="W223" s="221" t="s">
        <v>832</v>
      </c>
    </row>
    <row r="224" spans="1:23" ht="50" customHeight="1" x14ac:dyDescent="0.2">
      <c r="A224" s="38"/>
      <c r="B224" s="77"/>
      <c r="C224" s="107"/>
      <c r="D224" s="392"/>
      <c r="E224" s="391"/>
      <c r="F224" s="367" t="s">
        <v>539</v>
      </c>
      <c r="G224" s="367" t="s">
        <v>400</v>
      </c>
      <c r="H224" s="146" t="s">
        <v>113</v>
      </c>
      <c r="I224" s="146"/>
      <c r="J224" s="146"/>
      <c r="K224" s="146"/>
      <c r="L224" s="146"/>
      <c r="M224" s="146"/>
      <c r="N224" s="146"/>
      <c r="O224" s="146" t="s">
        <v>382</v>
      </c>
      <c r="P224" s="362" t="s">
        <v>707</v>
      </c>
      <c r="Q224" s="362" t="s">
        <v>707</v>
      </c>
      <c r="R224" s="387"/>
      <c r="S224" s="375" t="str">
        <f>IF(OR(V224="","準備中"),"準備中",HYPERLINK(V224,"マニュアル（梨）"))</f>
        <v>マニュアル（梨）</v>
      </c>
      <c r="T224" s="376" t="str">
        <f t="shared" si="36"/>
        <v>産地戦略</v>
      </c>
      <c r="U224" s="220" t="s">
        <v>708</v>
      </c>
      <c r="V224" s="213" t="s">
        <v>830</v>
      </c>
      <c r="W224" s="209" t="s">
        <v>829</v>
      </c>
    </row>
    <row r="225" spans="1:23" ht="50" customHeight="1" x14ac:dyDescent="0.2">
      <c r="A225" s="38"/>
      <c r="B225" s="77"/>
      <c r="C225" s="107"/>
      <c r="D225" s="392"/>
      <c r="E225" s="391"/>
      <c r="F225" s="122" t="s">
        <v>242</v>
      </c>
      <c r="G225" s="122" t="s">
        <v>1388</v>
      </c>
      <c r="H225" s="122"/>
      <c r="I225" s="122" t="s">
        <v>113</v>
      </c>
      <c r="J225" s="122"/>
      <c r="K225" s="122"/>
      <c r="L225" s="122"/>
      <c r="M225" s="122"/>
      <c r="N225" s="125"/>
      <c r="O225" s="122"/>
      <c r="P225" s="359" t="s">
        <v>1438</v>
      </c>
      <c r="Q225" s="359" t="s">
        <v>1437</v>
      </c>
      <c r="R225" s="387"/>
      <c r="S225" s="375" t="str">
        <f>IF(OR(V225="","準備中"),"準備中",HYPERLINK(V225,"マニュアル（イチゴ）"))</f>
        <v>マニュアル（イチゴ）</v>
      </c>
      <c r="T225" s="376" t="str">
        <f t="shared" si="36"/>
        <v>産地戦略</v>
      </c>
      <c r="U225" s="80"/>
      <c r="V225" s="106" t="s">
        <v>1418</v>
      </c>
      <c r="W225" s="219" t="s">
        <v>1419</v>
      </c>
    </row>
    <row r="226" spans="1:23" ht="50" customHeight="1" x14ac:dyDescent="0.2">
      <c r="A226" s="38"/>
      <c r="B226" s="77"/>
      <c r="C226" s="107"/>
      <c r="D226" s="392"/>
      <c r="E226" s="391"/>
      <c r="F226" s="122" t="s">
        <v>1387</v>
      </c>
      <c r="G226" s="122" t="s">
        <v>1389</v>
      </c>
      <c r="H226" s="122"/>
      <c r="I226" s="122"/>
      <c r="J226" s="122"/>
      <c r="K226" s="122"/>
      <c r="L226" s="122"/>
      <c r="M226" s="122" t="s">
        <v>113</v>
      </c>
      <c r="N226" s="125"/>
      <c r="O226" s="122"/>
      <c r="P226" s="359" t="s">
        <v>1434</v>
      </c>
      <c r="Q226" s="359" t="s">
        <v>1434</v>
      </c>
      <c r="R226" s="387"/>
      <c r="S226" s="375" t="str">
        <f>IF(OR(V226="","準備中"),"準備中",HYPERLINK(V226,"マニュアル（スイカ）"))</f>
        <v>マニュアル（スイカ）</v>
      </c>
      <c r="T226" s="376" t="str">
        <f t="shared" si="36"/>
        <v>産地戦略</v>
      </c>
      <c r="U226" s="80"/>
      <c r="V226" s="106" t="s">
        <v>1420</v>
      </c>
      <c r="W226" s="219" t="s">
        <v>1421</v>
      </c>
    </row>
    <row r="227" spans="1:23" ht="50" customHeight="1" x14ac:dyDescent="0.2">
      <c r="A227" s="38"/>
      <c r="B227" s="77"/>
      <c r="C227" s="107"/>
      <c r="D227" s="392"/>
      <c r="E227" s="391"/>
      <c r="F227" s="122" t="s">
        <v>1410</v>
      </c>
      <c r="G227" s="122" t="s">
        <v>1389</v>
      </c>
      <c r="H227" s="122"/>
      <c r="I227" s="122"/>
      <c r="J227" s="122"/>
      <c r="K227" s="122"/>
      <c r="L227" s="122"/>
      <c r="M227" s="122" t="s">
        <v>113</v>
      </c>
      <c r="N227" s="125"/>
      <c r="O227" s="122"/>
      <c r="P227" s="359" t="s">
        <v>1435</v>
      </c>
      <c r="Q227" s="359" t="s">
        <v>1435</v>
      </c>
      <c r="R227" s="387"/>
      <c r="S227" s="375" t="str">
        <f>IF(OR(V227="","準備中"),"準備中",HYPERLINK(V227,"マニュアル（スイートコーン）"))</f>
        <v>マニュアル（スイートコーン）</v>
      </c>
      <c r="T227" s="376" t="str">
        <f t="shared" si="36"/>
        <v>産地戦略</v>
      </c>
      <c r="U227" s="80"/>
      <c r="V227" s="106" t="s">
        <v>1422</v>
      </c>
      <c r="W227" s="219" t="s">
        <v>1423</v>
      </c>
    </row>
    <row r="228" spans="1:23" ht="100" customHeight="1" x14ac:dyDescent="0.2">
      <c r="A228" s="155"/>
      <c r="B228" s="154"/>
      <c r="C228" s="153"/>
      <c r="D228" s="161" t="s">
        <v>293</v>
      </c>
      <c r="E228" s="160" t="s">
        <v>294</v>
      </c>
      <c r="F228" s="159" t="s">
        <v>40</v>
      </c>
      <c r="G228" s="160" t="s">
        <v>41</v>
      </c>
      <c r="H228" s="158" t="s">
        <v>22</v>
      </c>
      <c r="I228" s="158" t="s">
        <v>22</v>
      </c>
      <c r="J228" s="159"/>
      <c r="K228" s="158"/>
      <c r="L228" s="158"/>
      <c r="M228" s="158"/>
      <c r="N228" s="158"/>
      <c r="O228" s="158"/>
      <c r="P228" s="363" t="s">
        <v>1505</v>
      </c>
      <c r="Q228" s="363" t="s">
        <v>1504</v>
      </c>
      <c r="R228" s="375" t="str">
        <f>IF(OR(U228="",U228="準備中"),"準備中",HYPERLINK(U228,R$5))</f>
        <v>掲載ページ</v>
      </c>
      <c r="S228" s="375" t="str">
        <f t="shared" ref="S228:S265" si="37">IF(OR(V228="","準備中"),"準備中",HYPERLINK(V228,S$5))</f>
        <v>マニュアル</v>
      </c>
      <c r="T228" s="376" t="str">
        <f t="shared" si="36"/>
        <v>産地戦略</v>
      </c>
      <c r="U228" s="165" t="s">
        <v>1503</v>
      </c>
      <c r="V228" s="207" t="s">
        <v>295</v>
      </c>
      <c r="W228" s="206" t="s">
        <v>296</v>
      </c>
    </row>
    <row r="229" spans="1:23" ht="50" customHeight="1" x14ac:dyDescent="0.2">
      <c r="A229" s="155"/>
      <c r="B229" s="154"/>
      <c r="C229" s="153"/>
      <c r="D229" s="161" t="s">
        <v>293</v>
      </c>
      <c r="E229" s="160" t="s">
        <v>297</v>
      </c>
      <c r="F229" s="159" t="s">
        <v>40</v>
      </c>
      <c r="G229" s="160" t="s">
        <v>41</v>
      </c>
      <c r="H229" s="158" t="s">
        <v>22</v>
      </c>
      <c r="I229" s="158"/>
      <c r="J229" s="159"/>
      <c r="K229" s="158"/>
      <c r="L229" s="158"/>
      <c r="M229" s="158"/>
      <c r="N229" s="158" t="s">
        <v>22</v>
      </c>
      <c r="O229" s="158"/>
      <c r="P229" s="363" t="s">
        <v>1502</v>
      </c>
      <c r="Q229" s="363" t="s">
        <v>1501</v>
      </c>
      <c r="R229" s="375" t="str">
        <f>IF(OR(U229="",U229="準備中"),"準備中",HYPERLINK(U229,R$5))</f>
        <v>準備中</v>
      </c>
      <c r="S229" s="375" t="str">
        <f t="shared" si="37"/>
        <v>マニュアル</v>
      </c>
      <c r="T229" s="376" t="str">
        <f t="shared" si="36"/>
        <v>産地戦略</v>
      </c>
      <c r="U229" s="152"/>
      <c r="V229" s="207" t="s">
        <v>298</v>
      </c>
      <c r="W229" s="216" t="s">
        <v>299</v>
      </c>
    </row>
    <row r="230" spans="1:23" ht="50" customHeight="1" x14ac:dyDescent="0.2">
      <c r="A230" s="149"/>
      <c r="B230" s="148"/>
      <c r="C230" s="147"/>
      <c r="D230" s="366" t="s">
        <v>709</v>
      </c>
      <c r="E230" s="367" t="s">
        <v>710</v>
      </c>
      <c r="F230" s="367" t="s">
        <v>711</v>
      </c>
      <c r="G230" s="367" t="s">
        <v>407</v>
      </c>
      <c r="H230" s="146" t="s">
        <v>382</v>
      </c>
      <c r="I230" s="146" t="s">
        <v>382</v>
      </c>
      <c r="J230" s="146" t="s">
        <v>382</v>
      </c>
      <c r="K230" s="146" t="s">
        <v>382</v>
      </c>
      <c r="L230" s="146" t="s">
        <v>382</v>
      </c>
      <c r="M230" s="146" t="s">
        <v>382</v>
      </c>
      <c r="N230" s="146" t="s">
        <v>382</v>
      </c>
      <c r="O230" s="146" t="s">
        <v>113</v>
      </c>
      <c r="P230" s="362" t="s">
        <v>712</v>
      </c>
      <c r="Q230" s="362" t="s">
        <v>713</v>
      </c>
      <c r="R230" s="375" t="str">
        <f t="shared" ref="R230:R265" si="38">IF(OR(U230="",U230="準備中"),"準備中",HYPERLINK(U230,R$5))</f>
        <v>掲載ページ</v>
      </c>
      <c r="S230" s="375" t="str">
        <f t="shared" si="37"/>
        <v>マニュアル</v>
      </c>
      <c r="T230" s="376" t="str">
        <f t="shared" si="36"/>
        <v>産地戦略</v>
      </c>
      <c r="U230" s="214" t="s">
        <v>714</v>
      </c>
      <c r="V230" s="218" t="s">
        <v>715</v>
      </c>
      <c r="W230" s="217" t="s">
        <v>841</v>
      </c>
    </row>
    <row r="231" spans="1:23" ht="50" customHeight="1" x14ac:dyDescent="0.2">
      <c r="A231" s="155"/>
      <c r="B231" s="154"/>
      <c r="C231" s="153"/>
      <c r="D231" s="161" t="s">
        <v>300</v>
      </c>
      <c r="E231" s="160" t="s">
        <v>301</v>
      </c>
      <c r="F231" s="159" t="s">
        <v>302</v>
      </c>
      <c r="G231" s="160" t="s">
        <v>41</v>
      </c>
      <c r="H231" s="158"/>
      <c r="I231" s="159"/>
      <c r="J231" s="159"/>
      <c r="K231" s="159"/>
      <c r="L231" s="158"/>
      <c r="M231" s="158"/>
      <c r="N231" s="158" t="s">
        <v>22</v>
      </c>
      <c r="O231" s="158"/>
      <c r="P231" s="363" t="s">
        <v>1500</v>
      </c>
      <c r="Q231" s="363" t="s">
        <v>1499</v>
      </c>
      <c r="R231" s="375" t="str">
        <f t="shared" si="38"/>
        <v>掲載ページ</v>
      </c>
      <c r="S231" s="375" t="str">
        <f t="shared" si="37"/>
        <v>マニュアル</v>
      </c>
      <c r="T231" s="376" t="str">
        <f t="shared" si="36"/>
        <v>産地戦略</v>
      </c>
      <c r="U231" s="165" t="s">
        <v>1498</v>
      </c>
      <c r="V231" s="207" t="s">
        <v>303</v>
      </c>
      <c r="W231" s="216" t="s">
        <v>304</v>
      </c>
    </row>
    <row r="232" spans="1:23" ht="50" customHeight="1" x14ac:dyDescent="0.2">
      <c r="A232" s="149"/>
      <c r="B232" s="148"/>
      <c r="C232" s="147"/>
      <c r="D232" s="366" t="s">
        <v>716</v>
      </c>
      <c r="E232" s="367" t="s">
        <v>716</v>
      </c>
      <c r="F232" s="367" t="s">
        <v>259</v>
      </c>
      <c r="G232" s="367" t="s">
        <v>259</v>
      </c>
      <c r="H232" s="146" t="s">
        <v>382</v>
      </c>
      <c r="I232" s="146" t="s">
        <v>382</v>
      </c>
      <c r="J232" s="146" t="s">
        <v>382</v>
      </c>
      <c r="K232" s="146" t="s">
        <v>113</v>
      </c>
      <c r="L232" s="146" t="s">
        <v>382</v>
      </c>
      <c r="M232" s="146" t="s">
        <v>382</v>
      </c>
      <c r="N232" s="146" t="s">
        <v>382</v>
      </c>
      <c r="O232" s="146" t="s">
        <v>382</v>
      </c>
      <c r="P232" s="362" t="s">
        <v>425</v>
      </c>
      <c r="Q232" s="362" t="s">
        <v>717</v>
      </c>
      <c r="R232" s="375" t="str">
        <f t="shared" si="38"/>
        <v>掲載ページ</v>
      </c>
      <c r="S232" s="375" t="str">
        <f t="shared" si="37"/>
        <v>マニュアル</v>
      </c>
      <c r="T232" s="376" t="str">
        <f t="shared" si="36"/>
        <v>産地戦略</v>
      </c>
      <c r="U232" s="214" t="s">
        <v>718</v>
      </c>
      <c r="V232" s="194" t="s">
        <v>719</v>
      </c>
      <c r="W232" s="215" t="s">
        <v>720</v>
      </c>
    </row>
    <row r="233" spans="1:23" ht="50" customHeight="1" x14ac:dyDescent="0.2">
      <c r="A233" s="149"/>
      <c r="B233" s="148"/>
      <c r="C233" s="147"/>
      <c r="D233" s="366" t="s">
        <v>716</v>
      </c>
      <c r="E233" s="367" t="s">
        <v>716</v>
      </c>
      <c r="F233" s="367" t="s">
        <v>259</v>
      </c>
      <c r="G233" s="367" t="s">
        <v>259</v>
      </c>
      <c r="H233" s="146" t="s">
        <v>382</v>
      </c>
      <c r="I233" s="146" t="s">
        <v>382</v>
      </c>
      <c r="J233" s="146" t="s">
        <v>382</v>
      </c>
      <c r="K233" s="146" t="s">
        <v>382</v>
      </c>
      <c r="L233" s="146" t="s">
        <v>382</v>
      </c>
      <c r="M233" s="146" t="s">
        <v>382</v>
      </c>
      <c r="N233" s="146" t="s">
        <v>113</v>
      </c>
      <c r="O233" s="146" t="s">
        <v>382</v>
      </c>
      <c r="P233" s="362" t="s">
        <v>721</v>
      </c>
      <c r="Q233" s="362" t="s">
        <v>722</v>
      </c>
      <c r="R233" s="375" t="str">
        <f t="shared" si="38"/>
        <v>掲載ページ</v>
      </c>
      <c r="S233" s="375" t="str">
        <f t="shared" si="37"/>
        <v>マニュアル</v>
      </c>
      <c r="T233" s="376" t="str">
        <f t="shared" si="36"/>
        <v>産地戦略</v>
      </c>
      <c r="U233" s="170" t="s">
        <v>723</v>
      </c>
      <c r="V233" s="194" t="s">
        <v>724</v>
      </c>
      <c r="W233" s="215" t="s">
        <v>725</v>
      </c>
    </row>
    <row r="234" spans="1:23" ht="50" customHeight="1" x14ac:dyDescent="0.2">
      <c r="A234" s="149"/>
      <c r="B234" s="148"/>
      <c r="C234" s="147"/>
      <c r="D234" s="366" t="s">
        <v>716</v>
      </c>
      <c r="E234" s="367" t="s">
        <v>716</v>
      </c>
      <c r="F234" s="367" t="s">
        <v>462</v>
      </c>
      <c r="G234" s="367" t="s">
        <v>30</v>
      </c>
      <c r="H234" s="146" t="s">
        <v>113</v>
      </c>
      <c r="I234" s="146" t="s">
        <v>382</v>
      </c>
      <c r="J234" s="146" t="s">
        <v>382</v>
      </c>
      <c r="K234" s="146" t="s">
        <v>382</v>
      </c>
      <c r="L234" s="146" t="s">
        <v>382</v>
      </c>
      <c r="M234" s="146" t="s">
        <v>382</v>
      </c>
      <c r="N234" s="146" t="s">
        <v>382</v>
      </c>
      <c r="O234" s="146" t="s">
        <v>382</v>
      </c>
      <c r="P234" s="362" t="s">
        <v>726</v>
      </c>
      <c r="Q234" s="362" t="s">
        <v>727</v>
      </c>
      <c r="R234" s="375" t="str">
        <f t="shared" si="38"/>
        <v>掲載ページ</v>
      </c>
      <c r="S234" s="375" t="str">
        <f t="shared" si="37"/>
        <v>マニュアル</v>
      </c>
      <c r="T234" s="376" t="str">
        <f t="shared" si="36"/>
        <v>産地戦略</v>
      </c>
      <c r="U234" s="214" t="s">
        <v>728</v>
      </c>
      <c r="V234" s="213" t="s">
        <v>834</v>
      </c>
      <c r="W234" s="209" t="s">
        <v>833</v>
      </c>
    </row>
    <row r="235" spans="1:23" ht="50" customHeight="1" x14ac:dyDescent="0.2">
      <c r="A235" s="38"/>
      <c r="B235" s="77"/>
      <c r="C235" s="107"/>
      <c r="D235" s="141" t="s">
        <v>716</v>
      </c>
      <c r="E235" s="122" t="s">
        <v>1233</v>
      </c>
      <c r="F235" s="122" t="s">
        <v>259</v>
      </c>
      <c r="G235" s="122" t="s">
        <v>259</v>
      </c>
      <c r="H235" s="122"/>
      <c r="I235" s="122"/>
      <c r="J235" s="122"/>
      <c r="K235" s="122" t="s">
        <v>113</v>
      </c>
      <c r="L235" s="122"/>
      <c r="M235" s="122"/>
      <c r="N235" s="122"/>
      <c r="O235" s="122"/>
      <c r="P235" s="359" t="s">
        <v>1234</v>
      </c>
      <c r="Q235" s="359" t="s">
        <v>1235</v>
      </c>
      <c r="R235" s="375" t="str">
        <f t="shared" si="38"/>
        <v>掲載ページ</v>
      </c>
      <c r="S235" s="375" t="str">
        <f t="shared" si="37"/>
        <v>マニュアル</v>
      </c>
      <c r="T235" s="376" t="str">
        <f t="shared" si="36"/>
        <v>産地戦略</v>
      </c>
      <c r="U235" s="117" t="s">
        <v>1236</v>
      </c>
      <c r="V235" s="89" t="s">
        <v>1237</v>
      </c>
      <c r="W235" s="90" t="s">
        <v>1238</v>
      </c>
    </row>
    <row r="236" spans="1:23" ht="50" customHeight="1" x14ac:dyDescent="0.2">
      <c r="A236" s="38"/>
      <c r="B236" s="77"/>
      <c r="C236" s="107"/>
      <c r="D236" s="141" t="s">
        <v>716</v>
      </c>
      <c r="E236" s="122" t="s">
        <v>716</v>
      </c>
      <c r="F236" s="122" t="s">
        <v>462</v>
      </c>
      <c r="G236" s="122" t="s">
        <v>30</v>
      </c>
      <c r="H236" s="122" t="s">
        <v>113</v>
      </c>
      <c r="I236" s="122"/>
      <c r="J236" s="122"/>
      <c r="K236" s="122"/>
      <c r="L236" s="122"/>
      <c r="M236" s="122"/>
      <c r="N236" s="122"/>
      <c r="O236" s="122"/>
      <c r="P236" s="359" t="s">
        <v>1239</v>
      </c>
      <c r="Q236" s="359" t="s">
        <v>1239</v>
      </c>
      <c r="R236" s="375" t="str">
        <f t="shared" si="38"/>
        <v>掲載ページ</v>
      </c>
      <c r="S236" s="375" t="str">
        <f t="shared" si="37"/>
        <v>マニュアル</v>
      </c>
      <c r="T236" s="376" t="str">
        <f t="shared" si="36"/>
        <v>産地戦略</v>
      </c>
      <c r="U236" s="80" t="s">
        <v>1240</v>
      </c>
      <c r="V236" s="73" t="s">
        <v>1241</v>
      </c>
      <c r="W236" s="74" t="s">
        <v>1242</v>
      </c>
    </row>
    <row r="237" spans="1:23" ht="50" customHeight="1" x14ac:dyDescent="0.2">
      <c r="A237" s="38"/>
      <c r="B237" s="77"/>
      <c r="C237" s="107"/>
      <c r="D237" s="141" t="s">
        <v>1243</v>
      </c>
      <c r="E237" s="122" t="s">
        <v>1244</v>
      </c>
      <c r="F237" s="122" t="s">
        <v>259</v>
      </c>
      <c r="G237" s="122" t="s">
        <v>259</v>
      </c>
      <c r="H237" s="124" t="s">
        <v>113</v>
      </c>
      <c r="I237" s="124" t="s">
        <v>113</v>
      </c>
      <c r="J237" s="124"/>
      <c r="K237" s="124"/>
      <c r="L237" s="124"/>
      <c r="M237" s="124"/>
      <c r="N237" s="124"/>
      <c r="O237" s="124"/>
      <c r="P237" s="359" t="s">
        <v>1245</v>
      </c>
      <c r="Q237" s="359" t="s">
        <v>1439</v>
      </c>
      <c r="R237" s="375" t="str">
        <f t="shared" si="38"/>
        <v>掲載ページ</v>
      </c>
      <c r="S237" s="375" t="str">
        <f t="shared" si="37"/>
        <v>マニュアル</v>
      </c>
      <c r="T237" s="376" t="str">
        <f t="shared" si="36"/>
        <v>産地戦略</v>
      </c>
      <c r="U237" s="118" t="s">
        <v>1246</v>
      </c>
      <c r="V237" s="86" t="s">
        <v>1247</v>
      </c>
      <c r="W237" s="87" t="s">
        <v>1248</v>
      </c>
    </row>
    <row r="238" spans="1:23" ht="50" customHeight="1" x14ac:dyDescent="0.2">
      <c r="A238" s="38"/>
      <c r="B238" s="77"/>
      <c r="C238" s="107"/>
      <c r="D238" s="141" t="s">
        <v>1243</v>
      </c>
      <c r="E238" s="122" t="s">
        <v>1249</v>
      </c>
      <c r="F238" s="122" t="s">
        <v>1250</v>
      </c>
      <c r="G238" s="122" t="s">
        <v>407</v>
      </c>
      <c r="H238" s="124" t="s">
        <v>113</v>
      </c>
      <c r="I238" s="124"/>
      <c r="J238" s="124"/>
      <c r="K238" s="124"/>
      <c r="L238" s="124"/>
      <c r="M238" s="124"/>
      <c r="N238" s="124"/>
      <c r="O238" s="124"/>
      <c r="P238" s="359" t="s">
        <v>1251</v>
      </c>
      <c r="Q238" s="359" t="s">
        <v>1252</v>
      </c>
      <c r="R238" s="375" t="str">
        <f t="shared" si="38"/>
        <v>準備中</v>
      </c>
      <c r="S238" s="375" t="str">
        <f>IF(OR(V238="",V238="準備中"),"準備中",HYPERLINK(V238,S$5))</f>
        <v>準備中</v>
      </c>
      <c r="T238" s="376" t="str">
        <f>IF(OR(W238="",W238="準備中"),"準備中",HYPERLINK(W238,T$5))</f>
        <v>準備中</v>
      </c>
      <c r="U238" s="78" t="s">
        <v>955</v>
      </c>
      <c r="V238" s="79" t="s">
        <v>955</v>
      </c>
      <c r="W238" s="88" t="s">
        <v>955</v>
      </c>
    </row>
    <row r="239" spans="1:23" ht="50" customHeight="1" x14ac:dyDescent="0.2">
      <c r="A239" s="38"/>
      <c r="B239" s="77"/>
      <c r="C239" s="107"/>
      <c r="D239" s="141" t="s">
        <v>1253</v>
      </c>
      <c r="E239" s="122" t="s">
        <v>1253</v>
      </c>
      <c r="F239" s="122" t="s">
        <v>259</v>
      </c>
      <c r="G239" s="122" t="s">
        <v>259</v>
      </c>
      <c r="H239" s="122"/>
      <c r="I239" s="122"/>
      <c r="J239" s="122" t="s">
        <v>113</v>
      </c>
      <c r="K239" s="122"/>
      <c r="L239" s="122"/>
      <c r="M239" s="122"/>
      <c r="N239" s="122"/>
      <c r="O239" s="122"/>
      <c r="P239" s="359" t="s">
        <v>1254</v>
      </c>
      <c r="Q239" s="359" t="s">
        <v>1379</v>
      </c>
      <c r="R239" s="375" t="str">
        <f t="shared" si="38"/>
        <v>掲載ページ</v>
      </c>
      <c r="S239" s="375" t="str">
        <f t="shared" si="37"/>
        <v>マニュアル</v>
      </c>
      <c r="T239" s="376" t="str">
        <f t="shared" si="36"/>
        <v>産地戦略</v>
      </c>
      <c r="U239" s="84" t="s">
        <v>1255</v>
      </c>
      <c r="V239" s="83" t="s">
        <v>1256</v>
      </c>
      <c r="W239" s="212" t="s">
        <v>1257</v>
      </c>
    </row>
    <row r="240" spans="1:23" ht="50" customHeight="1" x14ac:dyDescent="0.2">
      <c r="A240" s="155"/>
      <c r="B240" s="154"/>
      <c r="C240" s="153"/>
      <c r="D240" s="161" t="s">
        <v>305</v>
      </c>
      <c r="E240" s="160" t="s">
        <v>306</v>
      </c>
      <c r="F240" s="159" t="s">
        <v>165</v>
      </c>
      <c r="G240" s="160" t="s">
        <v>41</v>
      </c>
      <c r="H240" s="158" t="s">
        <v>22</v>
      </c>
      <c r="I240" s="158" t="s">
        <v>22</v>
      </c>
      <c r="J240" s="159"/>
      <c r="K240" s="158" t="s">
        <v>22</v>
      </c>
      <c r="L240" s="158"/>
      <c r="M240" s="158"/>
      <c r="N240" s="158"/>
      <c r="O240" s="158"/>
      <c r="P240" s="363" t="s">
        <v>1497</v>
      </c>
      <c r="Q240" s="363" t="s">
        <v>1496</v>
      </c>
      <c r="R240" s="375" t="str">
        <f t="shared" si="38"/>
        <v>掲載ページ</v>
      </c>
      <c r="S240" s="375" t="str">
        <f t="shared" si="37"/>
        <v>マニュアル</v>
      </c>
      <c r="T240" s="376" t="str">
        <f t="shared" si="36"/>
        <v>産地戦略</v>
      </c>
      <c r="U240" s="165" t="s">
        <v>1495</v>
      </c>
      <c r="V240" s="211" t="s">
        <v>307</v>
      </c>
      <c r="W240" s="210" t="s">
        <v>308</v>
      </c>
    </row>
    <row r="241" spans="1:23" ht="100" customHeight="1" x14ac:dyDescent="0.2">
      <c r="A241" s="155"/>
      <c r="B241" s="154"/>
      <c r="C241" s="153"/>
      <c r="D241" s="161" t="s">
        <v>309</v>
      </c>
      <c r="E241" s="160" t="s">
        <v>310</v>
      </c>
      <c r="F241" s="160" t="s">
        <v>86</v>
      </c>
      <c r="G241" s="160" t="s">
        <v>30</v>
      </c>
      <c r="H241" s="158" t="s">
        <v>22</v>
      </c>
      <c r="I241" s="158"/>
      <c r="J241" s="159"/>
      <c r="K241" s="158"/>
      <c r="L241" s="158"/>
      <c r="M241" s="158"/>
      <c r="N241" s="158"/>
      <c r="O241" s="158"/>
      <c r="P241" s="363" t="s">
        <v>1494</v>
      </c>
      <c r="Q241" s="363" t="s">
        <v>1494</v>
      </c>
      <c r="R241" s="375" t="str">
        <f t="shared" si="38"/>
        <v>掲載ページ</v>
      </c>
      <c r="S241" s="375" t="str">
        <f t="shared" si="37"/>
        <v>マニュアル</v>
      </c>
      <c r="T241" s="376" t="str">
        <f t="shared" si="36"/>
        <v>産地戦略</v>
      </c>
      <c r="U241" s="165" t="s">
        <v>1491</v>
      </c>
      <c r="V241" s="207" t="s">
        <v>311</v>
      </c>
      <c r="W241" s="208" t="s">
        <v>836</v>
      </c>
    </row>
    <row r="242" spans="1:23" ht="50" customHeight="1" x14ac:dyDescent="0.2">
      <c r="A242" s="155"/>
      <c r="B242" s="154"/>
      <c r="C242" s="153"/>
      <c r="D242" s="161" t="s">
        <v>309</v>
      </c>
      <c r="E242" s="160" t="s">
        <v>310</v>
      </c>
      <c r="F242" s="159" t="s">
        <v>161</v>
      </c>
      <c r="G242" s="160" t="s">
        <v>30</v>
      </c>
      <c r="H242" s="158" t="s">
        <v>22</v>
      </c>
      <c r="I242" s="158"/>
      <c r="J242" s="159"/>
      <c r="K242" s="158"/>
      <c r="L242" s="158"/>
      <c r="M242" s="158"/>
      <c r="N242" s="158"/>
      <c r="O242" s="158"/>
      <c r="P242" s="363" t="s">
        <v>1493</v>
      </c>
      <c r="Q242" s="363" t="s">
        <v>1493</v>
      </c>
      <c r="R242" s="375" t="str">
        <f t="shared" si="38"/>
        <v>掲載ページ</v>
      </c>
      <c r="S242" s="375" t="str">
        <f t="shared" si="37"/>
        <v>マニュアル</v>
      </c>
      <c r="T242" s="376" t="str">
        <f t="shared" si="36"/>
        <v>産地戦略</v>
      </c>
      <c r="U242" s="165" t="s">
        <v>1491</v>
      </c>
      <c r="V242" s="207" t="s">
        <v>312</v>
      </c>
      <c r="W242" s="209" t="s">
        <v>837</v>
      </c>
    </row>
    <row r="243" spans="1:23" ht="50" customHeight="1" x14ac:dyDescent="0.2">
      <c r="A243" s="155"/>
      <c r="B243" s="154"/>
      <c r="C243" s="153"/>
      <c r="D243" s="161" t="s">
        <v>309</v>
      </c>
      <c r="E243" s="160" t="s">
        <v>310</v>
      </c>
      <c r="F243" s="160" t="s">
        <v>313</v>
      </c>
      <c r="G243" s="160" t="s">
        <v>119</v>
      </c>
      <c r="H243" s="158" t="s">
        <v>22</v>
      </c>
      <c r="I243" s="158"/>
      <c r="J243" s="159"/>
      <c r="K243" s="158"/>
      <c r="L243" s="158"/>
      <c r="M243" s="158"/>
      <c r="N243" s="158"/>
      <c r="O243" s="158"/>
      <c r="P243" s="363" t="s">
        <v>1492</v>
      </c>
      <c r="Q243" s="363" t="s">
        <v>1492</v>
      </c>
      <c r="R243" s="375" t="str">
        <f t="shared" si="38"/>
        <v>掲載ページ</v>
      </c>
      <c r="S243" s="375" t="str">
        <f t="shared" si="37"/>
        <v>マニュアル</v>
      </c>
      <c r="T243" s="376" t="str">
        <f t="shared" si="36"/>
        <v>産地戦略</v>
      </c>
      <c r="U243" s="165" t="s">
        <v>1491</v>
      </c>
      <c r="V243" s="207" t="s">
        <v>314</v>
      </c>
      <c r="W243" s="208" t="s">
        <v>838</v>
      </c>
    </row>
    <row r="244" spans="1:23" ht="50" customHeight="1" x14ac:dyDescent="0.2">
      <c r="A244" s="155"/>
      <c r="B244" s="154"/>
      <c r="C244" s="153"/>
      <c r="D244" s="161" t="s">
        <v>309</v>
      </c>
      <c r="E244" s="160" t="s">
        <v>315</v>
      </c>
      <c r="F244" s="159" t="s">
        <v>161</v>
      </c>
      <c r="G244" s="160" t="s">
        <v>30</v>
      </c>
      <c r="H244" s="158" t="s">
        <v>22</v>
      </c>
      <c r="I244" s="158"/>
      <c r="J244" s="159"/>
      <c r="K244" s="158"/>
      <c r="L244" s="158"/>
      <c r="M244" s="158"/>
      <c r="N244" s="158"/>
      <c r="O244" s="158"/>
      <c r="P244" s="363" t="s">
        <v>1490</v>
      </c>
      <c r="Q244" s="363" t="s">
        <v>1489</v>
      </c>
      <c r="R244" s="375" t="str">
        <f t="shared" si="38"/>
        <v>掲載ページ</v>
      </c>
      <c r="S244" s="375" t="str">
        <f t="shared" si="37"/>
        <v>マニュアル</v>
      </c>
      <c r="T244" s="376" t="str">
        <f t="shared" si="36"/>
        <v>産地戦略</v>
      </c>
      <c r="U244" s="165" t="s">
        <v>1488</v>
      </c>
      <c r="V244" s="207" t="s">
        <v>316</v>
      </c>
      <c r="W244" s="206" t="s">
        <v>317</v>
      </c>
    </row>
    <row r="245" spans="1:23" ht="50" customHeight="1" x14ac:dyDescent="0.2">
      <c r="A245" s="149"/>
      <c r="B245" s="148"/>
      <c r="C245" s="147"/>
      <c r="D245" s="366" t="s">
        <v>729</v>
      </c>
      <c r="E245" s="367" t="s">
        <v>730</v>
      </c>
      <c r="F245" s="367" t="s">
        <v>731</v>
      </c>
      <c r="G245" s="367" t="s">
        <v>407</v>
      </c>
      <c r="H245" s="146" t="s">
        <v>113</v>
      </c>
      <c r="I245" s="146" t="s">
        <v>113</v>
      </c>
      <c r="J245" s="146" t="s">
        <v>382</v>
      </c>
      <c r="K245" s="146" t="s">
        <v>382</v>
      </c>
      <c r="L245" s="146" t="s">
        <v>382</v>
      </c>
      <c r="M245" s="146" t="s">
        <v>382</v>
      </c>
      <c r="N245" s="146" t="s">
        <v>382</v>
      </c>
      <c r="O245" s="146" t="s">
        <v>382</v>
      </c>
      <c r="P245" s="362" t="s">
        <v>732</v>
      </c>
      <c r="Q245" s="362" t="s">
        <v>733</v>
      </c>
      <c r="R245" s="375" t="str">
        <f t="shared" si="38"/>
        <v>掲載ページ</v>
      </c>
      <c r="S245" s="375" t="str">
        <f t="shared" si="37"/>
        <v>マニュアル</v>
      </c>
      <c r="T245" s="376" t="str">
        <f t="shared" si="36"/>
        <v>産地戦略</v>
      </c>
      <c r="U245" s="195" t="s">
        <v>734</v>
      </c>
      <c r="V245" s="197" t="s">
        <v>735</v>
      </c>
      <c r="W245" s="196" t="s">
        <v>736</v>
      </c>
    </row>
    <row r="246" spans="1:23" ht="50" customHeight="1" x14ac:dyDescent="0.2">
      <c r="A246" s="149"/>
      <c r="B246" s="148"/>
      <c r="C246" s="147"/>
      <c r="D246" s="366" t="s">
        <v>729</v>
      </c>
      <c r="E246" s="367" t="s">
        <v>737</v>
      </c>
      <c r="F246" s="367" t="s">
        <v>738</v>
      </c>
      <c r="G246" s="367" t="s">
        <v>739</v>
      </c>
      <c r="H246" s="146" t="s">
        <v>113</v>
      </c>
      <c r="I246" s="146" t="s">
        <v>113</v>
      </c>
      <c r="J246" s="146" t="s">
        <v>382</v>
      </c>
      <c r="K246" s="146" t="s">
        <v>382</v>
      </c>
      <c r="L246" s="146" t="s">
        <v>382</v>
      </c>
      <c r="M246" s="146" t="s">
        <v>382</v>
      </c>
      <c r="N246" s="146" t="s">
        <v>382</v>
      </c>
      <c r="O246" s="146" t="s">
        <v>382</v>
      </c>
      <c r="P246" s="362" t="s">
        <v>740</v>
      </c>
      <c r="Q246" s="362" t="s">
        <v>741</v>
      </c>
      <c r="R246" s="375" t="str">
        <f t="shared" si="38"/>
        <v>掲載ページ</v>
      </c>
      <c r="S246" s="375" t="str">
        <f t="shared" si="37"/>
        <v>マニュアル</v>
      </c>
      <c r="T246" s="376" t="str">
        <f t="shared" si="36"/>
        <v>産地戦略</v>
      </c>
      <c r="U246" s="195" t="s">
        <v>742</v>
      </c>
      <c r="V246" s="205" t="s">
        <v>743</v>
      </c>
      <c r="W246" s="204" t="s">
        <v>744</v>
      </c>
    </row>
    <row r="247" spans="1:23" ht="50" customHeight="1" x14ac:dyDescent="0.2">
      <c r="A247" s="149"/>
      <c r="B247" s="148"/>
      <c r="C247" s="147"/>
      <c r="D247" s="366" t="s">
        <v>729</v>
      </c>
      <c r="E247" s="367" t="s">
        <v>745</v>
      </c>
      <c r="F247" s="367" t="s">
        <v>746</v>
      </c>
      <c r="G247" s="367" t="s">
        <v>400</v>
      </c>
      <c r="H247" s="146" t="s">
        <v>113</v>
      </c>
      <c r="I247" s="146" t="s">
        <v>113</v>
      </c>
      <c r="J247" s="146" t="s">
        <v>382</v>
      </c>
      <c r="K247" s="146" t="s">
        <v>382</v>
      </c>
      <c r="L247" s="146" t="s">
        <v>382</v>
      </c>
      <c r="M247" s="146" t="s">
        <v>382</v>
      </c>
      <c r="N247" s="146" t="s">
        <v>382</v>
      </c>
      <c r="O247" s="146" t="s">
        <v>382</v>
      </c>
      <c r="P247" s="362" t="s">
        <v>747</v>
      </c>
      <c r="Q247" s="362" t="s">
        <v>748</v>
      </c>
      <c r="R247" s="375" t="str">
        <f t="shared" si="38"/>
        <v>掲載ページ</v>
      </c>
      <c r="S247" s="375" t="str">
        <f t="shared" si="37"/>
        <v>マニュアル</v>
      </c>
      <c r="T247" s="376" t="str">
        <f t="shared" si="36"/>
        <v>産地戦略</v>
      </c>
      <c r="U247" s="203" t="s">
        <v>749</v>
      </c>
      <c r="V247" s="106" t="s">
        <v>840</v>
      </c>
      <c r="W247" s="202" t="s">
        <v>1408</v>
      </c>
    </row>
    <row r="248" spans="1:23" ht="50" customHeight="1" x14ac:dyDescent="0.2">
      <c r="A248" s="149"/>
      <c r="B248" s="148"/>
      <c r="C248" s="147"/>
      <c r="D248" s="386" t="s">
        <v>729</v>
      </c>
      <c r="E248" s="385" t="s">
        <v>750</v>
      </c>
      <c r="F248" s="385" t="s">
        <v>751</v>
      </c>
      <c r="G248" s="385" t="s">
        <v>30</v>
      </c>
      <c r="H248" s="388" t="s">
        <v>113</v>
      </c>
      <c r="I248" s="388" t="s">
        <v>382</v>
      </c>
      <c r="J248" s="388" t="s">
        <v>382</v>
      </c>
      <c r="K248" s="388" t="s">
        <v>382</v>
      </c>
      <c r="L248" s="388" t="s">
        <v>382</v>
      </c>
      <c r="M248" s="388" t="s">
        <v>382</v>
      </c>
      <c r="N248" s="388" t="s">
        <v>382</v>
      </c>
      <c r="O248" s="388" t="s">
        <v>382</v>
      </c>
      <c r="P248" s="388" t="s">
        <v>752</v>
      </c>
      <c r="Q248" s="388" t="s">
        <v>752</v>
      </c>
      <c r="R248" s="387" t="str">
        <f t="shared" si="38"/>
        <v>掲載ページ</v>
      </c>
      <c r="S248" s="375" t="str">
        <f>IF(OR(V248="",V248="準備中"),"準備中",HYPERLINK(V248,"マニュアル（夏秋いちご）"))</f>
        <v>マニュアル（夏秋いちご）</v>
      </c>
      <c r="T248" s="376" t="str">
        <f>IF(OR(W248="",W248="準備中"),"準備中",HYPERLINK(W248,"産地戦略（夏秋いちご）"))</f>
        <v>産地戦略（夏秋いちご）</v>
      </c>
      <c r="U248" s="105" t="s">
        <v>753</v>
      </c>
      <c r="V248" s="105" t="s">
        <v>753</v>
      </c>
      <c r="W248" s="105" t="s">
        <v>753</v>
      </c>
    </row>
    <row r="249" spans="1:23" ht="50" customHeight="1" x14ac:dyDescent="0.2">
      <c r="A249" s="149"/>
      <c r="B249" s="148"/>
      <c r="C249" s="147"/>
      <c r="D249" s="386"/>
      <c r="E249" s="385"/>
      <c r="F249" s="385"/>
      <c r="G249" s="385"/>
      <c r="H249" s="388"/>
      <c r="I249" s="388"/>
      <c r="J249" s="388"/>
      <c r="K249" s="388"/>
      <c r="L249" s="388"/>
      <c r="M249" s="388"/>
      <c r="N249" s="388"/>
      <c r="O249" s="388"/>
      <c r="P249" s="388"/>
      <c r="Q249" s="388"/>
      <c r="R249" s="387"/>
      <c r="S249" s="375" t="str">
        <f>IF(OR(V249="",V249="準備中"),"準備中",HYPERLINK(V249,"マニュアル（促成いちご）"))</f>
        <v>マニュアル（促成いちご）</v>
      </c>
      <c r="T249" s="376" t="str">
        <f>IF(OR(W249="",W249="準備中"),"準備中",HYPERLINK(W249,"産地戦略（促成いちご）"))</f>
        <v>産地戦略（促成いちご）</v>
      </c>
      <c r="U249" s="105"/>
      <c r="V249" s="105" t="s">
        <v>753</v>
      </c>
      <c r="W249" s="105" t="s">
        <v>753</v>
      </c>
    </row>
    <row r="250" spans="1:23" ht="50" customHeight="1" x14ac:dyDescent="0.2">
      <c r="A250" s="149"/>
      <c r="B250" s="148"/>
      <c r="C250" s="147"/>
      <c r="D250" s="386"/>
      <c r="E250" s="385"/>
      <c r="F250" s="385"/>
      <c r="G250" s="385"/>
      <c r="H250" s="388"/>
      <c r="I250" s="388"/>
      <c r="J250" s="388"/>
      <c r="K250" s="388"/>
      <c r="L250" s="388"/>
      <c r="M250" s="388"/>
      <c r="N250" s="388"/>
      <c r="O250" s="388"/>
      <c r="P250" s="388"/>
      <c r="Q250" s="388"/>
      <c r="R250" s="387"/>
      <c r="S250" s="375" t="str">
        <f>IF(OR(V250="",V250="準備中"),"準備中",HYPERLINK(V250,"マニュアル（夏秋トマト）"))</f>
        <v>マニュアル（夏秋トマト）</v>
      </c>
      <c r="T250" s="376" t="str">
        <f>IF(OR(W250="",W250="準備中"),"準備中",HYPERLINK(W250,"産地戦略（夏秋トマト）"))</f>
        <v>産地戦略（夏秋トマト）</v>
      </c>
      <c r="U250" s="105"/>
      <c r="V250" s="105" t="s">
        <v>753</v>
      </c>
      <c r="W250" s="105" t="s">
        <v>753</v>
      </c>
    </row>
    <row r="251" spans="1:23" ht="50" customHeight="1" x14ac:dyDescent="0.2">
      <c r="A251" s="38"/>
      <c r="B251" s="77"/>
      <c r="C251" s="107"/>
      <c r="D251" s="141" t="s">
        <v>729</v>
      </c>
      <c r="E251" s="122" t="s">
        <v>745</v>
      </c>
      <c r="F251" s="122" t="s">
        <v>1258</v>
      </c>
      <c r="G251" s="122" t="s">
        <v>400</v>
      </c>
      <c r="H251" s="122"/>
      <c r="I251" s="122"/>
      <c r="J251" s="122" t="s">
        <v>113</v>
      </c>
      <c r="K251" s="122"/>
      <c r="L251" s="122"/>
      <c r="M251" s="122"/>
      <c r="N251" s="122"/>
      <c r="O251" s="122"/>
      <c r="P251" s="359" t="s">
        <v>1259</v>
      </c>
      <c r="Q251" s="359" t="s">
        <v>1260</v>
      </c>
      <c r="R251" s="375" t="str">
        <f t="shared" si="38"/>
        <v>掲載ページ</v>
      </c>
      <c r="S251" s="375" t="str">
        <f t="shared" si="37"/>
        <v>マニュアル</v>
      </c>
      <c r="T251" s="376" t="str">
        <f t="shared" si="36"/>
        <v>産地戦略</v>
      </c>
      <c r="U251" s="84" t="s">
        <v>1261</v>
      </c>
      <c r="V251" s="89" t="s">
        <v>1262</v>
      </c>
      <c r="W251" s="90" t="s">
        <v>1263</v>
      </c>
    </row>
    <row r="252" spans="1:23" ht="50" customHeight="1" x14ac:dyDescent="0.2">
      <c r="A252" s="38"/>
      <c r="B252" s="77"/>
      <c r="C252" s="107"/>
      <c r="D252" s="141" t="s">
        <v>729</v>
      </c>
      <c r="E252" s="122" t="s">
        <v>745</v>
      </c>
      <c r="F252" s="122" t="s">
        <v>756</v>
      </c>
      <c r="G252" s="122" t="s">
        <v>30</v>
      </c>
      <c r="H252" s="122" t="s">
        <v>113</v>
      </c>
      <c r="I252" s="122"/>
      <c r="J252" s="122"/>
      <c r="K252" s="122"/>
      <c r="L252" s="122"/>
      <c r="M252" s="122"/>
      <c r="N252" s="122"/>
      <c r="O252" s="122"/>
      <c r="P252" s="359" t="s">
        <v>1264</v>
      </c>
      <c r="Q252" s="359" t="s">
        <v>1380</v>
      </c>
      <c r="R252" s="375" t="str">
        <f t="shared" si="38"/>
        <v>掲載ページ</v>
      </c>
      <c r="S252" s="375" t="str">
        <f t="shared" si="37"/>
        <v>マニュアル</v>
      </c>
      <c r="T252" s="376" t="str">
        <f t="shared" si="36"/>
        <v>産地戦略</v>
      </c>
      <c r="U252" s="84" t="s">
        <v>1261</v>
      </c>
      <c r="V252" s="89" t="s">
        <v>1265</v>
      </c>
      <c r="W252" s="90" t="s">
        <v>1266</v>
      </c>
    </row>
    <row r="253" spans="1:23" ht="50" customHeight="1" x14ac:dyDescent="0.2">
      <c r="A253" s="155"/>
      <c r="B253" s="154"/>
      <c r="C253" s="153"/>
      <c r="D253" s="161" t="s">
        <v>318</v>
      </c>
      <c r="E253" s="160" t="s">
        <v>319</v>
      </c>
      <c r="F253" s="160" t="s">
        <v>320</v>
      </c>
      <c r="G253" s="160" t="s">
        <v>36</v>
      </c>
      <c r="H253" s="158" t="s">
        <v>22</v>
      </c>
      <c r="I253" s="158" t="s">
        <v>22</v>
      </c>
      <c r="J253" s="159"/>
      <c r="K253" s="158"/>
      <c r="L253" s="158"/>
      <c r="M253" s="158"/>
      <c r="N253" s="158"/>
      <c r="O253" s="158"/>
      <c r="P253" s="363" t="s">
        <v>1487</v>
      </c>
      <c r="Q253" s="363" t="s">
        <v>1486</v>
      </c>
      <c r="R253" s="375" t="str">
        <f t="shared" si="38"/>
        <v>掲載ページ</v>
      </c>
      <c r="S253" s="375" t="str">
        <f t="shared" si="37"/>
        <v>マニュアル</v>
      </c>
      <c r="T253" s="376" t="str">
        <f t="shared" si="36"/>
        <v>産地戦略</v>
      </c>
      <c r="U253" s="165" t="s">
        <v>1485</v>
      </c>
      <c r="V253" s="201" t="s">
        <v>321</v>
      </c>
      <c r="W253" s="200" t="s">
        <v>322</v>
      </c>
    </row>
    <row r="254" spans="1:23" ht="100" customHeight="1" x14ac:dyDescent="0.2">
      <c r="A254" s="149"/>
      <c r="B254" s="148"/>
      <c r="C254" s="147"/>
      <c r="D254" s="366" t="s">
        <v>754</v>
      </c>
      <c r="E254" s="367" t="s">
        <v>755</v>
      </c>
      <c r="F254" s="367" t="s">
        <v>756</v>
      </c>
      <c r="G254" s="367" t="s">
        <v>30</v>
      </c>
      <c r="H254" s="146" t="s">
        <v>113</v>
      </c>
      <c r="I254" s="146" t="s">
        <v>382</v>
      </c>
      <c r="J254" s="146" t="s">
        <v>382</v>
      </c>
      <c r="K254" s="146" t="s">
        <v>382</v>
      </c>
      <c r="L254" s="146" t="s">
        <v>382</v>
      </c>
      <c r="M254" s="146" t="s">
        <v>382</v>
      </c>
      <c r="N254" s="146" t="s">
        <v>382</v>
      </c>
      <c r="O254" s="146" t="s">
        <v>382</v>
      </c>
      <c r="P254" s="362" t="s">
        <v>757</v>
      </c>
      <c r="Q254" s="362" t="s">
        <v>757</v>
      </c>
      <c r="R254" s="375" t="str">
        <f t="shared" si="38"/>
        <v>掲載ページ</v>
      </c>
      <c r="S254" s="375" t="str">
        <f t="shared" si="37"/>
        <v>マニュアル</v>
      </c>
      <c r="T254" s="376" t="str">
        <f t="shared" si="36"/>
        <v>産地戦略</v>
      </c>
      <c r="U254" s="198" t="s">
        <v>758</v>
      </c>
      <c r="V254" s="194" t="s">
        <v>759</v>
      </c>
      <c r="W254" s="193" t="s">
        <v>760</v>
      </c>
    </row>
    <row r="255" spans="1:23" ht="100" customHeight="1" x14ac:dyDescent="0.2">
      <c r="A255" s="149"/>
      <c r="B255" s="148"/>
      <c r="C255" s="147"/>
      <c r="D255" s="366" t="s">
        <v>754</v>
      </c>
      <c r="E255" s="367" t="s">
        <v>761</v>
      </c>
      <c r="F255" s="367" t="s">
        <v>451</v>
      </c>
      <c r="G255" s="367" t="s">
        <v>30</v>
      </c>
      <c r="H255" s="146" t="s">
        <v>113</v>
      </c>
      <c r="I255" s="146" t="s">
        <v>382</v>
      </c>
      <c r="J255" s="146" t="s">
        <v>382</v>
      </c>
      <c r="K255" s="146" t="s">
        <v>382</v>
      </c>
      <c r="L255" s="146" t="s">
        <v>382</v>
      </c>
      <c r="M255" s="146" t="s">
        <v>382</v>
      </c>
      <c r="N255" s="146" t="s">
        <v>382</v>
      </c>
      <c r="O255" s="146" t="s">
        <v>382</v>
      </c>
      <c r="P255" s="362" t="s">
        <v>762</v>
      </c>
      <c r="Q255" s="362" t="s">
        <v>763</v>
      </c>
      <c r="R255" s="375" t="str">
        <f t="shared" si="38"/>
        <v>掲載ページ</v>
      </c>
      <c r="S255" s="375" t="str">
        <f t="shared" si="37"/>
        <v>マニュアル</v>
      </c>
      <c r="T255" s="376" t="str">
        <f t="shared" si="36"/>
        <v>産地戦略</v>
      </c>
      <c r="U255" s="199" t="s">
        <v>764</v>
      </c>
      <c r="V255" s="194" t="s">
        <v>765</v>
      </c>
      <c r="W255" s="193" t="s">
        <v>766</v>
      </c>
    </row>
    <row r="256" spans="1:23" ht="120" customHeight="1" x14ac:dyDescent="0.2">
      <c r="A256" s="149"/>
      <c r="B256" s="148"/>
      <c r="C256" s="147"/>
      <c r="D256" s="366" t="s">
        <v>754</v>
      </c>
      <c r="E256" s="367" t="s">
        <v>761</v>
      </c>
      <c r="F256" s="367" t="s">
        <v>767</v>
      </c>
      <c r="G256" s="367" t="s">
        <v>30</v>
      </c>
      <c r="H256" s="146" t="s">
        <v>113</v>
      </c>
      <c r="I256" s="146" t="s">
        <v>113</v>
      </c>
      <c r="J256" s="146" t="s">
        <v>382</v>
      </c>
      <c r="K256" s="146" t="s">
        <v>382</v>
      </c>
      <c r="L256" s="146" t="s">
        <v>382</v>
      </c>
      <c r="M256" s="146" t="s">
        <v>382</v>
      </c>
      <c r="N256" s="146" t="s">
        <v>382</v>
      </c>
      <c r="O256" s="146" t="s">
        <v>382</v>
      </c>
      <c r="P256" s="362" t="s">
        <v>768</v>
      </c>
      <c r="Q256" s="362" t="s">
        <v>769</v>
      </c>
      <c r="R256" s="375" t="str">
        <f t="shared" si="38"/>
        <v>掲載ページ</v>
      </c>
      <c r="S256" s="375" t="str">
        <f t="shared" si="37"/>
        <v>マニュアル</v>
      </c>
      <c r="T256" s="376" t="str">
        <f t="shared" si="36"/>
        <v>産地戦略</v>
      </c>
      <c r="U256" s="199" t="s">
        <v>764</v>
      </c>
      <c r="V256" s="194" t="s">
        <v>770</v>
      </c>
      <c r="W256" s="193" t="s">
        <v>771</v>
      </c>
    </row>
    <row r="257" spans="1:23" ht="100" customHeight="1" x14ac:dyDescent="0.2">
      <c r="A257" s="149"/>
      <c r="B257" s="148"/>
      <c r="C257" s="147"/>
      <c r="D257" s="366" t="s">
        <v>754</v>
      </c>
      <c r="E257" s="367" t="s">
        <v>772</v>
      </c>
      <c r="F257" s="367" t="s">
        <v>82</v>
      </c>
      <c r="G257" s="367" t="s">
        <v>82</v>
      </c>
      <c r="H257" s="146" t="s">
        <v>113</v>
      </c>
      <c r="I257" s="146" t="s">
        <v>113</v>
      </c>
      <c r="J257" s="146" t="s">
        <v>382</v>
      </c>
      <c r="K257" s="146" t="s">
        <v>382</v>
      </c>
      <c r="L257" s="146" t="s">
        <v>382</v>
      </c>
      <c r="M257" s="146" t="s">
        <v>382</v>
      </c>
      <c r="N257" s="146" t="s">
        <v>382</v>
      </c>
      <c r="O257" s="146" t="s">
        <v>113</v>
      </c>
      <c r="P257" s="362" t="s">
        <v>773</v>
      </c>
      <c r="Q257" s="362" t="s">
        <v>774</v>
      </c>
      <c r="R257" s="375" t="str">
        <f t="shared" si="38"/>
        <v>掲載ページ</v>
      </c>
      <c r="S257" s="375" t="str">
        <f t="shared" si="37"/>
        <v>マニュアル</v>
      </c>
      <c r="T257" s="376" t="str">
        <f t="shared" si="36"/>
        <v>産地戦略</v>
      </c>
      <c r="U257" s="198" t="s">
        <v>775</v>
      </c>
      <c r="V257" s="197" t="s">
        <v>776</v>
      </c>
      <c r="W257" s="196" t="s">
        <v>777</v>
      </c>
    </row>
    <row r="258" spans="1:23" ht="50" customHeight="1" x14ac:dyDescent="0.2">
      <c r="A258" s="149"/>
      <c r="B258" s="148"/>
      <c r="C258" s="147"/>
      <c r="D258" s="366" t="s">
        <v>754</v>
      </c>
      <c r="E258" s="367" t="s">
        <v>772</v>
      </c>
      <c r="F258" s="367" t="s">
        <v>756</v>
      </c>
      <c r="G258" s="367" t="s">
        <v>30</v>
      </c>
      <c r="H258" s="146" t="s">
        <v>113</v>
      </c>
      <c r="I258" s="146" t="s">
        <v>382</v>
      </c>
      <c r="J258" s="146" t="s">
        <v>382</v>
      </c>
      <c r="K258" s="146" t="s">
        <v>382</v>
      </c>
      <c r="L258" s="146" t="s">
        <v>382</v>
      </c>
      <c r="M258" s="146" t="s">
        <v>382</v>
      </c>
      <c r="N258" s="146" t="s">
        <v>382</v>
      </c>
      <c r="O258" s="146" t="s">
        <v>113</v>
      </c>
      <c r="P258" s="362" t="s">
        <v>778</v>
      </c>
      <c r="Q258" s="362" t="s">
        <v>779</v>
      </c>
      <c r="R258" s="375" t="str">
        <f t="shared" si="38"/>
        <v>掲載ページ</v>
      </c>
      <c r="S258" s="375" t="str">
        <f t="shared" si="37"/>
        <v>マニュアル</v>
      </c>
      <c r="T258" s="376" t="str">
        <f t="shared" si="36"/>
        <v>産地戦略</v>
      </c>
      <c r="U258" s="195" t="s">
        <v>775</v>
      </c>
      <c r="V258" s="194" t="s">
        <v>780</v>
      </c>
      <c r="W258" s="193" t="s">
        <v>781</v>
      </c>
    </row>
    <row r="259" spans="1:23" ht="50" customHeight="1" x14ac:dyDescent="0.2">
      <c r="A259" s="149"/>
      <c r="B259" s="148"/>
      <c r="C259" s="147"/>
      <c r="D259" s="366" t="s">
        <v>754</v>
      </c>
      <c r="E259" s="367" t="s">
        <v>782</v>
      </c>
      <c r="F259" s="367" t="s">
        <v>756</v>
      </c>
      <c r="G259" s="367" t="s">
        <v>30</v>
      </c>
      <c r="H259" s="146" t="s">
        <v>113</v>
      </c>
      <c r="I259" s="146" t="s">
        <v>382</v>
      </c>
      <c r="J259" s="146" t="s">
        <v>382</v>
      </c>
      <c r="K259" s="146" t="s">
        <v>382</v>
      </c>
      <c r="L259" s="146" t="s">
        <v>382</v>
      </c>
      <c r="M259" s="146" t="s">
        <v>382</v>
      </c>
      <c r="N259" s="146" t="s">
        <v>382</v>
      </c>
      <c r="O259" s="146" t="s">
        <v>382</v>
      </c>
      <c r="P259" s="362" t="s">
        <v>783</v>
      </c>
      <c r="Q259" s="362" t="s">
        <v>784</v>
      </c>
      <c r="R259" s="375" t="str">
        <f t="shared" si="38"/>
        <v>掲載ページ</v>
      </c>
      <c r="S259" s="375" t="str">
        <f t="shared" si="37"/>
        <v>マニュアル</v>
      </c>
      <c r="T259" s="376" t="str">
        <f t="shared" si="36"/>
        <v>産地戦略</v>
      </c>
      <c r="U259" s="116" t="s">
        <v>785</v>
      </c>
      <c r="V259" s="192" t="s">
        <v>786</v>
      </c>
      <c r="W259" s="191" t="s">
        <v>787</v>
      </c>
    </row>
    <row r="260" spans="1:23" ht="100" customHeight="1" x14ac:dyDescent="0.2">
      <c r="A260" s="38"/>
      <c r="B260" s="77"/>
      <c r="C260" s="107"/>
      <c r="D260" s="141" t="s">
        <v>754</v>
      </c>
      <c r="E260" s="122" t="s">
        <v>755</v>
      </c>
      <c r="F260" s="122" t="s">
        <v>259</v>
      </c>
      <c r="G260" s="122" t="s">
        <v>259</v>
      </c>
      <c r="H260" s="122" t="s">
        <v>113</v>
      </c>
      <c r="I260" s="122" t="s">
        <v>113</v>
      </c>
      <c r="J260" s="122"/>
      <c r="K260" s="122"/>
      <c r="L260" s="122"/>
      <c r="M260" s="122"/>
      <c r="N260" s="122" t="s">
        <v>113</v>
      </c>
      <c r="O260" s="122"/>
      <c r="P260" s="359" t="s">
        <v>1381</v>
      </c>
      <c r="Q260" s="359" t="s">
        <v>1267</v>
      </c>
      <c r="R260" s="375" t="str">
        <f t="shared" si="38"/>
        <v>掲載ページ</v>
      </c>
      <c r="S260" s="375" t="str">
        <f t="shared" si="37"/>
        <v>マニュアル</v>
      </c>
      <c r="T260" s="376" t="str">
        <f t="shared" si="36"/>
        <v>産地戦略</v>
      </c>
      <c r="U260" s="119" t="s">
        <v>758</v>
      </c>
      <c r="V260" s="89" t="s">
        <v>1268</v>
      </c>
      <c r="W260" s="91" t="s">
        <v>955</v>
      </c>
    </row>
    <row r="261" spans="1:23" ht="100" customHeight="1" x14ac:dyDescent="0.2">
      <c r="A261" s="38"/>
      <c r="B261" s="77"/>
      <c r="C261" s="107"/>
      <c r="D261" s="141" t="s">
        <v>754</v>
      </c>
      <c r="E261" s="122" t="s">
        <v>755</v>
      </c>
      <c r="F261" s="122" t="s">
        <v>1269</v>
      </c>
      <c r="G261" s="122" t="s">
        <v>400</v>
      </c>
      <c r="H261" s="122"/>
      <c r="I261" s="122"/>
      <c r="J261" s="122" t="s">
        <v>113</v>
      </c>
      <c r="K261" s="122"/>
      <c r="L261" s="122"/>
      <c r="M261" s="122"/>
      <c r="N261" s="122"/>
      <c r="O261" s="122"/>
      <c r="P261" s="359" t="s">
        <v>1270</v>
      </c>
      <c r="Q261" s="359" t="s">
        <v>1440</v>
      </c>
      <c r="R261" s="375" t="str">
        <f t="shared" si="38"/>
        <v>掲載ページ</v>
      </c>
      <c r="S261" s="375" t="str">
        <f t="shared" si="37"/>
        <v>マニュアル</v>
      </c>
      <c r="T261" s="376" t="str">
        <f t="shared" si="36"/>
        <v>産地戦略</v>
      </c>
      <c r="U261" s="119" t="s">
        <v>758</v>
      </c>
      <c r="V261" s="89" t="s">
        <v>1271</v>
      </c>
      <c r="W261" s="91" t="s">
        <v>955</v>
      </c>
    </row>
    <row r="262" spans="1:23" ht="50" customHeight="1" x14ac:dyDescent="0.2">
      <c r="A262" s="38"/>
      <c r="B262" s="77"/>
      <c r="C262" s="107"/>
      <c r="D262" s="141" t="s">
        <v>754</v>
      </c>
      <c r="E262" s="122" t="s">
        <v>755</v>
      </c>
      <c r="F262" s="122" t="s">
        <v>823</v>
      </c>
      <c r="G262" s="122" t="s">
        <v>654</v>
      </c>
      <c r="H262" s="122" t="s">
        <v>113</v>
      </c>
      <c r="I262" s="122"/>
      <c r="J262" s="122"/>
      <c r="K262" s="122"/>
      <c r="L262" s="122"/>
      <c r="M262" s="122"/>
      <c r="N262" s="122"/>
      <c r="O262" s="122" t="s">
        <v>113</v>
      </c>
      <c r="P262" s="359" t="s">
        <v>1272</v>
      </c>
      <c r="Q262" s="359" t="s">
        <v>1273</v>
      </c>
      <c r="R262" s="375" t="str">
        <f t="shared" si="38"/>
        <v>掲載ページ</v>
      </c>
      <c r="S262" s="375" t="str">
        <f t="shared" si="37"/>
        <v>マニュアル</v>
      </c>
      <c r="T262" s="376" t="str">
        <f t="shared" si="36"/>
        <v>産地戦略</v>
      </c>
      <c r="U262" s="119" t="s">
        <v>758</v>
      </c>
      <c r="V262" s="89" t="s">
        <v>1274</v>
      </c>
      <c r="W262" s="91" t="s">
        <v>955</v>
      </c>
    </row>
    <row r="263" spans="1:23" ht="50" customHeight="1" x14ac:dyDescent="0.2">
      <c r="A263" s="38"/>
      <c r="B263" s="77"/>
      <c r="C263" s="107"/>
      <c r="D263" s="141" t="s">
        <v>754</v>
      </c>
      <c r="E263" s="122" t="s">
        <v>1275</v>
      </c>
      <c r="F263" s="122" t="s">
        <v>259</v>
      </c>
      <c r="G263" s="122" t="s">
        <v>259</v>
      </c>
      <c r="H263" s="122"/>
      <c r="I263" s="122"/>
      <c r="J263" s="122"/>
      <c r="K263" s="122" t="s">
        <v>113</v>
      </c>
      <c r="L263" s="122"/>
      <c r="M263" s="122"/>
      <c r="N263" s="122"/>
      <c r="O263" s="122"/>
      <c r="P263" s="359" t="s">
        <v>1382</v>
      </c>
      <c r="Q263" s="359" t="s">
        <v>1276</v>
      </c>
      <c r="R263" s="375" t="str">
        <f t="shared" si="38"/>
        <v>掲載ページ</v>
      </c>
      <c r="S263" s="375" t="str">
        <f t="shared" si="37"/>
        <v>マニュアル</v>
      </c>
      <c r="T263" s="376" t="str">
        <f t="shared" si="36"/>
        <v>産地戦略</v>
      </c>
      <c r="U263" s="119" t="s">
        <v>1277</v>
      </c>
      <c r="V263" s="89" t="s">
        <v>1278</v>
      </c>
      <c r="W263" s="90" t="s">
        <v>1279</v>
      </c>
    </row>
    <row r="264" spans="1:23" ht="50" customHeight="1" x14ac:dyDescent="0.2">
      <c r="A264" s="38"/>
      <c r="B264" s="77"/>
      <c r="C264" s="107"/>
      <c r="D264" s="141" t="s">
        <v>754</v>
      </c>
      <c r="E264" s="122" t="s">
        <v>1280</v>
      </c>
      <c r="F264" s="122" t="s">
        <v>1281</v>
      </c>
      <c r="G264" s="122" t="s">
        <v>400</v>
      </c>
      <c r="H264" s="122"/>
      <c r="I264" s="122"/>
      <c r="J264" s="122" t="s">
        <v>113</v>
      </c>
      <c r="K264" s="122"/>
      <c r="L264" s="122" t="s">
        <v>113</v>
      </c>
      <c r="M264" s="122"/>
      <c r="N264" s="122"/>
      <c r="O264" s="122"/>
      <c r="P264" s="359" t="s">
        <v>1282</v>
      </c>
      <c r="Q264" s="359" t="s">
        <v>1283</v>
      </c>
      <c r="R264" s="375" t="str">
        <f t="shared" si="38"/>
        <v>掲載ページ</v>
      </c>
      <c r="S264" s="375" t="str">
        <f t="shared" si="37"/>
        <v>マニュアル</v>
      </c>
      <c r="T264" s="376" t="str">
        <f t="shared" si="36"/>
        <v>産地戦略</v>
      </c>
      <c r="U264" s="120" t="s">
        <v>1411</v>
      </c>
      <c r="V264" s="89" t="s">
        <v>1284</v>
      </c>
      <c r="W264" s="90" t="s">
        <v>1285</v>
      </c>
    </row>
    <row r="265" spans="1:23" ht="50" customHeight="1" x14ac:dyDescent="0.2">
      <c r="A265" s="38"/>
      <c r="B265" s="77"/>
      <c r="C265" s="107"/>
      <c r="D265" s="141" t="s">
        <v>754</v>
      </c>
      <c r="E265" s="122" t="s">
        <v>1286</v>
      </c>
      <c r="F265" s="122" t="s">
        <v>631</v>
      </c>
      <c r="G265" s="122" t="s">
        <v>407</v>
      </c>
      <c r="H265" s="122"/>
      <c r="I265" s="122" t="s">
        <v>113</v>
      </c>
      <c r="J265" s="122"/>
      <c r="K265" s="122"/>
      <c r="L265" s="122" t="s">
        <v>113</v>
      </c>
      <c r="M265" s="122"/>
      <c r="N265" s="122"/>
      <c r="O265" s="122"/>
      <c r="P265" s="359" t="s">
        <v>1287</v>
      </c>
      <c r="Q265" s="359" t="s">
        <v>1288</v>
      </c>
      <c r="R265" s="375" t="str">
        <f t="shared" si="38"/>
        <v>掲載ページ</v>
      </c>
      <c r="S265" s="375" t="str">
        <f t="shared" si="37"/>
        <v>マニュアル</v>
      </c>
      <c r="T265" s="376" t="str">
        <f t="shared" si="36"/>
        <v>産地戦略</v>
      </c>
      <c r="U265" s="120" t="s">
        <v>1411</v>
      </c>
      <c r="V265" s="100" t="s">
        <v>1289</v>
      </c>
      <c r="W265" s="85" t="s">
        <v>1290</v>
      </c>
    </row>
    <row r="266" spans="1:23" ht="70" customHeight="1" x14ac:dyDescent="0.2">
      <c r="A266" s="38"/>
      <c r="B266" s="77"/>
      <c r="C266" s="107"/>
      <c r="D266" s="383" t="s">
        <v>754</v>
      </c>
      <c r="E266" s="382" t="s">
        <v>1286</v>
      </c>
      <c r="F266" s="382" t="s">
        <v>1436</v>
      </c>
      <c r="G266" s="382" t="s">
        <v>1202</v>
      </c>
      <c r="H266" s="382"/>
      <c r="I266" s="382"/>
      <c r="J266" s="382" t="s">
        <v>113</v>
      </c>
      <c r="K266" s="382"/>
      <c r="L266" s="382"/>
      <c r="M266" s="382"/>
      <c r="N266" s="382"/>
      <c r="O266" s="382"/>
      <c r="P266" s="359" t="s">
        <v>1441</v>
      </c>
      <c r="Q266" s="359" t="s">
        <v>1442</v>
      </c>
      <c r="R266" s="387" t="str">
        <f>IF(OR(U266="",U266="準備中"),"準備中",HYPERLINK(U266,R$5))</f>
        <v>掲載ページ</v>
      </c>
      <c r="S266" s="375" t="str">
        <f>IF(OR(V266="","準備中"),"準備中",HYPERLINK(V266,"マニュアル（ミニトマト）"))</f>
        <v>マニュアル（ミニトマト）</v>
      </c>
      <c r="T266" s="389" t="str">
        <f t="shared" si="36"/>
        <v>産地戦略</v>
      </c>
      <c r="U266" s="120" t="s">
        <v>1411</v>
      </c>
      <c r="V266" s="105" t="s">
        <v>1425</v>
      </c>
      <c r="W266" s="85" t="s">
        <v>1291</v>
      </c>
    </row>
    <row r="267" spans="1:23" ht="100" customHeight="1" x14ac:dyDescent="0.2">
      <c r="A267" s="38"/>
      <c r="B267" s="77"/>
      <c r="C267" s="107"/>
      <c r="D267" s="383"/>
      <c r="E267" s="382"/>
      <c r="F267" s="382"/>
      <c r="G267" s="382"/>
      <c r="H267" s="382"/>
      <c r="I267" s="382"/>
      <c r="J267" s="382"/>
      <c r="K267" s="382"/>
      <c r="L267" s="382"/>
      <c r="M267" s="382"/>
      <c r="N267" s="382"/>
      <c r="O267" s="382"/>
      <c r="P267" s="359" t="s">
        <v>1412</v>
      </c>
      <c r="Q267" s="359" t="s">
        <v>1413</v>
      </c>
      <c r="R267" s="387"/>
      <c r="S267" s="375" t="str">
        <f>IF(OR(V267="","準備中"),"準備中",HYPERLINK(V267,"マニュアル（コマツナ、ミズナ）"))</f>
        <v>マニュアル（コマツナ、ミズナ）</v>
      </c>
      <c r="T267" s="389"/>
      <c r="U267" s="120"/>
      <c r="V267" s="105" t="s">
        <v>1424</v>
      </c>
      <c r="W267" s="85"/>
    </row>
    <row r="268" spans="1:23" ht="50" customHeight="1" x14ac:dyDescent="0.2">
      <c r="A268" s="38"/>
      <c r="B268" s="77"/>
      <c r="C268" s="107"/>
      <c r="D268" s="141" t="s">
        <v>1292</v>
      </c>
      <c r="E268" s="122" t="s">
        <v>1292</v>
      </c>
      <c r="F268" s="122" t="s">
        <v>679</v>
      </c>
      <c r="G268" s="122" t="s">
        <v>30</v>
      </c>
      <c r="H268" s="122" t="s">
        <v>113</v>
      </c>
      <c r="I268" s="122"/>
      <c r="J268" s="122"/>
      <c r="K268" s="122"/>
      <c r="L268" s="122"/>
      <c r="M268" s="122"/>
      <c r="N268" s="122"/>
      <c r="O268" s="122"/>
      <c r="P268" s="359" t="s">
        <v>1293</v>
      </c>
      <c r="Q268" s="359" t="s">
        <v>1294</v>
      </c>
      <c r="R268" s="375" t="str">
        <f>IF(OR(U268="",U268="準備中"),"準備中",HYPERLINK(U268,R$5))</f>
        <v>掲載ページ</v>
      </c>
      <c r="S268" s="375" t="str">
        <f t="shared" ref="S268:T269" si="39">IF(OR(V268="","準備中"),"準備中",HYPERLINK(V268,S$5))</f>
        <v>マニュアル</v>
      </c>
      <c r="T268" s="376" t="str">
        <f t="shared" si="39"/>
        <v>産地戦略</v>
      </c>
      <c r="U268" s="118" t="s">
        <v>1295</v>
      </c>
      <c r="V268" s="89" t="s">
        <v>1296</v>
      </c>
      <c r="W268" s="90" t="s">
        <v>1297</v>
      </c>
    </row>
    <row r="269" spans="1:23" ht="50" customHeight="1" x14ac:dyDescent="0.2">
      <c r="A269" s="38"/>
      <c r="B269" s="77"/>
      <c r="C269" s="107"/>
      <c r="D269" s="141" t="s">
        <v>1292</v>
      </c>
      <c r="E269" s="122" t="s">
        <v>1292</v>
      </c>
      <c r="F269" s="122" t="s">
        <v>1298</v>
      </c>
      <c r="G269" s="122" t="s">
        <v>407</v>
      </c>
      <c r="H269" s="122"/>
      <c r="I269" s="122"/>
      <c r="J269" s="122" t="s">
        <v>113</v>
      </c>
      <c r="K269" s="122"/>
      <c r="L269" s="122"/>
      <c r="M269" s="122"/>
      <c r="N269" s="122"/>
      <c r="O269" s="122"/>
      <c r="P269" s="359" t="s">
        <v>1299</v>
      </c>
      <c r="Q269" s="359" t="s">
        <v>1300</v>
      </c>
      <c r="R269" s="375" t="str">
        <f>IF(OR(U269="",U269="準備中"),"準備中",HYPERLINK(U269,R$5))</f>
        <v>掲載ページ</v>
      </c>
      <c r="S269" s="375" t="str">
        <f t="shared" si="39"/>
        <v>マニュアル</v>
      </c>
      <c r="T269" s="376" t="str">
        <f t="shared" si="39"/>
        <v>産地戦略</v>
      </c>
      <c r="U269" s="118" t="s">
        <v>1295</v>
      </c>
      <c r="V269" s="84" t="s">
        <v>1301</v>
      </c>
      <c r="W269" s="85" t="s">
        <v>1302</v>
      </c>
    </row>
    <row r="270" spans="1:23" ht="50" customHeight="1" x14ac:dyDescent="0.2">
      <c r="A270" s="38"/>
      <c r="B270" s="77"/>
      <c r="C270" s="107"/>
      <c r="D270" s="383" t="s">
        <v>1292</v>
      </c>
      <c r="E270" s="382" t="s">
        <v>1292</v>
      </c>
      <c r="F270" s="382" t="s">
        <v>1303</v>
      </c>
      <c r="G270" s="382" t="s">
        <v>407</v>
      </c>
      <c r="H270" s="382"/>
      <c r="I270" s="382"/>
      <c r="J270" s="382" t="s">
        <v>113</v>
      </c>
      <c r="K270" s="382"/>
      <c r="L270" s="382"/>
      <c r="M270" s="382"/>
      <c r="N270" s="382"/>
      <c r="O270" s="382"/>
      <c r="P270" s="395" t="s">
        <v>1304</v>
      </c>
      <c r="Q270" s="395" t="s">
        <v>1305</v>
      </c>
      <c r="R270" s="387" t="str">
        <f>IF(OR(U270="",U270="準備中"),"準備中",HYPERLINK(U270,R$5))</f>
        <v>掲載ページ</v>
      </c>
      <c r="S270" s="375" t="str">
        <f>IF(OR(V270="","準備中"),"準備中",HYPERLINK(V270,"マニュアル（施設）"))</f>
        <v>マニュアル（施設）</v>
      </c>
      <c r="T270" s="389" t="str">
        <f>IF(OR(W270="","準備中"),"準備中",HYPERLINK(W270,T$5))</f>
        <v>産地戦略</v>
      </c>
      <c r="U270" s="118" t="s">
        <v>1295</v>
      </c>
      <c r="V270" s="105" t="s">
        <v>1427</v>
      </c>
      <c r="W270" s="85" t="s">
        <v>1306</v>
      </c>
    </row>
    <row r="271" spans="1:23" ht="50" customHeight="1" x14ac:dyDescent="0.2">
      <c r="A271" s="38"/>
      <c r="B271" s="77"/>
      <c r="C271" s="107"/>
      <c r="D271" s="383"/>
      <c r="E271" s="382"/>
      <c r="F271" s="382"/>
      <c r="G271" s="382"/>
      <c r="H271" s="382"/>
      <c r="I271" s="382"/>
      <c r="J271" s="382"/>
      <c r="K271" s="382"/>
      <c r="L271" s="382"/>
      <c r="M271" s="382"/>
      <c r="N271" s="382"/>
      <c r="O271" s="382"/>
      <c r="P271" s="395"/>
      <c r="Q271" s="395"/>
      <c r="R271" s="387"/>
      <c r="S271" s="375" t="str">
        <f>IF(OR(V271="","準備中"),"準備中",HYPERLINK(V271,"マニュアル（露地）"))</f>
        <v>マニュアル（露地）</v>
      </c>
      <c r="T271" s="389"/>
      <c r="U271" s="118"/>
      <c r="V271" s="105" t="s">
        <v>1426</v>
      </c>
      <c r="W271" s="85"/>
    </row>
    <row r="272" spans="1:23" ht="50" customHeight="1" x14ac:dyDescent="0.2">
      <c r="A272" s="38"/>
      <c r="B272" s="77"/>
      <c r="C272" s="107"/>
      <c r="D272" s="141" t="s">
        <v>1292</v>
      </c>
      <c r="E272" s="122" t="s">
        <v>1292</v>
      </c>
      <c r="F272" s="122" t="s">
        <v>259</v>
      </c>
      <c r="G272" s="122" t="s">
        <v>259</v>
      </c>
      <c r="H272" s="122"/>
      <c r="I272" s="122"/>
      <c r="J272" s="122" t="s">
        <v>113</v>
      </c>
      <c r="K272" s="122"/>
      <c r="L272" s="122"/>
      <c r="M272" s="122"/>
      <c r="N272" s="122"/>
      <c r="O272" s="122"/>
      <c r="P272" s="359" t="s">
        <v>1307</v>
      </c>
      <c r="Q272" s="359" t="s">
        <v>1308</v>
      </c>
      <c r="R272" s="375" t="str">
        <f>IF(OR(U272="",U272="準備中"),"準備中",HYPERLINK(U272,R$5))</f>
        <v>掲載ページ</v>
      </c>
      <c r="S272" s="375" t="str">
        <f t="shared" ref="S272:S299" si="40">IF(OR(V272="","準備中"),"準備中",HYPERLINK(V272,S$5))</f>
        <v>マニュアル</v>
      </c>
      <c r="T272" s="376" t="str">
        <f t="shared" ref="T272:T299" si="41">IF(OR(W272="","準備中"),"準備中",HYPERLINK(W272,T$5))</f>
        <v>産地戦略</v>
      </c>
      <c r="U272" s="117" t="s">
        <v>1295</v>
      </c>
      <c r="V272" s="89" t="s">
        <v>1309</v>
      </c>
      <c r="W272" s="90" t="s">
        <v>1310</v>
      </c>
    </row>
    <row r="273" spans="1:23" ht="50" customHeight="1" x14ac:dyDescent="0.2">
      <c r="A273" s="38"/>
      <c r="B273" s="77"/>
      <c r="C273" s="107"/>
      <c r="D273" s="141" t="s">
        <v>1311</v>
      </c>
      <c r="E273" s="122" t="s">
        <v>1312</v>
      </c>
      <c r="F273" s="122" t="s">
        <v>266</v>
      </c>
      <c r="G273" s="122" t="s">
        <v>654</v>
      </c>
      <c r="H273" s="122" t="s">
        <v>113</v>
      </c>
      <c r="I273" s="122"/>
      <c r="J273" s="122"/>
      <c r="K273" s="122"/>
      <c r="L273" s="122"/>
      <c r="M273" s="122"/>
      <c r="N273" s="122"/>
      <c r="O273" s="122"/>
      <c r="P273" s="359" t="s">
        <v>1313</v>
      </c>
      <c r="Q273" s="359" t="s">
        <v>1314</v>
      </c>
      <c r="R273" s="375" t="str">
        <f t="shared" ref="R273:R306" si="42">IF(OR(U273="",U273="準備中"),"準備中",HYPERLINK(U273,R$5))</f>
        <v>掲載ページ</v>
      </c>
      <c r="S273" s="375" t="str">
        <f t="shared" si="40"/>
        <v>マニュアル</v>
      </c>
      <c r="T273" s="376" t="str">
        <f t="shared" si="41"/>
        <v>産地戦略</v>
      </c>
      <c r="U273" s="114" t="s">
        <v>1315</v>
      </c>
      <c r="V273" s="118" t="s">
        <v>1316</v>
      </c>
      <c r="W273" s="190" t="s">
        <v>1317</v>
      </c>
    </row>
    <row r="274" spans="1:23" ht="50" customHeight="1" x14ac:dyDescent="0.2">
      <c r="A274" s="155"/>
      <c r="B274" s="154"/>
      <c r="C274" s="153"/>
      <c r="D274" s="161" t="s">
        <v>323</v>
      </c>
      <c r="E274" s="160" t="s">
        <v>324</v>
      </c>
      <c r="F274" s="159" t="s">
        <v>94</v>
      </c>
      <c r="G274" s="160" t="s">
        <v>325</v>
      </c>
      <c r="H274" s="172"/>
      <c r="I274" s="172"/>
      <c r="J274" s="189"/>
      <c r="K274" s="172"/>
      <c r="L274" s="172"/>
      <c r="M274" s="172"/>
      <c r="N274" s="172"/>
      <c r="O274" s="172" t="s">
        <v>22</v>
      </c>
      <c r="P274" s="363" t="s">
        <v>1484</v>
      </c>
      <c r="Q274" s="363" t="s">
        <v>1483</v>
      </c>
      <c r="R274" s="375" t="str">
        <f t="shared" si="42"/>
        <v>掲載ページ</v>
      </c>
      <c r="S274" s="375" t="str">
        <f t="shared" si="40"/>
        <v>マニュアル</v>
      </c>
      <c r="T274" s="376" t="str">
        <f t="shared" si="41"/>
        <v>産地戦略</v>
      </c>
      <c r="U274" s="165" t="s">
        <v>794</v>
      </c>
      <c r="V274" s="188" t="s">
        <v>326</v>
      </c>
      <c r="W274" s="187" t="s">
        <v>327</v>
      </c>
    </row>
    <row r="275" spans="1:23" ht="50" customHeight="1" x14ac:dyDescent="0.2">
      <c r="A275" s="149"/>
      <c r="B275" s="148"/>
      <c r="C275" s="147"/>
      <c r="D275" s="366" t="s">
        <v>788</v>
      </c>
      <c r="E275" s="367" t="s">
        <v>789</v>
      </c>
      <c r="F275" s="367" t="s">
        <v>790</v>
      </c>
      <c r="G275" s="367" t="s">
        <v>791</v>
      </c>
      <c r="H275" s="146"/>
      <c r="I275" s="146" t="s">
        <v>382</v>
      </c>
      <c r="J275" s="146" t="s">
        <v>382</v>
      </c>
      <c r="K275" s="146" t="s">
        <v>382</v>
      </c>
      <c r="L275" s="146" t="s">
        <v>382</v>
      </c>
      <c r="M275" s="146" t="s">
        <v>382</v>
      </c>
      <c r="N275" s="146" t="s">
        <v>382</v>
      </c>
      <c r="O275" s="146" t="s">
        <v>113</v>
      </c>
      <c r="P275" s="362" t="s">
        <v>792</v>
      </c>
      <c r="Q275" s="362" t="s">
        <v>793</v>
      </c>
      <c r="R275" s="375" t="str">
        <f t="shared" si="42"/>
        <v>掲載ページ</v>
      </c>
      <c r="S275" s="375" t="str">
        <f t="shared" si="40"/>
        <v>マニュアル</v>
      </c>
      <c r="T275" s="376" t="str">
        <f t="shared" si="41"/>
        <v>産地戦略</v>
      </c>
      <c r="U275" s="186" t="s">
        <v>794</v>
      </c>
      <c r="V275" s="186" t="s">
        <v>795</v>
      </c>
      <c r="W275" s="185" t="s">
        <v>796</v>
      </c>
    </row>
    <row r="276" spans="1:23" ht="50" customHeight="1" x14ac:dyDescent="0.2">
      <c r="A276" s="155"/>
      <c r="B276" s="154"/>
      <c r="C276" s="153"/>
      <c r="D276" s="161" t="s">
        <v>328</v>
      </c>
      <c r="E276" s="160" t="s">
        <v>329</v>
      </c>
      <c r="F276" s="160" t="s">
        <v>330</v>
      </c>
      <c r="G276" s="160" t="s">
        <v>243</v>
      </c>
      <c r="H276" s="158" t="s">
        <v>22</v>
      </c>
      <c r="I276" s="158"/>
      <c r="J276" s="159"/>
      <c r="K276" s="158"/>
      <c r="L276" s="158"/>
      <c r="M276" s="158"/>
      <c r="N276" s="158"/>
      <c r="O276" s="158"/>
      <c r="P276" s="363" t="s">
        <v>1482</v>
      </c>
      <c r="Q276" s="363" t="s">
        <v>1481</v>
      </c>
      <c r="R276" s="375" t="str">
        <f t="shared" si="42"/>
        <v>掲載ページ</v>
      </c>
      <c r="S276" s="375" t="str">
        <f t="shared" si="40"/>
        <v>マニュアル</v>
      </c>
      <c r="T276" s="376" t="str">
        <f t="shared" si="41"/>
        <v>産地戦略</v>
      </c>
      <c r="U276" s="165" t="s">
        <v>1480</v>
      </c>
      <c r="V276" s="183" t="s">
        <v>331</v>
      </c>
      <c r="W276" s="180" t="s">
        <v>332</v>
      </c>
    </row>
    <row r="277" spans="1:23" ht="50" customHeight="1" x14ac:dyDescent="0.2">
      <c r="A277" s="38"/>
      <c r="B277" s="77"/>
      <c r="C277" s="107"/>
      <c r="D277" s="141" t="s">
        <v>1318</v>
      </c>
      <c r="E277" s="122" t="s">
        <v>1319</v>
      </c>
      <c r="F277" s="122" t="s">
        <v>756</v>
      </c>
      <c r="G277" s="122" t="s">
        <v>30</v>
      </c>
      <c r="H277" s="122" t="s">
        <v>113</v>
      </c>
      <c r="I277" s="122"/>
      <c r="J277" s="122"/>
      <c r="K277" s="122"/>
      <c r="L277" s="122"/>
      <c r="M277" s="122"/>
      <c r="N277" s="122"/>
      <c r="O277" s="122"/>
      <c r="P277" s="359" t="s">
        <v>1320</v>
      </c>
      <c r="Q277" s="359" t="s">
        <v>1321</v>
      </c>
      <c r="R277" s="375" t="str">
        <f t="shared" si="42"/>
        <v>掲載ページ</v>
      </c>
      <c r="S277" s="375" t="str">
        <f t="shared" si="40"/>
        <v>マニュアル</v>
      </c>
      <c r="T277" s="376" t="str">
        <f t="shared" si="41"/>
        <v>産地戦略</v>
      </c>
      <c r="U277" s="121" t="s">
        <v>1322</v>
      </c>
      <c r="V277" s="121" t="s">
        <v>1323</v>
      </c>
      <c r="W277" s="184" t="s">
        <v>1324</v>
      </c>
    </row>
    <row r="278" spans="1:23" ht="50" customHeight="1" x14ac:dyDescent="0.2">
      <c r="A278" s="155"/>
      <c r="B278" s="154"/>
      <c r="C278" s="153"/>
      <c r="D278" s="161" t="s">
        <v>333</v>
      </c>
      <c r="E278" s="160" t="s">
        <v>334</v>
      </c>
      <c r="F278" s="160" t="s">
        <v>86</v>
      </c>
      <c r="G278" s="160" t="s">
        <v>30</v>
      </c>
      <c r="H278" s="158" t="s">
        <v>22</v>
      </c>
      <c r="I278" s="158"/>
      <c r="J278" s="159"/>
      <c r="K278" s="158"/>
      <c r="L278" s="158"/>
      <c r="M278" s="158"/>
      <c r="N278" s="158"/>
      <c r="O278" s="158"/>
      <c r="P278" s="363" t="s">
        <v>1479</v>
      </c>
      <c r="Q278" s="363" t="s">
        <v>1479</v>
      </c>
      <c r="R278" s="375" t="str">
        <f t="shared" si="42"/>
        <v>掲載ページ</v>
      </c>
      <c r="S278" s="375" t="str">
        <f t="shared" si="40"/>
        <v>マニュアル</v>
      </c>
      <c r="T278" s="376" t="str">
        <f t="shared" si="41"/>
        <v>産地戦略</v>
      </c>
      <c r="U278" s="165" t="s">
        <v>800</v>
      </c>
      <c r="V278" s="183" t="s">
        <v>335</v>
      </c>
      <c r="W278" s="180" t="s">
        <v>336</v>
      </c>
    </row>
    <row r="279" spans="1:23" ht="50" customHeight="1" x14ac:dyDescent="0.2">
      <c r="A279" s="155"/>
      <c r="B279" s="154"/>
      <c r="C279" s="153"/>
      <c r="D279" s="161" t="s">
        <v>333</v>
      </c>
      <c r="E279" s="160" t="s">
        <v>337</v>
      </c>
      <c r="F279" s="160" t="s">
        <v>338</v>
      </c>
      <c r="G279" s="160" t="s">
        <v>36</v>
      </c>
      <c r="H279" s="158"/>
      <c r="I279" s="158" t="s">
        <v>22</v>
      </c>
      <c r="J279" s="159"/>
      <c r="K279" s="158"/>
      <c r="L279" s="158"/>
      <c r="M279" s="158"/>
      <c r="N279" s="158"/>
      <c r="O279" s="158"/>
      <c r="P279" s="363" t="s">
        <v>1478</v>
      </c>
      <c r="Q279" s="363" t="s">
        <v>1477</v>
      </c>
      <c r="R279" s="375" t="str">
        <f t="shared" si="42"/>
        <v>掲載ページ</v>
      </c>
      <c r="S279" s="375" t="str">
        <f t="shared" si="40"/>
        <v>マニュアル</v>
      </c>
      <c r="T279" s="376" t="str">
        <f t="shared" si="41"/>
        <v>産地戦略</v>
      </c>
      <c r="U279" s="165" t="s">
        <v>800</v>
      </c>
      <c r="V279" s="182" t="s">
        <v>339</v>
      </c>
      <c r="W279" s="181" t="s">
        <v>340</v>
      </c>
    </row>
    <row r="280" spans="1:23" ht="50" customHeight="1" x14ac:dyDescent="0.2">
      <c r="A280" s="155"/>
      <c r="B280" s="154"/>
      <c r="C280" s="153"/>
      <c r="D280" s="161" t="s">
        <v>333</v>
      </c>
      <c r="E280" s="160" t="s">
        <v>341</v>
      </c>
      <c r="F280" s="160" t="s">
        <v>342</v>
      </c>
      <c r="G280" s="160" t="s">
        <v>82</v>
      </c>
      <c r="H280" s="158" t="s">
        <v>22</v>
      </c>
      <c r="I280" s="158"/>
      <c r="J280" s="159"/>
      <c r="K280" s="158"/>
      <c r="L280" s="158"/>
      <c r="M280" s="158"/>
      <c r="N280" s="158"/>
      <c r="O280" s="158"/>
      <c r="P280" s="363" t="s">
        <v>1476</v>
      </c>
      <c r="Q280" s="363" t="s">
        <v>1476</v>
      </c>
      <c r="R280" s="375" t="str">
        <f t="shared" si="42"/>
        <v>掲載ページ</v>
      </c>
      <c r="S280" s="375" t="str">
        <f t="shared" si="40"/>
        <v>マニュアル</v>
      </c>
      <c r="T280" s="376" t="str">
        <f t="shared" si="41"/>
        <v>産地戦略</v>
      </c>
      <c r="U280" s="165" t="s">
        <v>800</v>
      </c>
      <c r="V280" s="179" t="s">
        <v>343</v>
      </c>
      <c r="W280" s="150" t="s">
        <v>344</v>
      </c>
    </row>
    <row r="281" spans="1:23" ht="50" customHeight="1" x14ac:dyDescent="0.2">
      <c r="A281" s="155"/>
      <c r="B281" s="154"/>
      <c r="C281" s="153"/>
      <c r="D281" s="161" t="s">
        <v>333</v>
      </c>
      <c r="E281" s="160" t="s">
        <v>341</v>
      </c>
      <c r="F281" s="160" t="s">
        <v>345</v>
      </c>
      <c r="G281" s="160" t="s">
        <v>82</v>
      </c>
      <c r="H281" s="158" t="s">
        <v>22</v>
      </c>
      <c r="I281" s="158"/>
      <c r="J281" s="159"/>
      <c r="K281" s="158"/>
      <c r="L281" s="158"/>
      <c r="M281" s="158"/>
      <c r="N281" s="158"/>
      <c r="O281" s="158"/>
      <c r="P281" s="363" t="s">
        <v>1476</v>
      </c>
      <c r="Q281" s="363" t="s">
        <v>1476</v>
      </c>
      <c r="R281" s="375" t="str">
        <f t="shared" si="42"/>
        <v>掲載ページ</v>
      </c>
      <c r="S281" s="375" t="str">
        <f t="shared" si="40"/>
        <v>マニュアル</v>
      </c>
      <c r="T281" s="376" t="str">
        <f t="shared" si="41"/>
        <v>産地戦略</v>
      </c>
      <c r="U281" s="165" t="s">
        <v>800</v>
      </c>
      <c r="V281" s="179" t="s">
        <v>346</v>
      </c>
      <c r="W281" s="150" t="s">
        <v>347</v>
      </c>
    </row>
    <row r="282" spans="1:23" ht="50" customHeight="1" x14ac:dyDescent="0.2">
      <c r="A282" s="155"/>
      <c r="B282" s="154"/>
      <c r="C282" s="153"/>
      <c r="D282" s="161" t="s">
        <v>333</v>
      </c>
      <c r="E282" s="160" t="s">
        <v>348</v>
      </c>
      <c r="F282" s="160" t="s">
        <v>67</v>
      </c>
      <c r="G282" s="160" t="s">
        <v>21</v>
      </c>
      <c r="H282" s="158"/>
      <c r="I282" s="158"/>
      <c r="J282" s="158" t="s">
        <v>22</v>
      </c>
      <c r="K282" s="159"/>
      <c r="L282" s="158"/>
      <c r="M282" s="158"/>
      <c r="N282" s="159"/>
      <c r="O282" s="158"/>
      <c r="P282" s="363" t="s">
        <v>1475</v>
      </c>
      <c r="Q282" s="363" t="s">
        <v>1474</v>
      </c>
      <c r="R282" s="375" t="str">
        <f t="shared" si="42"/>
        <v>掲載ページ</v>
      </c>
      <c r="S282" s="375" t="str">
        <f t="shared" si="40"/>
        <v>マニュアル</v>
      </c>
      <c r="T282" s="376" t="str">
        <f t="shared" si="41"/>
        <v>産地戦略</v>
      </c>
      <c r="U282" s="165" t="s">
        <v>800</v>
      </c>
      <c r="V282" s="179" t="s">
        <v>349</v>
      </c>
      <c r="W282" s="180" t="s">
        <v>350</v>
      </c>
    </row>
    <row r="283" spans="1:23" ht="100" customHeight="1" x14ac:dyDescent="0.2">
      <c r="A283" s="155"/>
      <c r="B283" s="154"/>
      <c r="C283" s="153"/>
      <c r="D283" s="161" t="s">
        <v>333</v>
      </c>
      <c r="E283" s="160" t="s">
        <v>351</v>
      </c>
      <c r="F283" s="159" t="s">
        <v>40</v>
      </c>
      <c r="G283" s="160" t="s">
        <v>41</v>
      </c>
      <c r="H283" s="158"/>
      <c r="I283" s="159"/>
      <c r="J283" s="159"/>
      <c r="K283" s="159"/>
      <c r="L283" s="158"/>
      <c r="M283" s="158"/>
      <c r="N283" s="159"/>
      <c r="O283" s="158" t="s">
        <v>22</v>
      </c>
      <c r="P283" s="363" t="s">
        <v>1473</v>
      </c>
      <c r="Q283" s="363" t="s">
        <v>1472</v>
      </c>
      <c r="R283" s="375" t="str">
        <f t="shared" si="42"/>
        <v>掲載ページ</v>
      </c>
      <c r="S283" s="375" t="str">
        <f t="shared" si="40"/>
        <v>マニュアル</v>
      </c>
      <c r="T283" s="376" t="str">
        <f t="shared" si="41"/>
        <v>産地戦略</v>
      </c>
      <c r="U283" s="165" t="s">
        <v>800</v>
      </c>
      <c r="V283" s="179" t="s">
        <v>352</v>
      </c>
      <c r="W283" s="150" t="s">
        <v>353</v>
      </c>
    </row>
    <row r="284" spans="1:23" ht="50" customHeight="1" x14ac:dyDescent="0.2">
      <c r="A284" s="155"/>
      <c r="B284" s="154"/>
      <c r="C284" s="153"/>
      <c r="D284" s="161" t="s">
        <v>333</v>
      </c>
      <c r="E284" s="160" t="s">
        <v>354</v>
      </c>
      <c r="F284" s="160" t="s">
        <v>355</v>
      </c>
      <c r="G284" s="160" t="s">
        <v>30</v>
      </c>
      <c r="H284" s="158" t="s">
        <v>22</v>
      </c>
      <c r="I284" s="158"/>
      <c r="J284" s="159"/>
      <c r="K284" s="158"/>
      <c r="L284" s="158"/>
      <c r="M284" s="158"/>
      <c r="N284" s="158"/>
      <c r="O284" s="158"/>
      <c r="P284" s="363" t="s">
        <v>1471</v>
      </c>
      <c r="Q284" s="363" t="s">
        <v>1470</v>
      </c>
      <c r="R284" s="375" t="str">
        <f t="shared" si="42"/>
        <v>掲載ページ</v>
      </c>
      <c r="S284" s="375" t="str">
        <f t="shared" si="40"/>
        <v>マニュアル</v>
      </c>
      <c r="T284" s="376" t="str">
        <f t="shared" si="41"/>
        <v>産地戦略</v>
      </c>
      <c r="U284" s="165" t="s">
        <v>800</v>
      </c>
      <c r="V284" s="179" t="s">
        <v>356</v>
      </c>
      <c r="W284" s="150" t="s">
        <v>357</v>
      </c>
    </row>
    <row r="285" spans="1:23" ht="50" customHeight="1" x14ac:dyDescent="0.2">
      <c r="A285" s="149"/>
      <c r="B285" s="148"/>
      <c r="C285" s="147"/>
      <c r="D285" s="366" t="s">
        <v>797</v>
      </c>
      <c r="E285" s="367" t="s">
        <v>334</v>
      </c>
      <c r="F285" s="367" t="s">
        <v>746</v>
      </c>
      <c r="G285" s="367" t="s">
        <v>400</v>
      </c>
      <c r="H285" s="146" t="s">
        <v>113</v>
      </c>
      <c r="I285" s="146" t="s">
        <v>382</v>
      </c>
      <c r="J285" s="146" t="s">
        <v>382</v>
      </c>
      <c r="K285" s="146" t="s">
        <v>382</v>
      </c>
      <c r="L285" s="146" t="s">
        <v>382</v>
      </c>
      <c r="M285" s="146" t="s">
        <v>382</v>
      </c>
      <c r="N285" s="146" t="s">
        <v>382</v>
      </c>
      <c r="O285" s="146" t="s">
        <v>382</v>
      </c>
      <c r="P285" s="362" t="s">
        <v>798</v>
      </c>
      <c r="Q285" s="362" t="s">
        <v>799</v>
      </c>
      <c r="R285" s="375" t="str">
        <f t="shared" si="42"/>
        <v>掲載ページ</v>
      </c>
      <c r="S285" s="375" t="str">
        <f t="shared" si="40"/>
        <v>マニュアル</v>
      </c>
      <c r="T285" s="376" t="str">
        <f t="shared" si="41"/>
        <v>産地戦略</v>
      </c>
      <c r="U285" s="178" t="s">
        <v>800</v>
      </c>
      <c r="V285" s="174" t="s">
        <v>801</v>
      </c>
      <c r="W285" s="173" t="s">
        <v>802</v>
      </c>
    </row>
    <row r="286" spans="1:23" ht="50" customHeight="1" x14ac:dyDescent="0.2">
      <c r="A286" s="149"/>
      <c r="B286" s="148"/>
      <c r="C286" s="147"/>
      <c r="D286" s="366" t="s">
        <v>797</v>
      </c>
      <c r="E286" s="367" t="s">
        <v>334</v>
      </c>
      <c r="F286" s="367" t="s">
        <v>506</v>
      </c>
      <c r="G286" s="367" t="s">
        <v>400</v>
      </c>
      <c r="H286" s="146" t="s">
        <v>113</v>
      </c>
      <c r="I286" s="146" t="s">
        <v>382</v>
      </c>
      <c r="J286" s="146" t="s">
        <v>382</v>
      </c>
      <c r="K286" s="146" t="s">
        <v>382</v>
      </c>
      <c r="L286" s="146" t="s">
        <v>382</v>
      </c>
      <c r="M286" s="146" t="s">
        <v>382</v>
      </c>
      <c r="N286" s="146" t="s">
        <v>382</v>
      </c>
      <c r="O286" s="146" t="s">
        <v>382</v>
      </c>
      <c r="P286" s="362" t="s">
        <v>798</v>
      </c>
      <c r="Q286" s="362" t="s">
        <v>799</v>
      </c>
      <c r="R286" s="375" t="str">
        <f t="shared" si="42"/>
        <v>掲載ページ</v>
      </c>
      <c r="S286" s="375" t="str">
        <f t="shared" si="40"/>
        <v>マニュアル</v>
      </c>
      <c r="T286" s="376" t="str">
        <f t="shared" si="41"/>
        <v>産地戦略</v>
      </c>
      <c r="U286" s="175" t="s">
        <v>800</v>
      </c>
      <c r="V286" s="178" t="s">
        <v>801</v>
      </c>
      <c r="W286" s="177" t="s">
        <v>803</v>
      </c>
    </row>
    <row r="287" spans="1:23" ht="50" customHeight="1" x14ac:dyDescent="0.2">
      <c r="A287" s="63"/>
      <c r="B287" s="64"/>
      <c r="C287" s="111"/>
      <c r="D287" s="129" t="s">
        <v>333</v>
      </c>
      <c r="E287" s="122" t="s">
        <v>886</v>
      </c>
      <c r="F287" s="122" t="s">
        <v>852</v>
      </c>
      <c r="G287" s="122" t="s">
        <v>851</v>
      </c>
      <c r="H287" s="122" t="s">
        <v>113</v>
      </c>
      <c r="I287" s="122"/>
      <c r="J287" s="122"/>
      <c r="K287" s="122"/>
      <c r="L287" s="122"/>
      <c r="M287" s="122"/>
      <c r="N287" s="122"/>
      <c r="O287" s="122"/>
      <c r="P287" s="359" t="s">
        <v>887</v>
      </c>
      <c r="Q287" s="359" t="s">
        <v>887</v>
      </c>
      <c r="R287" s="375" t="str">
        <f t="shared" si="42"/>
        <v>掲載ページ</v>
      </c>
      <c r="S287" s="375" t="str">
        <f t="shared" si="40"/>
        <v>マニュアル</v>
      </c>
      <c r="T287" s="376" t="str">
        <f t="shared" si="41"/>
        <v>産地戦略</v>
      </c>
      <c r="U287" s="81" t="s">
        <v>888</v>
      </c>
      <c r="V287" s="112" t="s">
        <v>889</v>
      </c>
      <c r="W287" s="176" t="s">
        <v>890</v>
      </c>
    </row>
    <row r="288" spans="1:23" ht="50" customHeight="1" x14ac:dyDescent="0.2">
      <c r="A288" s="149"/>
      <c r="B288" s="148"/>
      <c r="C288" s="147"/>
      <c r="D288" s="366" t="s">
        <v>797</v>
      </c>
      <c r="E288" s="367" t="s">
        <v>804</v>
      </c>
      <c r="F288" s="367" t="s">
        <v>805</v>
      </c>
      <c r="G288" s="367" t="s">
        <v>805</v>
      </c>
      <c r="H288" s="146" t="s">
        <v>382</v>
      </c>
      <c r="I288" s="146" t="s">
        <v>113</v>
      </c>
      <c r="J288" s="146" t="s">
        <v>382</v>
      </c>
      <c r="K288" s="146" t="s">
        <v>382</v>
      </c>
      <c r="L288" s="146" t="s">
        <v>113</v>
      </c>
      <c r="M288" s="146" t="s">
        <v>382</v>
      </c>
      <c r="N288" s="146" t="s">
        <v>382</v>
      </c>
      <c r="O288" s="146" t="s">
        <v>382</v>
      </c>
      <c r="P288" s="362" t="s">
        <v>806</v>
      </c>
      <c r="Q288" s="362" t="s">
        <v>807</v>
      </c>
      <c r="R288" s="375" t="str">
        <f t="shared" si="42"/>
        <v>掲載ページ</v>
      </c>
      <c r="S288" s="375" t="str">
        <f t="shared" si="40"/>
        <v>マニュアル</v>
      </c>
      <c r="T288" s="376" t="str">
        <f t="shared" si="41"/>
        <v>産地戦略</v>
      </c>
      <c r="U288" s="175" t="s">
        <v>800</v>
      </c>
      <c r="V288" s="174" t="s">
        <v>808</v>
      </c>
      <c r="W288" s="173" t="s">
        <v>809</v>
      </c>
    </row>
    <row r="289" spans="1:23" ht="50" customHeight="1" x14ac:dyDescent="0.2">
      <c r="A289" s="63"/>
      <c r="B289" s="64"/>
      <c r="C289" s="111"/>
      <c r="D289" s="129" t="s">
        <v>333</v>
      </c>
      <c r="E289" s="122" t="s">
        <v>891</v>
      </c>
      <c r="F289" s="122" t="s">
        <v>892</v>
      </c>
      <c r="G289" s="122" t="s">
        <v>858</v>
      </c>
      <c r="H289" s="122"/>
      <c r="I289" s="122" t="s">
        <v>113</v>
      </c>
      <c r="J289" s="122"/>
      <c r="K289" s="122"/>
      <c r="L289" s="122"/>
      <c r="M289" s="122"/>
      <c r="N289" s="122"/>
      <c r="O289" s="122"/>
      <c r="P289" s="359" t="s">
        <v>893</v>
      </c>
      <c r="Q289" s="359"/>
      <c r="R289" s="375" t="str">
        <f t="shared" si="42"/>
        <v>掲載ページ</v>
      </c>
      <c r="S289" s="375" t="str">
        <f t="shared" si="40"/>
        <v>マニュアル</v>
      </c>
      <c r="T289" s="376" t="str">
        <f t="shared" si="41"/>
        <v>産地戦略</v>
      </c>
      <c r="U289" s="81" t="s">
        <v>888</v>
      </c>
      <c r="V289" s="65" t="s">
        <v>894</v>
      </c>
      <c r="W289" s="72" t="s">
        <v>895</v>
      </c>
    </row>
    <row r="290" spans="1:23" ht="50" customHeight="1" x14ac:dyDescent="0.2">
      <c r="A290" s="149"/>
      <c r="B290" s="148"/>
      <c r="C290" s="147"/>
      <c r="D290" s="366" t="s">
        <v>797</v>
      </c>
      <c r="E290" s="367" t="s">
        <v>810</v>
      </c>
      <c r="F290" s="367" t="s">
        <v>259</v>
      </c>
      <c r="G290" s="367" t="s">
        <v>259</v>
      </c>
      <c r="H290" s="146" t="s">
        <v>382</v>
      </c>
      <c r="I290" s="146" t="s">
        <v>113</v>
      </c>
      <c r="J290" s="146" t="s">
        <v>382</v>
      </c>
      <c r="K290" s="146" t="s">
        <v>382</v>
      </c>
      <c r="L290" s="146" t="s">
        <v>382</v>
      </c>
      <c r="M290" s="146" t="s">
        <v>382</v>
      </c>
      <c r="N290" s="146" t="s">
        <v>382</v>
      </c>
      <c r="O290" s="146" t="s">
        <v>382</v>
      </c>
      <c r="P290" s="362" t="s">
        <v>811</v>
      </c>
      <c r="Q290" s="362" t="s">
        <v>812</v>
      </c>
      <c r="R290" s="375" t="str">
        <f t="shared" si="42"/>
        <v>掲載ページ</v>
      </c>
      <c r="S290" s="375" t="str">
        <f t="shared" si="40"/>
        <v>マニュアル</v>
      </c>
      <c r="T290" s="376" t="str">
        <f t="shared" si="41"/>
        <v>産地戦略</v>
      </c>
      <c r="U290" s="175" t="s">
        <v>800</v>
      </c>
      <c r="V290" s="174" t="s">
        <v>813</v>
      </c>
      <c r="W290" s="173" t="s">
        <v>814</v>
      </c>
    </row>
    <row r="291" spans="1:23" ht="50" customHeight="1" x14ac:dyDescent="0.2">
      <c r="A291" s="38"/>
      <c r="B291" s="77"/>
      <c r="C291" s="107"/>
      <c r="D291" s="141" t="s">
        <v>797</v>
      </c>
      <c r="E291" s="122" t="s">
        <v>1325</v>
      </c>
      <c r="F291" s="122" t="s">
        <v>462</v>
      </c>
      <c r="G291" s="122" t="s">
        <v>30</v>
      </c>
      <c r="H291" s="122" t="s">
        <v>113</v>
      </c>
      <c r="I291" s="122"/>
      <c r="J291" s="122"/>
      <c r="K291" s="122"/>
      <c r="L291" s="122"/>
      <c r="M291" s="122"/>
      <c r="N291" s="122"/>
      <c r="O291" s="122"/>
      <c r="P291" s="359" t="s">
        <v>1326</v>
      </c>
      <c r="Q291" s="359" t="s">
        <v>1327</v>
      </c>
      <c r="R291" s="375" t="str">
        <f t="shared" si="42"/>
        <v>掲載ページ</v>
      </c>
      <c r="S291" s="375" t="str">
        <f t="shared" si="40"/>
        <v>マニュアル</v>
      </c>
      <c r="T291" s="376" t="str">
        <f t="shared" si="41"/>
        <v>産地戦略</v>
      </c>
      <c r="U291" s="121" t="s">
        <v>888</v>
      </c>
      <c r="V291" s="92" t="s">
        <v>1328</v>
      </c>
      <c r="W291" s="93" t="s">
        <v>1329</v>
      </c>
    </row>
    <row r="292" spans="1:23" ht="50" customHeight="1" x14ac:dyDescent="0.2">
      <c r="A292" s="38"/>
      <c r="B292" s="77"/>
      <c r="C292" s="107"/>
      <c r="D292" s="141" t="s">
        <v>797</v>
      </c>
      <c r="E292" s="122" t="s">
        <v>1330</v>
      </c>
      <c r="F292" s="122" t="s">
        <v>1331</v>
      </c>
      <c r="G292" s="122" t="s">
        <v>932</v>
      </c>
      <c r="H292" s="122"/>
      <c r="I292" s="122"/>
      <c r="J292" s="122"/>
      <c r="K292" s="122"/>
      <c r="L292" s="122"/>
      <c r="M292" s="122"/>
      <c r="N292" s="122"/>
      <c r="O292" s="122" t="s">
        <v>113</v>
      </c>
      <c r="P292" s="359" t="s">
        <v>1332</v>
      </c>
      <c r="Q292" s="359" t="s">
        <v>1332</v>
      </c>
      <c r="R292" s="375" t="str">
        <f t="shared" si="42"/>
        <v>掲載ページ</v>
      </c>
      <c r="S292" s="375" t="str">
        <f t="shared" si="40"/>
        <v>マニュアル</v>
      </c>
      <c r="T292" s="376" t="str">
        <f t="shared" si="41"/>
        <v>産地戦略</v>
      </c>
      <c r="U292" s="121" t="s">
        <v>888</v>
      </c>
      <c r="V292" s="92" t="s">
        <v>1333</v>
      </c>
      <c r="W292" s="93" t="s">
        <v>1334</v>
      </c>
    </row>
    <row r="293" spans="1:23" ht="50" customHeight="1" x14ac:dyDescent="0.2">
      <c r="A293" s="38"/>
      <c r="B293" s="77"/>
      <c r="C293" s="107"/>
      <c r="D293" s="141" t="s">
        <v>797</v>
      </c>
      <c r="E293" s="122" t="s">
        <v>1335</v>
      </c>
      <c r="F293" s="122" t="s">
        <v>1336</v>
      </c>
      <c r="G293" s="122" t="s">
        <v>431</v>
      </c>
      <c r="H293" s="122" t="s">
        <v>113</v>
      </c>
      <c r="I293" s="122"/>
      <c r="J293" s="122"/>
      <c r="K293" s="122"/>
      <c r="L293" s="122"/>
      <c r="M293" s="122"/>
      <c r="N293" s="122"/>
      <c r="O293" s="172"/>
      <c r="P293" s="359" t="s">
        <v>1337</v>
      </c>
      <c r="Q293" s="359" t="s">
        <v>1338</v>
      </c>
      <c r="R293" s="375" t="str">
        <f t="shared" si="42"/>
        <v>掲載ページ</v>
      </c>
      <c r="S293" s="375" t="str">
        <f t="shared" si="40"/>
        <v>マニュアル</v>
      </c>
      <c r="T293" s="376" t="str">
        <f t="shared" si="41"/>
        <v>産地戦略</v>
      </c>
      <c r="U293" s="121" t="s">
        <v>888</v>
      </c>
      <c r="V293" s="92" t="s">
        <v>1339</v>
      </c>
      <c r="W293" s="93" t="s">
        <v>1340</v>
      </c>
    </row>
    <row r="294" spans="1:23" ht="50" customHeight="1" x14ac:dyDescent="0.2">
      <c r="A294" s="38"/>
      <c r="B294" s="77"/>
      <c r="C294" s="107"/>
      <c r="D294" s="141" t="s">
        <v>797</v>
      </c>
      <c r="E294" s="122" t="s">
        <v>341</v>
      </c>
      <c r="F294" s="122" t="s">
        <v>1341</v>
      </c>
      <c r="G294" s="122" t="s">
        <v>654</v>
      </c>
      <c r="H294" s="122" t="s">
        <v>113</v>
      </c>
      <c r="I294" s="122"/>
      <c r="J294" s="122"/>
      <c r="K294" s="122"/>
      <c r="L294" s="122"/>
      <c r="M294" s="122"/>
      <c r="N294" s="122"/>
      <c r="O294" s="122"/>
      <c r="P294" s="359" t="s">
        <v>1342</v>
      </c>
      <c r="Q294" s="359" t="s">
        <v>1343</v>
      </c>
      <c r="R294" s="375" t="str">
        <f t="shared" si="42"/>
        <v>掲載ページ</v>
      </c>
      <c r="S294" s="375" t="str">
        <f t="shared" si="40"/>
        <v>マニュアル</v>
      </c>
      <c r="T294" s="376" t="str">
        <f t="shared" si="41"/>
        <v>産地戦略</v>
      </c>
      <c r="U294" s="121" t="s">
        <v>888</v>
      </c>
      <c r="V294" s="92" t="s">
        <v>1344</v>
      </c>
      <c r="W294" s="93" t="s">
        <v>1345</v>
      </c>
    </row>
    <row r="295" spans="1:23" ht="100" customHeight="1" x14ac:dyDescent="0.2">
      <c r="A295" s="38"/>
      <c r="B295" s="77"/>
      <c r="C295" s="107"/>
      <c r="D295" s="141" t="s">
        <v>1346</v>
      </c>
      <c r="E295" s="122" t="s">
        <v>1347</v>
      </c>
      <c r="F295" s="122" t="s">
        <v>259</v>
      </c>
      <c r="G295" s="122" t="s">
        <v>259</v>
      </c>
      <c r="H295" s="122"/>
      <c r="I295" s="122"/>
      <c r="J295" s="122" t="s">
        <v>113</v>
      </c>
      <c r="K295" s="122" t="s">
        <v>113</v>
      </c>
      <c r="L295" s="122"/>
      <c r="M295" s="122"/>
      <c r="N295" s="122"/>
      <c r="O295" s="122"/>
      <c r="P295" s="359" t="s">
        <v>1443</v>
      </c>
      <c r="Q295" s="359" t="s">
        <v>1348</v>
      </c>
      <c r="R295" s="375" t="str">
        <f t="shared" si="42"/>
        <v>準備中</v>
      </c>
      <c r="S295" s="375" t="str">
        <f>IF(OR(V295="",V295="準備中"),"準備中",HYPERLINK(V295,S$5))</f>
        <v>準備中</v>
      </c>
      <c r="T295" s="376" t="str">
        <f>IF(OR(W295="",W295="準備中"),"準備中",HYPERLINK(W295,T$5))</f>
        <v>準備中</v>
      </c>
      <c r="U295" s="62" t="s">
        <v>955</v>
      </c>
      <c r="V295" s="171" t="s">
        <v>955</v>
      </c>
      <c r="W295" s="61" t="s">
        <v>955</v>
      </c>
    </row>
    <row r="296" spans="1:23" ht="50" customHeight="1" x14ac:dyDescent="0.2">
      <c r="A296" s="63"/>
      <c r="B296" s="64"/>
      <c r="C296" s="111"/>
      <c r="D296" s="129" t="s">
        <v>896</v>
      </c>
      <c r="E296" s="122" t="s">
        <v>897</v>
      </c>
      <c r="F296" s="122" t="s">
        <v>852</v>
      </c>
      <c r="G296" s="122" t="s">
        <v>851</v>
      </c>
      <c r="H296" s="122" t="s">
        <v>113</v>
      </c>
      <c r="I296" s="122"/>
      <c r="J296" s="122"/>
      <c r="K296" s="122"/>
      <c r="L296" s="122"/>
      <c r="M296" s="122"/>
      <c r="N296" s="122"/>
      <c r="O296" s="122"/>
      <c r="P296" s="359" t="s">
        <v>898</v>
      </c>
      <c r="Q296" s="359" t="s">
        <v>899</v>
      </c>
      <c r="R296" s="375" t="str">
        <f t="shared" si="42"/>
        <v>掲載ページ</v>
      </c>
      <c r="S296" s="375" t="str">
        <f t="shared" si="40"/>
        <v>マニュアル</v>
      </c>
      <c r="T296" s="376" t="str">
        <f t="shared" si="41"/>
        <v>産地戦略</v>
      </c>
      <c r="U296" s="80" t="s">
        <v>900</v>
      </c>
      <c r="V296" s="73" t="s">
        <v>901</v>
      </c>
      <c r="W296" s="74" t="s">
        <v>902</v>
      </c>
    </row>
    <row r="297" spans="1:23" ht="100" customHeight="1" x14ac:dyDescent="0.2">
      <c r="A297" s="63"/>
      <c r="B297" s="64"/>
      <c r="C297" s="110"/>
      <c r="D297" s="128" t="s">
        <v>896</v>
      </c>
      <c r="E297" s="142" t="s">
        <v>903</v>
      </c>
      <c r="F297" s="122" t="s">
        <v>904</v>
      </c>
      <c r="G297" s="122" t="s">
        <v>851</v>
      </c>
      <c r="H297" s="122" t="s">
        <v>113</v>
      </c>
      <c r="I297" s="122"/>
      <c r="J297" s="122"/>
      <c r="K297" s="122"/>
      <c r="L297" s="122"/>
      <c r="M297" s="122"/>
      <c r="N297" s="122"/>
      <c r="O297" s="122"/>
      <c r="P297" s="359" t="s">
        <v>1383</v>
      </c>
      <c r="Q297" s="359" t="s">
        <v>1665</v>
      </c>
      <c r="R297" s="375" t="str">
        <f t="shared" si="42"/>
        <v>掲載ページ</v>
      </c>
      <c r="S297" s="375" t="str">
        <f t="shared" si="40"/>
        <v>マニュアル</v>
      </c>
      <c r="T297" s="376" t="str">
        <f t="shared" si="41"/>
        <v>産地戦略</v>
      </c>
      <c r="U297" s="113" t="s">
        <v>905</v>
      </c>
      <c r="V297" s="66" t="s">
        <v>906</v>
      </c>
      <c r="W297" s="67" t="s">
        <v>907</v>
      </c>
    </row>
    <row r="298" spans="1:23" ht="50" customHeight="1" x14ac:dyDescent="0.2">
      <c r="A298" s="149"/>
      <c r="B298" s="148"/>
      <c r="C298" s="147"/>
      <c r="D298" s="366" t="s">
        <v>815</v>
      </c>
      <c r="E298" s="367" t="s">
        <v>816</v>
      </c>
      <c r="F298" s="367" t="s">
        <v>817</v>
      </c>
      <c r="G298" s="367" t="s">
        <v>818</v>
      </c>
      <c r="H298" s="146" t="s">
        <v>382</v>
      </c>
      <c r="I298" s="146" t="s">
        <v>382</v>
      </c>
      <c r="J298" s="146" t="s">
        <v>382</v>
      </c>
      <c r="K298" s="146" t="s">
        <v>382</v>
      </c>
      <c r="L298" s="146" t="s">
        <v>113</v>
      </c>
      <c r="M298" s="146" t="s">
        <v>382</v>
      </c>
      <c r="N298" s="146" t="s">
        <v>382</v>
      </c>
      <c r="O298" s="146" t="s">
        <v>382</v>
      </c>
      <c r="P298" s="362" t="s">
        <v>819</v>
      </c>
      <c r="Q298" s="362" t="s">
        <v>459</v>
      </c>
      <c r="R298" s="375" t="str">
        <f t="shared" si="42"/>
        <v>掲載ページ</v>
      </c>
      <c r="S298" s="375" t="str">
        <f t="shared" si="40"/>
        <v>マニュアル</v>
      </c>
      <c r="T298" s="376" t="str">
        <f t="shared" si="41"/>
        <v>準備中</v>
      </c>
      <c r="U298" s="170" t="s">
        <v>820</v>
      </c>
      <c r="V298" s="151" t="s">
        <v>820</v>
      </c>
      <c r="W298" s="169"/>
    </row>
    <row r="299" spans="1:23" ht="50" customHeight="1" x14ac:dyDescent="0.2">
      <c r="A299" s="38"/>
      <c r="B299" s="77"/>
      <c r="C299" s="107"/>
      <c r="D299" s="141" t="s">
        <v>815</v>
      </c>
      <c r="E299" s="122" t="s">
        <v>1349</v>
      </c>
      <c r="F299" s="122" t="s">
        <v>67</v>
      </c>
      <c r="G299" s="122" t="s">
        <v>431</v>
      </c>
      <c r="H299" s="122"/>
      <c r="I299" s="122" t="s">
        <v>113</v>
      </c>
      <c r="J299" s="122"/>
      <c r="K299" s="122"/>
      <c r="L299" s="122" t="s">
        <v>113</v>
      </c>
      <c r="M299" s="122"/>
      <c r="N299" s="122"/>
      <c r="O299" s="122"/>
      <c r="P299" s="359" t="s">
        <v>916</v>
      </c>
      <c r="Q299" s="359" t="s">
        <v>1350</v>
      </c>
      <c r="R299" s="375" t="str">
        <f t="shared" si="42"/>
        <v>掲載ページ</v>
      </c>
      <c r="S299" s="375" t="str">
        <f t="shared" si="40"/>
        <v>マニュアル</v>
      </c>
      <c r="T299" s="376" t="str">
        <f t="shared" si="41"/>
        <v>産地戦略</v>
      </c>
      <c r="U299" s="121" t="s">
        <v>1351</v>
      </c>
      <c r="V299" s="92" t="s">
        <v>1351</v>
      </c>
      <c r="W299" s="93" t="s">
        <v>1351</v>
      </c>
    </row>
    <row r="300" spans="1:23" ht="50" customHeight="1" x14ac:dyDescent="0.2">
      <c r="A300" s="155"/>
      <c r="B300" s="154"/>
      <c r="C300" s="153"/>
      <c r="D300" s="392" t="s">
        <v>358</v>
      </c>
      <c r="E300" s="391" t="s">
        <v>359</v>
      </c>
      <c r="F300" s="390" t="s">
        <v>360</v>
      </c>
      <c r="G300" s="391" t="s">
        <v>30</v>
      </c>
      <c r="H300" s="393" t="s">
        <v>22</v>
      </c>
      <c r="I300" s="393"/>
      <c r="J300" s="390"/>
      <c r="K300" s="393"/>
      <c r="L300" s="393"/>
      <c r="M300" s="393"/>
      <c r="N300" s="393"/>
      <c r="O300" s="393"/>
      <c r="P300" s="394" t="s">
        <v>1469</v>
      </c>
      <c r="Q300" s="394" t="s">
        <v>1468</v>
      </c>
      <c r="R300" s="387" t="str">
        <f t="shared" si="42"/>
        <v>掲載ページ</v>
      </c>
      <c r="S300" s="375" t="str">
        <f>IF(OR(V300="","準備中"),"準備中",HYPERLINK(V300,"マニュアル（土壌還元消毒①）"))</f>
        <v>マニュアル（土壌還元消毒①）</v>
      </c>
      <c r="T300" s="389" t="str">
        <f t="shared" ref="T300:T307" si="43">IF(OR(W300="","準備中"),"準備中",HYPERLINK(W300,T$5))</f>
        <v>産地戦略</v>
      </c>
      <c r="U300" s="165" t="s">
        <v>1467</v>
      </c>
      <c r="V300" s="167" t="s">
        <v>361</v>
      </c>
      <c r="W300" s="166" t="s">
        <v>362</v>
      </c>
    </row>
    <row r="301" spans="1:23" ht="50" customHeight="1" x14ac:dyDescent="0.2">
      <c r="A301" s="155"/>
      <c r="B301" s="154"/>
      <c r="C301" s="153"/>
      <c r="D301" s="392"/>
      <c r="E301" s="391"/>
      <c r="F301" s="390"/>
      <c r="G301" s="391"/>
      <c r="H301" s="393"/>
      <c r="I301" s="393"/>
      <c r="J301" s="390"/>
      <c r="K301" s="393"/>
      <c r="L301" s="393"/>
      <c r="M301" s="393"/>
      <c r="N301" s="393"/>
      <c r="O301" s="393"/>
      <c r="P301" s="394"/>
      <c r="Q301" s="394"/>
      <c r="R301" s="387"/>
      <c r="S301" s="375" t="str">
        <f>IF(OR(V301="","準備中"),"準備中",HYPERLINK(V301,"マニュアル（土壌還元消毒②）"))</f>
        <v>マニュアル（土壌還元消毒②）</v>
      </c>
      <c r="T301" s="389"/>
      <c r="U301" s="152"/>
      <c r="V301" s="167" t="s">
        <v>363</v>
      </c>
      <c r="W301" s="168"/>
    </row>
    <row r="302" spans="1:23" ht="50" customHeight="1" x14ac:dyDescent="0.2">
      <c r="A302" s="155"/>
      <c r="B302" s="154"/>
      <c r="C302" s="153"/>
      <c r="D302" s="392"/>
      <c r="E302" s="391"/>
      <c r="F302" s="390"/>
      <c r="G302" s="391"/>
      <c r="H302" s="393"/>
      <c r="I302" s="393"/>
      <c r="J302" s="390"/>
      <c r="K302" s="393"/>
      <c r="L302" s="393"/>
      <c r="M302" s="393"/>
      <c r="N302" s="393"/>
      <c r="O302" s="393"/>
      <c r="P302" s="394"/>
      <c r="Q302" s="394"/>
      <c r="R302" s="387"/>
      <c r="S302" s="375" t="str">
        <f>IF(OR(V302="","準備中"),"準備中",HYPERLINK(V302,"マニュアル（天敵①）"))</f>
        <v>マニュアル（天敵①）</v>
      </c>
      <c r="T302" s="389"/>
      <c r="U302" s="152"/>
      <c r="V302" s="167" t="s">
        <v>364</v>
      </c>
      <c r="W302" s="166"/>
    </row>
    <row r="303" spans="1:23" ht="50" customHeight="1" x14ac:dyDescent="0.2">
      <c r="A303" s="155"/>
      <c r="B303" s="154"/>
      <c r="C303" s="153"/>
      <c r="D303" s="392"/>
      <c r="E303" s="391"/>
      <c r="F303" s="390"/>
      <c r="G303" s="391"/>
      <c r="H303" s="393"/>
      <c r="I303" s="393"/>
      <c r="J303" s="390"/>
      <c r="K303" s="393"/>
      <c r="L303" s="393"/>
      <c r="M303" s="393"/>
      <c r="N303" s="393"/>
      <c r="O303" s="393"/>
      <c r="P303" s="394"/>
      <c r="Q303" s="394"/>
      <c r="R303" s="387"/>
      <c r="S303" s="375" t="str">
        <f>IF(OR(V303="","準備中"),"準備中",HYPERLINK(V303,"マニュアル（天敵②）"))</f>
        <v>マニュアル（天敵②）</v>
      </c>
      <c r="T303" s="389"/>
      <c r="U303" s="152"/>
      <c r="V303" s="167" t="s">
        <v>365</v>
      </c>
      <c r="W303" s="166"/>
    </row>
    <row r="304" spans="1:23" ht="50" customHeight="1" x14ac:dyDescent="0.2">
      <c r="A304" s="155"/>
      <c r="B304" s="154"/>
      <c r="C304" s="153"/>
      <c r="D304" s="161" t="s">
        <v>358</v>
      </c>
      <c r="E304" s="160" t="s">
        <v>1466</v>
      </c>
      <c r="F304" s="159" t="s">
        <v>366</v>
      </c>
      <c r="G304" s="160" t="s">
        <v>30</v>
      </c>
      <c r="H304" s="158" t="s">
        <v>22</v>
      </c>
      <c r="I304" s="158"/>
      <c r="J304" s="159"/>
      <c r="K304" s="158"/>
      <c r="L304" s="158"/>
      <c r="M304" s="158"/>
      <c r="N304" s="158"/>
      <c r="O304" s="158"/>
      <c r="P304" s="363" t="s">
        <v>1465</v>
      </c>
      <c r="Q304" s="363" t="s">
        <v>1464</v>
      </c>
      <c r="R304" s="375" t="str">
        <f t="shared" si="42"/>
        <v>掲載ページ</v>
      </c>
      <c r="S304" s="375" t="str">
        <f>IF(OR(V304="","準備中"),"準備中",HYPERLINK(V304,S$5))</f>
        <v>マニュアル</v>
      </c>
      <c r="T304" s="376" t="str">
        <f t="shared" si="43"/>
        <v>産地戦略</v>
      </c>
      <c r="U304" s="165" t="s">
        <v>1463</v>
      </c>
      <c r="V304" s="164" t="s">
        <v>367</v>
      </c>
      <c r="W304" s="163" t="s">
        <v>368</v>
      </c>
    </row>
    <row r="305" spans="1:23" ht="50" customHeight="1" x14ac:dyDescent="0.2">
      <c r="A305" s="155"/>
      <c r="B305" s="154"/>
      <c r="C305" s="153"/>
      <c r="D305" s="162" t="s">
        <v>358</v>
      </c>
      <c r="E305" s="160" t="s">
        <v>369</v>
      </c>
      <c r="F305" s="159" t="s">
        <v>40</v>
      </c>
      <c r="G305" s="160" t="s">
        <v>41</v>
      </c>
      <c r="H305" s="158" t="s">
        <v>22</v>
      </c>
      <c r="I305" s="159"/>
      <c r="J305" s="158" t="s">
        <v>22</v>
      </c>
      <c r="K305" s="159"/>
      <c r="L305" s="158"/>
      <c r="M305" s="158"/>
      <c r="N305" s="159"/>
      <c r="O305" s="158"/>
      <c r="P305" s="363" t="s">
        <v>1462</v>
      </c>
      <c r="Q305" s="363" t="s">
        <v>1461</v>
      </c>
      <c r="R305" s="375" t="str">
        <f t="shared" si="42"/>
        <v>掲載ページ</v>
      </c>
      <c r="S305" s="375" t="str">
        <f>IF(OR(V305="","準備中"),"準備中",HYPERLINK(V305,S$5))</f>
        <v>マニュアル</v>
      </c>
      <c r="T305" s="376" t="str">
        <f t="shared" si="43"/>
        <v>産地戦略</v>
      </c>
      <c r="U305" s="157" t="s">
        <v>1460</v>
      </c>
      <c r="V305" s="130" t="s">
        <v>1444</v>
      </c>
      <c r="W305" s="130" t="s">
        <v>1445</v>
      </c>
    </row>
    <row r="306" spans="1:23" ht="50" customHeight="1" x14ac:dyDescent="0.2">
      <c r="A306" s="155"/>
      <c r="B306" s="154"/>
      <c r="C306" s="153"/>
      <c r="D306" s="161" t="s">
        <v>358</v>
      </c>
      <c r="E306" s="160" t="s">
        <v>370</v>
      </c>
      <c r="F306" s="159" t="s">
        <v>40</v>
      </c>
      <c r="G306" s="160" t="s">
        <v>41</v>
      </c>
      <c r="H306" s="158" t="s">
        <v>22</v>
      </c>
      <c r="I306" s="159"/>
      <c r="J306" s="158" t="s">
        <v>22</v>
      </c>
      <c r="K306" s="159"/>
      <c r="L306" s="158"/>
      <c r="M306" s="158"/>
      <c r="N306" s="159"/>
      <c r="O306" s="158"/>
      <c r="P306" s="363" t="s">
        <v>1462</v>
      </c>
      <c r="Q306" s="363" t="s">
        <v>1461</v>
      </c>
      <c r="R306" s="375" t="str">
        <f t="shared" si="42"/>
        <v>掲載ページ</v>
      </c>
      <c r="S306" s="375" t="str">
        <f>IF(OR(V306="","準備中"),"準備中",HYPERLINK(V306,S$5))</f>
        <v>マニュアル</v>
      </c>
      <c r="T306" s="376" t="str">
        <f t="shared" si="43"/>
        <v>産地戦略</v>
      </c>
      <c r="U306" s="157" t="s">
        <v>1460</v>
      </c>
      <c r="V306" s="43" t="s">
        <v>1444</v>
      </c>
      <c r="W306" s="43" t="s">
        <v>1445</v>
      </c>
    </row>
    <row r="307" spans="1:23" ht="50" customHeight="1" x14ac:dyDescent="0.2">
      <c r="A307" s="155"/>
      <c r="B307" s="154"/>
      <c r="C307" s="153"/>
      <c r="D307" s="392" t="s">
        <v>358</v>
      </c>
      <c r="E307" s="391" t="s">
        <v>371</v>
      </c>
      <c r="F307" s="390" t="s">
        <v>372</v>
      </c>
      <c r="G307" s="391" t="s">
        <v>373</v>
      </c>
      <c r="H307" s="393"/>
      <c r="I307" s="393" t="s">
        <v>22</v>
      </c>
      <c r="J307" s="393" t="s">
        <v>22</v>
      </c>
      <c r="K307" s="393"/>
      <c r="L307" s="393"/>
      <c r="M307" s="393"/>
      <c r="N307" s="393"/>
      <c r="O307" s="393"/>
      <c r="P307" s="394" t="s">
        <v>1459</v>
      </c>
      <c r="Q307" s="394" t="s">
        <v>1458</v>
      </c>
      <c r="R307" s="387" t="str">
        <f>IF(OR(U307="",U307="準備中"),"準備中",HYPERLINK(U307,R$5))</f>
        <v>掲載ページ</v>
      </c>
      <c r="S307" s="375" t="str">
        <f>IF(OR(V307="","準備中"),"準備中",HYPERLINK(V307,"マニュアル（施肥体系）"))</f>
        <v>マニュアル（施肥体系）</v>
      </c>
      <c r="T307" s="389" t="str">
        <f t="shared" si="43"/>
        <v>産地戦略</v>
      </c>
      <c r="U307" s="156" t="s">
        <v>1457</v>
      </c>
      <c r="V307" s="42" t="s">
        <v>374</v>
      </c>
      <c r="W307" s="43" t="s">
        <v>375</v>
      </c>
    </row>
    <row r="308" spans="1:23" ht="50" customHeight="1" x14ac:dyDescent="0.2">
      <c r="A308" s="155"/>
      <c r="B308" s="154"/>
      <c r="C308" s="153"/>
      <c r="D308" s="392"/>
      <c r="E308" s="391"/>
      <c r="F308" s="390"/>
      <c r="G308" s="391"/>
      <c r="H308" s="393"/>
      <c r="I308" s="393"/>
      <c r="J308" s="393"/>
      <c r="K308" s="393"/>
      <c r="L308" s="393"/>
      <c r="M308" s="393"/>
      <c r="N308" s="393"/>
      <c r="O308" s="393"/>
      <c r="P308" s="394"/>
      <c r="Q308" s="394"/>
      <c r="R308" s="387"/>
      <c r="S308" s="375" t="str">
        <f>IF(OR(V308="","準備中"),"準備中",HYPERLINK(V308,"マニュアル（省力化防除体系）"))</f>
        <v>マニュアル（省力化防除体系）</v>
      </c>
      <c r="T308" s="389"/>
      <c r="U308" s="152"/>
      <c r="V308" s="151" t="s">
        <v>376</v>
      </c>
      <c r="W308" s="150"/>
    </row>
    <row r="309" spans="1:23" ht="50" customHeight="1" x14ac:dyDescent="0.2">
      <c r="A309" s="149"/>
      <c r="B309" s="148"/>
      <c r="C309" s="147"/>
      <c r="D309" s="366" t="s">
        <v>821</v>
      </c>
      <c r="E309" s="367" t="s">
        <v>822</v>
      </c>
      <c r="F309" s="367" t="s">
        <v>823</v>
      </c>
      <c r="G309" s="367" t="s">
        <v>654</v>
      </c>
      <c r="H309" s="146" t="s">
        <v>382</v>
      </c>
      <c r="I309" s="146" t="s">
        <v>113</v>
      </c>
      <c r="J309" s="146" t="s">
        <v>382</v>
      </c>
      <c r="K309" s="146" t="s">
        <v>382</v>
      </c>
      <c r="L309" s="146" t="s">
        <v>382</v>
      </c>
      <c r="M309" s="146" t="s">
        <v>382</v>
      </c>
      <c r="N309" s="146" t="s">
        <v>382</v>
      </c>
      <c r="O309" s="146" t="s">
        <v>382</v>
      </c>
      <c r="P309" s="362" t="s">
        <v>1456</v>
      </c>
      <c r="Q309" s="362" t="s">
        <v>824</v>
      </c>
      <c r="R309" s="375" t="str">
        <f>IF(OR(U309="",U309="準備中"),"準備中",HYPERLINK(U309,R$5))</f>
        <v>掲載ページ</v>
      </c>
      <c r="S309" s="375" t="str">
        <f t="shared" ref="S309:T312" si="44">IF(OR(V309="","準備中"),"準備中",HYPERLINK(V309,S$5))</f>
        <v>マニュアル</v>
      </c>
      <c r="T309" s="376" t="str">
        <f t="shared" si="44"/>
        <v>産地戦略</v>
      </c>
      <c r="U309" s="145" t="s">
        <v>825</v>
      </c>
      <c r="V309" s="144" t="s">
        <v>826</v>
      </c>
      <c r="W309" s="143" t="s">
        <v>827</v>
      </c>
    </row>
    <row r="310" spans="1:23" ht="50" customHeight="1" x14ac:dyDescent="0.2">
      <c r="A310" s="63"/>
      <c r="B310" s="64"/>
      <c r="C310" s="110"/>
      <c r="D310" s="128" t="s">
        <v>908</v>
      </c>
      <c r="E310" s="142" t="s">
        <v>909</v>
      </c>
      <c r="F310" s="122" t="s">
        <v>911</v>
      </c>
      <c r="G310" s="122" t="s">
        <v>910</v>
      </c>
      <c r="H310" s="122"/>
      <c r="I310" s="122" t="s">
        <v>113</v>
      </c>
      <c r="J310" s="122"/>
      <c r="K310" s="122"/>
      <c r="L310" s="122"/>
      <c r="M310" s="122"/>
      <c r="N310" s="122"/>
      <c r="O310" s="122"/>
      <c r="P310" s="359" t="s">
        <v>912</v>
      </c>
      <c r="Q310" s="359" t="s">
        <v>912</v>
      </c>
      <c r="R310" s="375" t="str">
        <f t="shared" ref="R310:R312" si="45">IF(OR(U310="",U310="準備中"),"準備中",HYPERLINK(U310,R$5))</f>
        <v>掲載ページ</v>
      </c>
      <c r="S310" s="375" t="str">
        <f t="shared" si="44"/>
        <v>マニュアル</v>
      </c>
      <c r="T310" s="376" t="str">
        <f t="shared" si="44"/>
        <v>産地戦略</v>
      </c>
      <c r="U310" s="114" t="s">
        <v>913</v>
      </c>
      <c r="V310" s="69" t="s">
        <v>914</v>
      </c>
      <c r="W310" s="70" t="s">
        <v>915</v>
      </c>
    </row>
    <row r="311" spans="1:23" ht="50" customHeight="1" x14ac:dyDescent="0.2">
      <c r="A311" s="38"/>
      <c r="B311" s="77"/>
      <c r="C311" s="107"/>
      <c r="D311" s="141" t="s">
        <v>821</v>
      </c>
      <c r="E311" s="122" t="s">
        <v>822</v>
      </c>
      <c r="F311" s="122" t="s">
        <v>1352</v>
      </c>
      <c r="G311" s="122" t="s">
        <v>654</v>
      </c>
      <c r="H311" s="122" t="s">
        <v>113</v>
      </c>
      <c r="I311" s="122"/>
      <c r="J311" s="122"/>
      <c r="K311" s="122"/>
      <c r="L311" s="122"/>
      <c r="M311" s="122"/>
      <c r="N311" s="122"/>
      <c r="O311" s="122"/>
      <c r="P311" s="359" t="s">
        <v>1353</v>
      </c>
      <c r="Q311" s="359" t="s">
        <v>1353</v>
      </c>
      <c r="R311" s="375" t="str">
        <f t="shared" si="45"/>
        <v>掲載ページ</v>
      </c>
      <c r="S311" s="375" t="str">
        <f t="shared" si="44"/>
        <v>マニュアル</v>
      </c>
      <c r="T311" s="376" t="str">
        <f t="shared" si="44"/>
        <v>産地戦略</v>
      </c>
      <c r="U311" s="80" t="s">
        <v>1354</v>
      </c>
      <c r="V311" s="73" t="s">
        <v>1355</v>
      </c>
      <c r="W311" s="74" t="s">
        <v>1356</v>
      </c>
    </row>
    <row r="312" spans="1:23" ht="50" customHeight="1" x14ac:dyDescent="0.2">
      <c r="A312" s="38"/>
      <c r="B312" s="77"/>
      <c r="C312" s="107"/>
      <c r="D312" s="126" t="s">
        <v>821</v>
      </c>
      <c r="E312" s="127" t="s">
        <v>1357</v>
      </c>
      <c r="F312" s="127" t="s">
        <v>1336</v>
      </c>
      <c r="G312" s="127" t="s">
        <v>431</v>
      </c>
      <c r="H312" s="127" t="s">
        <v>113</v>
      </c>
      <c r="I312" s="127" t="s">
        <v>113</v>
      </c>
      <c r="J312" s="127"/>
      <c r="K312" s="127"/>
      <c r="L312" s="127"/>
      <c r="M312" s="127"/>
      <c r="N312" s="127"/>
      <c r="O312" s="127"/>
      <c r="P312" s="361" t="s">
        <v>1358</v>
      </c>
      <c r="Q312" s="361" t="s">
        <v>1359</v>
      </c>
      <c r="R312" s="377" t="str">
        <f t="shared" si="45"/>
        <v>掲載ページ</v>
      </c>
      <c r="S312" s="377" t="str">
        <f t="shared" si="44"/>
        <v>マニュアル</v>
      </c>
      <c r="T312" s="378" t="str">
        <f>IF(OR(W312="",W312="準備中"),"準備中",HYPERLINK(W312,T$5))</f>
        <v>準備中</v>
      </c>
      <c r="U312" s="80" t="s">
        <v>1360</v>
      </c>
      <c r="V312" s="73" t="s">
        <v>1361</v>
      </c>
      <c r="W312" s="61" t="s">
        <v>955</v>
      </c>
    </row>
  </sheetData>
  <autoFilter ref="A6:AM312" xr:uid="{7F04105F-FB30-468F-B0A2-3A629970DFD4}"/>
  <mergeCells count="320">
    <mergeCell ref="S5:S6"/>
    <mergeCell ref="R5:R6"/>
    <mergeCell ref="P5:Q5"/>
    <mergeCell ref="U5:U6"/>
    <mergeCell ref="D5:D6"/>
    <mergeCell ref="E5:E6"/>
    <mergeCell ref="F5:F6"/>
    <mergeCell ref="S4:T4"/>
    <mergeCell ref="V4:W4"/>
    <mergeCell ref="G5:G6"/>
    <mergeCell ref="T5:T6"/>
    <mergeCell ref="W5:W6"/>
    <mergeCell ref="H5:O5"/>
    <mergeCell ref="V5:V6"/>
    <mergeCell ref="E7:E8"/>
    <mergeCell ref="D7:D8"/>
    <mergeCell ref="K53:K54"/>
    <mergeCell ref="J53:J54"/>
    <mergeCell ref="I53:I54"/>
    <mergeCell ref="H53:H54"/>
    <mergeCell ref="G53:G54"/>
    <mergeCell ref="F53:F54"/>
    <mergeCell ref="E53:E54"/>
    <mergeCell ref="D53:D54"/>
    <mergeCell ref="K7:K8"/>
    <mergeCell ref="J7:J8"/>
    <mergeCell ref="I7:I8"/>
    <mergeCell ref="H7:H8"/>
    <mergeCell ref="G7:G8"/>
    <mergeCell ref="F7:F8"/>
    <mergeCell ref="R7:R8"/>
    <mergeCell ref="T7:T8"/>
    <mergeCell ref="R53:R54"/>
    <mergeCell ref="Q53:Q54"/>
    <mergeCell ref="P53:P54"/>
    <mergeCell ref="O53:O54"/>
    <mergeCell ref="T53:T54"/>
    <mergeCell ref="T86:T90"/>
    <mergeCell ref="F99:F100"/>
    <mergeCell ref="P86:P90"/>
    <mergeCell ref="Q86:Q90"/>
    <mergeCell ref="N53:N54"/>
    <mergeCell ref="M53:M54"/>
    <mergeCell ref="L53:L54"/>
    <mergeCell ref="L7:L8"/>
    <mergeCell ref="Q7:Q8"/>
    <mergeCell ref="P7:P8"/>
    <mergeCell ref="O7:O8"/>
    <mergeCell ref="N7:N8"/>
    <mergeCell ref="M7:M8"/>
    <mergeCell ref="D86:D90"/>
    <mergeCell ref="R86:R90"/>
    <mergeCell ref="J86:J90"/>
    <mergeCell ref="I86:I90"/>
    <mergeCell ref="H86:H90"/>
    <mergeCell ref="G86:G90"/>
    <mergeCell ref="N101:N102"/>
    <mergeCell ref="M101:M102"/>
    <mergeCell ref="L101:L102"/>
    <mergeCell ref="K101:K102"/>
    <mergeCell ref="J101:J102"/>
    <mergeCell ref="I101:I102"/>
    <mergeCell ref="O86:O90"/>
    <mergeCell ref="N86:N90"/>
    <mergeCell ref="M86:M90"/>
    <mergeCell ref="L86:L90"/>
    <mergeCell ref="K86:K90"/>
    <mergeCell ref="H101:H102"/>
    <mergeCell ref="G101:G102"/>
    <mergeCell ref="F86:F90"/>
    <mergeCell ref="E86:E90"/>
    <mergeCell ref="D101:D102"/>
    <mergeCell ref="R101:R102"/>
    <mergeCell ref="E99:E100"/>
    <mergeCell ref="T101:T102"/>
    <mergeCell ref="R99:R100"/>
    <mergeCell ref="Q99:Q100"/>
    <mergeCell ref="P99:P100"/>
    <mergeCell ref="O99:O100"/>
    <mergeCell ref="O101:O102"/>
    <mergeCell ref="I99:I100"/>
    <mergeCell ref="H99:H100"/>
    <mergeCell ref="G99:G100"/>
    <mergeCell ref="N99:N100"/>
    <mergeCell ref="M99:M100"/>
    <mergeCell ref="L99:L100"/>
    <mergeCell ref="K99:K100"/>
    <mergeCell ref="J99:J100"/>
    <mergeCell ref="Q101:Q102"/>
    <mergeCell ref="P101:P102"/>
    <mergeCell ref="D99:D100"/>
    <mergeCell ref="T99:T100"/>
    <mergeCell ref="G123:G125"/>
    <mergeCell ref="L128:L130"/>
    <mergeCell ref="K128:K130"/>
    <mergeCell ref="J128:J130"/>
    <mergeCell ref="I128:I130"/>
    <mergeCell ref="H128:H130"/>
    <mergeCell ref="G128:G130"/>
    <mergeCell ref="F101:F102"/>
    <mergeCell ref="E101:E102"/>
    <mergeCell ref="T123:T125"/>
    <mergeCell ref="R123:R125"/>
    <mergeCell ref="E128:E130"/>
    <mergeCell ref="D128:D130"/>
    <mergeCell ref="R128:R130"/>
    <mergeCell ref="Q128:Q130"/>
    <mergeCell ref="P128:P130"/>
    <mergeCell ref="O128:O130"/>
    <mergeCell ref="N128:N130"/>
    <mergeCell ref="M128:M130"/>
    <mergeCell ref="F123:F125"/>
    <mergeCell ref="E123:E125"/>
    <mergeCell ref="D123:D125"/>
    <mergeCell ref="O123:O125"/>
    <mergeCell ref="Q123:Q125"/>
    <mergeCell ref="P123:P125"/>
    <mergeCell ref="F128:F130"/>
    <mergeCell ref="M123:M125"/>
    <mergeCell ref="N123:N125"/>
    <mergeCell ref="L123:L125"/>
    <mergeCell ref="K123:K125"/>
    <mergeCell ref="J123:J125"/>
    <mergeCell ref="I123:I125"/>
    <mergeCell ref="H123:H125"/>
    <mergeCell ref="T136:T138"/>
    <mergeCell ref="R136:R138"/>
    <mergeCell ref="O136:O138"/>
    <mergeCell ref="N136:N138"/>
    <mergeCell ref="M136:M138"/>
    <mergeCell ref="L136:L138"/>
    <mergeCell ref="K136:K138"/>
    <mergeCell ref="T152:T153"/>
    <mergeCell ref="E136:E138"/>
    <mergeCell ref="R152:R153"/>
    <mergeCell ref="O152:O153"/>
    <mergeCell ref="N152:N153"/>
    <mergeCell ref="M152:M153"/>
    <mergeCell ref="L152:L153"/>
    <mergeCell ref="K152:K153"/>
    <mergeCell ref="J152:J153"/>
    <mergeCell ref="I152:I153"/>
    <mergeCell ref="E157:E159"/>
    <mergeCell ref="D157:D159"/>
    <mergeCell ref="D162:D163"/>
    <mergeCell ref="E162:E163"/>
    <mergeCell ref="E164:E166"/>
    <mergeCell ref="D164:D166"/>
    <mergeCell ref="R162:R163"/>
    <mergeCell ref="J136:J138"/>
    <mergeCell ref="I136:I138"/>
    <mergeCell ref="H136:H138"/>
    <mergeCell ref="G136:G138"/>
    <mergeCell ref="F136:F138"/>
    <mergeCell ref="H152:H153"/>
    <mergeCell ref="G152:G153"/>
    <mergeCell ref="F152:F153"/>
    <mergeCell ref="Q136:Q138"/>
    <mergeCell ref="P136:P138"/>
    <mergeCell ref="Q152:Q153"/>
    <mergeCell ref="P152:P153"/>
    <mergeCell ref="E152:E153"/>
    <mergeCell ref="D152:D153"/>
    <mergeCell ref="D136:D138"/>
    <mergeCell ref="G197:G198"/>
    <mergeCell ref="F197:F198"/>
    <mergeCell ref="E197:E198"/>
    <mergeCell ref="D197:D198"/>
    <mergeCell ref="R197:R198"/>
    <mergeCell ref="T197:T198"/>
    <mergeCell ref="M197:M198"/>
    <mergeCell ref="L197:L198"/>
    <mergeCell ref="K197:K198"/>
    <mergeCell ref="J197:J198"/>
    <mergeCell ref="L199:L201"/>
    <mergeCell ref="Q197:Q198"/>
    <mergeCell ref="P197:P198"/>
    <mergeCell ref="O197:O198"/>
    <mergeCell ref="N197:N198"/>
    <mergeCell ref="R164:R166"/>
    <mergeCell ref="I197:I198"/>
    <mergeCell ref="H197:H198"/>
    <mergeCell ref="H199:H201"/>
    <mergeCell ref="G199:G201"/>
    <mergeCell ref="K199:K201"/>
    <mergeCell ref="J199:J201"/>
    <mergeCell ref="I199:I201"/>
    <mergeCell ref="F203:F204"/>
    <mergeCell ref="E203:E204"/>
    <mergeCell ref="D203:D204"/>
    <mergeCell ref="R203:R204"/>
    <mergeCell ref="Q203:Q204"/>
    <mergeCell ref="P203:P204"/>
    <mergeCell ref="F199:F201"/>
    <mergeCell ref="E199:E201"/>
    <mergeCell ref="D199:D201"/>
    <mergeCell ref="R199:R201"/>
    <mergeCell ref="Q199:Q201"/>
    <mergeCell ref="K203:K204"/>
    <mergeCell ref="J203:J204"/>
    <mergeCell ref="I203:I204"/>
    <mergeCell ref="H203:H204"/>
    <mergeCell ref="G203:G204"/>
    <mergeCell ref="P199:P201"/>
    <mergeCell ref="O199:O201"/>
    <mergeCell ref="N199:N201"/>
    <mergeCell ref="M199:M201"/>
    <mergeCell ref="T203:T204"/>
    <mergeCell ref="O212:O213"/>
    <mergeCell ref="N212:N213"/>
    <mergeCell ref="M212:M213"/>
    <mergeCell ref="L212:L213"/>
    <mergeCell ref="M221:M222"/>
    <mergeCell ref="L221:L222"/>
    <mergeCell ref="K221:K222"/>
    <mergeCell ref="K212:K213"/>
    <mergeCell ref="O203:O204"/>
    <mergeCell ref="N203:N204"/>
    <mergeCell ref="M203:M204"/>
    <mergeCell ref="L203:L204"/>
    <mergeCell ref="J221:J222"/>
    <mergeCell ref="I221:I222"/>
    <mergeCell ref="H221:H222"/>
    <mergeCell ref="E212:E213"/>
    <mergeCell ref="D212:D213"/>
    <mergeCell ref="R212:R213"/>
    <mergeCell ref="T212:T213"/>
    <mergeCell ref="E221:E227"/>
    <mergeCell ref="D221:D227"/>
    <mergeCell ref="Q221:Q222"/>
    <mergeCell ref="P221:P222"/>
    <mergeCell ref="O221:O222"/>
    <mergeCell ref="N221:N222"/>
    <mergeCell ref="Q212:Q213"/>
    <mergeCell ref="P212:P213"/>
    <mergeCell ref="R221:R227"/>
    <mergeCell ref="J212:J213"/>
    <mergeCell ref="I212:I213"/>
    <mergeCell ref="H212:H213"/>
    <mergeCell ref="I266:I267"/>
    <mergeCell ref="H266:H267"/>
    <mergeCell ref="G266:G267"/>
    <mergeCell ref="G212:G213"/>
    <mergeCell ref="F212:F213"/>
    <mergeCell ref="G221:G222"/>
    <mergeCell ref="F221:F222"/>
    <mergeCell ref="G270:G271"/>
    <mergeCell ref="F270:F271"/>
    <mergeCell ref="G248:G250"/>
    <mergeCell ref="F248:F250"/>
    <mergeCell ref="D270:D271"/>
    <mergeCell ref="T270:T271"/>
    <mergeCell ref="O266:O267"/>
    <mergeCell ref="N266:N267"/>
    <mergeCell ref="M266:M267"/>
    <mergeCell ref="L266:L267"/>
    <mergeCell ref="K266:K267"/>
    <mergeCell ref="M270:M271"/>
    <mergeCell ref="L270:L271"/>
    <mergeCell ref="K270:K271"/>
    <mergeCell ref="J270:J271"/>
    <mergeCell ref="I270:I271"/>
    <mergeCell ref="H270:H271"/>
    <mergeCell ref="F266:F267"/>
    <mergeCell ref="D266:D267"/>
    <mergeCell ref="E266:E267"/>
    <mergeCell ref="R266:R267"/>
    <mergeCell ref="T266:T267"/>
    <mergeCell ref="R270:R271"/>
    <mergeCell ref="Q270:Q271"/>
    <mergeCell ref="P270:P271"/>
    <mergeCell ref="O270:O271"/>
    <mergeCell ref="N270:N271"/>
    <mergeCell ref="J266:J267"/>
    <mergeCell ref="H300:H303"/>
    <mergeCell ref="G300:G303"/>
    <mergeCell ref="J307:J308"/>
    <mergeCell ref="I307:I308"/>
    <mergeCell ref="H307:H308"/>
    <mergeCell ref="G307:G308"/>
    <mergeCell ref="F307:F308"/>
    <mergeCell ref="E307:E308"/>
    <mergeCell ref="E270:E271"/>
    <mergeCell ref="T307:T308"/>
    <mergeCell ref="R307:R308"/>
    <mergeCell ref="F300:F303"/>
    <mergeCell ref="E300:E303"/>
    <mergeCell ref="D300:D303"/>
    <mergeCell ref="O307:O308"/>
    <mergeCell ref="N307:N308"/>
    <mergeCell ref="M307:M308"/>
    <mergeCell ref="L307:L308"/>
    <mergeCell ref="K307:K308"/>
    <mergeCell ref="Q300:Q303"/>
    <mergeCell ref="P300:P303"/>
    <mergeCell ref="T300:T303"/>
    <mergeCell ref="R300:R303"/>
    <mergeCell ref="Q307:Q308"/>
    <mergeCell ref="P307:P308"/>
    <mergeCell ref="D307:D308"/>
    <mergeCell ref="O300:O303"/>
    <mergeCell ref="N300:N303"/>
    <mergeCell ref="M300:M303"/>
    <mergeCell ref="L300:L303"/>
    <mergeCell ref="K300:K303"/>
    <mergeCell ref="J300:J303"/>
    <mergeCell ref="I300:I303"/>
    <mergeCell ref="E248:E250"/>
    <mergeCell ref="D248:D250"/>
    <mergeCell ref="R248:R250"/>
    <mergeCell ref="Q248:Q250"/>
    <mergeCell ref="P248:P250"/>
    <mergeCell ref="O248:O250"/>
    <mergeCell ref="N248:N250"/>
    <mergeCell ref="M248:M250"/>
    <mergeCell ref="L248:L250"/>
    <mergeCell ref="K248:K250"/>
    <mergeCell ref="J248:J250"/>
    <mergeCell ref="I248:I250"/>
    <mergeCell ref="H248:H250"/>
  </mergeCells>
  <phoneticPr fontId="6"/>
  <conditionalFormatting sqref="F190 F191:G197 F199:G199 D202:G203 P202:Q203 P205:Q211 D205:G212 P214:Q214 D214:G220 P217:Q221 F221:G221 F223:G227 P223:Q227 D228:G248 P230:Q230 P232:Q239 P245:Q248 P251:Q252 D251:G266 P254:Q269 D268:G270 P270 P272:Q273 D272:G300 P275:Q275 P277:Q277 P285:Q299 D304:G307 D309:G312 P309:Q312">
    <cfRule type="cellIs" dxfId="32" priority="29" operator="equal">
      <formula>0</formula>
    </cfRule>
  </conditionalFormatting>
  <conditionalFormatting sqref="H126:O128 H131:O136 H139:O152 R139:T152 P143:Q149 H154:O189 R214:T221 S222:T227 R228:T247 R248 R251:T266 S267">
    <cfRule type="cellIs" dxfId="31" priority="33" operator="equal">
      <formula>"○"</formula>
    </cfRule>
  </conditionalFormatting>
  <conditionalFormatting sqref="H190:O197 H199:O199 H202:O203 H205:O212 H214:O221 H223:O248 H251:O266 H268:O270 H272:O300 H304:O307 H309:O312">
    <cfRule type="containsText" dxfId="30" priority="27" operator="containsText" text="○">
      <formula>NOT(ISERROR(SEARCH("○",H190)))</formula>
    </cfRule>
    <cfRule type="containsText" dxfId="29" priority="28" operator="containsText" text="要因分析">
      <formula>NOT(ISERROR(SEARCH("要因分析",H190)))</formula>
    </cfRule>
  </conditionalFormatting>
  <conditionalFormatting sqref="H64:Q78">
    <cfRule type="cellIs" dxfId="28" priority="25" operator="equal">
      <formula>"○"</formula>
    </cfRule>
  </conditionalFormatting>
  <conditionalFormatting sqref="H80:Q86">
    <cfRule type="cellIs" dxfId="27" priority="23" operator="equal">
      <formula>"○"</formula>
    </cfRule>
  </conditionalFormatting>
  <conditionalFormatting sqref="H101:R101 P103:Q107">
    <cfRule type="cellIs" dxfId="26" priority="21" operator="equal">
      <formula>"○"</formula>
    </cfRule>
  </conditionalFormatting>
  <conditionalFormatting sqref="H7:T7 S8 V9:W13 V14 V15:W19 W20 V21:W33 V34 V35:W36 V39:W67 S54 H55:P55 R55:T86 H56:Q62 H63:P63 V68 V69:W76 V78:W94 H79:P79 S87:S90 V99:W109 S100:S102 T101 H103:O122 R103:T123 H123:N123 S124:S125 R126:T128 S129:T130 R131:T136 S137:S138 S153 R154:T162 S163:T163 R164:T164 S165:T166 R167:T197 S198 R199:T199 S200:T201 R202:T203 S204 R205:T212 S213 S248:T250 R268:T270 S271 R272:T300 S301:S303 S308 R309:T312">
    <cfRule type="cellIs" dxfId="25" priority="34" operator="equal">
      <formula>"○"</formula>
    </cfRule>
  </conditionalFormatting>
  <conditionalFormatting sqref="H9:T53">
    <cfRule type="cellIs" dxfId="24" priority="26" operator="equal">
      <formula>"○"</formula>
    </cfRule>
  </conditionalFormatting>
  <conditionalFormatting sqref="H91:T99">
    <cfRule type="cellIs" dxfId="23" priority="22" operator="equal">
      <formula>"○"</formula>
    </cfRule>
  </conditionalFormatting>
  <conditionalFormatting sqref="P111:Q113">
    <cfRule type="cellIs" dxfId="22" priority="20" operator="equal">
      <formula>"○"</formula>
    </cfRule>
  </conditionalFormatting>
  <conditionalFormatting sqref="P120:Q122">
    <cfRule type="cellIs" dxfId="21" priority="19" operator="equal">
      <formula>"○"</formula>
    </cfRule>
  </conditionalFormatting>
  <conditionalFormatting sqref="P134:Q136">
    <cfRule type="cellIs" dxfId="20" priority="2" operator="equal">
      <formula>"○"</formula>
    </cfRule>
  </conditionalFormatting>
  <conditionalFormatting sqref="P152:Q152 P154:Q160">
    <cfRule type="cellIs" dxfId="19" priority="17" operator="equal">
      <formula>"○"</formula>
    </cfRule>
  </conditionalFormatting>
  <conditionalFormatting sqref="P177:Q180">
    <cfRule type="cellIs" dxfId="18" priority="16" operator="equal">
      <formula>"○"</formula>
    </cfRule>
  </conditionalFormatting>
  <conditionalFormatting sqref="P187:Q188">
    <cfRule type="cellIs" dxfId="17" priority="15" operator="equal">
      <formula>"○"</formula>
    </cfRule>
  </conditionalFormatting>
  <conditionalFormatting sqref="P192:Q192">
    <cfRule type="cellIs" dxfId="16" priority="14" operator="equal">
      <formula>"○"</formula>
    </cfRule>
  </conditionalFormatting>
  <conditionalFormatting sqref="P212:Q212">
    <cfRule type="cellIs" dxfId="15" priority="13" operator="equal">
      <formula>"○"</formula>
    </cfRule>
  </conditionalFormatting>
  <conditionalFormatting sqref="P215:Q216">
    <cfRule type="cellIs" dxfId="14" priority="12" operator="equal">
      <formula>"○"</formula>
    </cfRule>
  </conditionalFormatting>
  <conditionalFormatting sqref="P228:Q229">
    <cfRule type="cellIs" dxfId="13" priority="11" operator="equal">
      <formula>"○"</formula>
    </cfRule>
  </conditionalFormatting>
  <conditionalFormatting sqref="P231:Q231">
    <cfRule type="cellIs" dxfId="12" priority="10" operator="equal">
      <formula>"○"</formula>
    </cfRule>
  </conditionalFormatting>
  <conditionalFormatting sqref="P240:Q244">
    <cfRule type="cellIs" dxfId="11" priority="9" operator="equal">
      <formula>"○"</formula>
    </cfRule>
  </conditionalFormatting>
  <conditionalFormatting sqref="P253:Q253">
    <cfRule type="cellIs" dxfId="10" priority="8" operator="equal">
      <formula>"○"</formula>
    </cfRule>
  </conditionalFormatting>
  <conditionalFormatting sqref="P274:Q274">
    <cfRule type="cellIs" dxfId="9" priority="7" operator="equal">
      <formula>"○"</formula>
    </cfRule>
  </conditionalFormatting>
  <conditionalFormatting sqref="P276:Q276">
    <cfRule type="cellIs" dxfId="8" priority="6" operator="equal">
      <formula>"○"</formula>
    </cfRule>
  </conditionalFormatting>
  <conditionalFormatting sqref="P278:Q284">
    <cfRule type="cellIs" dxfId="7" priority="5" operator="equal">
      <formula>"○"</formula>
    </cfRule>
  </conditionalFormatting>
  <conditionalFormatting sqref="P300:Q300">
    <cfRule type="cellIs" dxfId="6" priority="4" operator="equal">
      <formula>"○"</formula>
    </cfRule>
  </conditionalFormatting>
  <conditionalFormatting sqref="P304:T307">
    <cfRule type="cellIs" dxfId="5" priority="3" operator="equal">
      <formula>"○"</formula>
    </cfRule>
  </conditionalFormatting>
  <conditionalFormatting sqref="R7:T312">
    <cfRule type="containsText" dxfId="4" priority="1" operator="containsText" text="準備中">
      <formula>NOT(ISERROR(SEARCH("準備中",R7)))</formula>
    </cfRule>
  </conditionalFormatting>
  <conditionalFormatting sqref="U164:W166">
    <cfRule type="cellIs" dxfId="3" priority="31" operator="equal">
      <formula>"○"</formula>
    </cfRule>
  </conditionalFormatting>
  <conditionalFormatting sqref="U183:W183">
    <cfRule type="cellIs" dxfId="2" priority="30" operator="equal">
      <formula>"○"</formula>
    </cfRule>
  </conditionalFormatting>
  <conditionalFormatting sqref="V146:W146">
    <cfRule type="cellIs" dxfId="1" priority="32" operator="equal">
      <formula>"○"</formula>
    </cfRule>
  </conditionalFormatting>
  <conditionalFormatting sqref="W7:W8">
    <cfRule type="cellIs" dxfId="0" priority="35" operator="equal">
      <formula>"○"</formula>
    </cfRule>
  </conditionalFormatting>
  <dataValidations disablePrompts="1" count="2">
    <dataValidation type="list" allowBlank="1" showInputMessage="1" showErrorMessage="1" sqref="H310:O311 H209:O209 K241:O241 H279:O279 H244:O246 H300:O300" xr:uid="{827C3EEB-561C-4AEF-9D1B-5274107C1676}">
      <formula1>"●"</formula1>
    </dataValidation>
    <dataValidation type="list" allowBlank="1" showInputMessage="1" showErrorMessage="1" sqref="I288:I289 H287:H289 H243:M243 O243 J287:O289" xr:uid="{E6791327-3FD9-4F44-A4F7-5F969C995200}">
      <formula1>#REF!</formula1>
    </dataValidation>
  </dataValidations>
  <hyperlinks>
    <hyperlink ref="V33" r:id="rId1" xr:uid="{7DB6A8F2-366C-44C2-A128-103636E68272}"/>
    <hyperlink ref="W33" r:id="rId2" xr:uid="{4A349BE5-791E-4DF8-9C54-01FB4B9B114E}"/>
    <hyperlink ref="V18" r:id="rId3" xr:uid="{69F77EC6-7909-423E-8500-22E1425B17D4}"/>
    <hyperlink ref="W18" r:id="rId4" xr:uid="{5F455D36-11D1-4BBB-84E0-AF161A693F86}"/>
    <hyperlink ref="V19" r:id="rId5" xr:uid="{92AE6FDD-264E-4560-ACBB-0291819EE9CE}"/>
    <hyperlink ref="W19" r:id="rId6" xr:uid="{EC9F9368-7400-46AD-86EC-FAF0A25CF0B9}"/>
    <hyperlink ref="V26" r:id="rId7" xr:uid="{D0D02CA8-5622-4273-9BC1-2D3E783BD28A}"/>
    <hyperlink ref="W26" r:id="rId8" xr:uid="{7F12EC81-5E9A-42F5-AA9C-A8FECBC06894}"/>
    <hyperlink ref="V31" r:id="rId9" xr:uid="{C0FC5649-A50B-4A88-85C9-935F16C8CA6B}"/>
    <hyperlink ref="W31" r:id="rId10" xr:uid="{212D57F6-C7A2-4E7C-8AEB-F45E7ED92447}"/>
    <hyperlink ref="W212" r:id="rId11" xr:uid="{4BBFCBDE-6500-4EB9-A2C8-A8020425687F}"/>
    <hyperlink ref="V41" r:id="rId12" xr:uid="{A0E23C70-CDCC-4813-8147-FA559268CD95}"/>
    <hyperlink ref="V46" r:id="rId13" xr:uid="{7F9C1339-3212-47CE-8229-08AF26F23511}"/>
    <hyperlink ref="W46" r:id="rId14" xr:uid="{BA37670C-6454-4542-8D7C-370A2D0C2648}"/>
    <hyperlink ref="V50" r:id="rId15" xr:uid="{AB369187-ED04-45F1-9336-E2991A327315}"/>
    <hyperlink ref="W50" r:id="rId16" xr:uid="{1D9609D9-F979-4862-A6B3-998833734AD9}"/>
    <hyperlink ref="V52" r:id="rId17" xr:uid="{5975E8FC-F17B-4E5C-9704-554BF5DCAFF4}"/>
    <hyperlink ref="V51" r:id="rId18" xr:uid="{ECA7DE2D-B379-4CF1-92E1-AD0AD0DD1C01}"/>
    <hyperlink ref="V82" r:id="rId19" xr:uid="{52B595C0-9426-40D0-9772-DEC0D703986B}"/>
    <hyperlink ref="W82" r:id="rId20" xr:uid="{EBD00D05-4520-44D1-A62C-28E326FE08CC}"/>
    <hyperlink ref="V92" r:id="rId21" xr:uid="{6D787702-7E52-475A-8314-DB4FFFE27C93}"/>
    <hyperlink ref="W92" r:id="rId22" xr:uid="{033B784A-B50E-4143-A7EB-78B303F8187E}"/>
    <hyperlink ref="V91" r:id="rId23" xr:uid="{4EEBC43D-B8E4-4F80-ACEC-28FD07DB3388}"/>
    <hyperlink ref="W91" r:id="rId24" xr:uid="{66BC01A1-AB2E-42D2-9D9F-31105334DCC9}"/>
    <hyperlink ref="W86" r:id="rId25" xr:uid="{7A5CE7C4-8109-435C-8C51-AF7D188F7C8E}"/>
    <hyperlink ref="V93" r:id="rId26" xr:uid="{346287A2-7B86-463D-92FF-E77808EE9D8E}"/>
    <hyperlink ref="W93" r:id="rId27" xr:uid="{D942F2DA-ED90-41EE-B888-E5AEBFFB4362}"/>
    <hyperlink ref="V44" r:id="rId28" xr:uid="{B39744CD-554F-4E06-B3BE-91C3233293AC}"/>
    <hyperlink ref="W44" r:id="rId29" xr:uid="{7E4C7F90-691D-4A62-B8D7-9FB1B9FF3481}"/>
    <hyperlink ref="W154" r:id="rId30" xr:uid="{129B8761-2EC6-4B25-991B-5E65CD072DD3}"/>
    <hyperlink ref="W155" r:id="rId31" xr:uid="{F2F10B9F-51D6-45BB-93C8-F176C8822B02}"/>
    <hyperlink ref="W152" r:id="rId32" xr:uid="{80ACF473-5D05-4928-83B6-78E197BFB457}"/>
    <hyperlink ref="V154" r:id="rId33" xr:uid="{DB61DB83-323F-4EE0-B359-70C3DB318BF4}"/>
    <hyperlink ref="V155" r:id="rId34" xr:uid="{87BF471F-543B-414F-979C-907625799432}"/>
    <hyperlink ref="W156" r:id="rId35" xr:uid="{5BDC9DA3-AD2E-4E90-A104-1CC904CE6165}"/>
    <hyperlink ref="V156" r:id="rId36" xr:uid="{ECABE5C7-A0B4-4B86-9A07-BB8882C78FBC}"/>
    <hyperlink ref="V120" r:id="rId37" xr:uid="{ABB4C7B6-80B5-427A-9CD3-D42B5F64CE12}"/>
    <hyperlink ref="V122" r:id="rId38" xr:uid="{94C215DD-D82E-42E5-8F2B-D609A00C4DDF}"/>
    <hyperlink ref="W300" r:id="rId39" xr:uid="{FCEBB5BE-200E-4B01-A8F6-A5343BB8B256}"/>
    <hyperlink ref="V304" r:id="rId40" xr:uid="{3B297BD1-3C35-460F-A370-9AAA34F648BA}"/>
    <hyperlink ref="W304" r:id="rId41" xr:uid="{90A641BC-4B6D-46ED-B844-9879A098DD0A}"/>
    <hyperlink ref="W180" r:id="rId42" xr:uid="{4F6473B5-67FD-4D09-B880-59FBE74A4DEE}"/>
    <hyperlink ref="V180" r:id="rId43" xr:uid="{A53BC27E-0758-485E-B8B6-F43D3815BC0E}"/>
    <hyperlink ref="W177" r:id="rId44" xr:uid="{11311791-3564-4780-8129-C465DCCD672E}"/>
    <hyperlink ref="V177" r:id="rId45" xr:uid="{6A8C1D25-0F73-40FB-A31A-BF1F2489D6EB}"/>
    <hyperlink ref="V178" r:id="rId46" xr:uid="{2652E9B7-4E92-48B4-8390-3DF49C7C4C9F}"/>
    <hyperlink ref="W178" r:id="rId47" xr:uid="{00E788C8-365B-4196-A2F5-7184786AD9C5}"/>
    <hyperlink ref="W179" r:id="rId48" xr:uid="{D64BE52B-BD04-4FCC-8822-537BAD035DC0}"/>
    <hyperlink ref="V179" r:id="rId49" xr:uid="{9800A8A3-3CE0-4098-AB5F-0C33081D2A10}"/>
    <hyperlink ref="V187" r:id="rId50" xr:uid="{EE4FBAC7-7C26-4DCD-A976-6E697F0E1E75}"/>
    <hyperlink ref="V188" r:id="rId51" xr:uid="{690F7D41-9673-4B3F-81AC-7875F66864E5}"/>
    <hyperlink ref="W188" r:id="rId52" xr:uid="{4A99F140-71F3-461C-A70C-7EBF9C587B7E}"/>
    <hyperlink ref="W228" r:id="rId53" xr:uid="{9361D576-53F4-439C-A813-0DD472BE5731}"/>
    <hyperlink ref="V228" r:id="rId54" xr:uid="{D458DDAB-5CCA-4ACB-B554-64879FE926BC}"/>
    <hyperlink ref="W229" r:id="rId55" xr:uid="{0E6A8E4A-2905-44F4-9726-DD68AD1AFE7D}"/>
    <hyperlink ref="V229" r:id="rId56" xr:uid="{D63F9DE6-1C94-42B3-936A-891CFD469C86}"/>
    <hyperlink ref="V231" r:id="rId57" xr:uid="{040F826F-27BD-4BD3-A212-FE3D7CFF1576}"/>
    <hyperlink ref="W231" r:id="rId58" xr:uid="{3EF4650E-F2BD-43B2-B600-CAE03EE1E706}"/>
    <hyperlink ref="V241" r:id="rId59" xr:uid="{93BD8E4E-3D0A-400B-9CCC-F3C45564C463}"/>
    <hyperlink ref="V243" r:id="rId60" xr:uid="{760A7660-ED08-4DDD-8CF9-CA1214AADC90}"/>
    <hyperlink ref="V242" r:id="rId61" xr:uid="{68DD0068-0741-4266-9EB1-D471E540B291}"/>
    <hyperlink ref="V244" r:id="rId62" xr:uid="{12057833-C9A6-4989-9EDE-CDDFBCCC5B04}"/>
    <hyperlink ref="W244" r:id="rId63" xr:uid="{9319DBB1-5025-47F6-9FBA-CEC570FBA14B}"/>
    <hyperlink ref="V215" r:id="rId64" xr:uid="{23129211-5724-457D-B15F-97A0528FC237}"/>
    <hyperlink ref="W215" r:id="rId65" xr:uid="{76FC3130-0D2D-475E-8F84-A8ACC8EF6E18}"/>
    <hyperlink ref="V216" r:id="rId66" xr:uid="{EF3D3A17-415C-4A80-8DD1-27A1948A5E65}"/>
    <hyperlink ref="W216" r:id="rId67" xr:uid="{109B52D8-69D1-4712-A61D-D7E8C398580E}"/>
    <hyperlink ref="V253" r:id="rId68" xr:uid="{342AAE16-6850-496A-8F6B-3DA97BC3E0E3}"/>
    <hyperlink ref="W253" r:id="rId69" xr:uid="{EF8DC6BD-D297-4B2B-A247-DFF51AB32844}"/>
    <hyperlink ref="W20" r:id="rId70" xr:uid="{34E33CD0-AC48-4D80-97DB-921BCBCEB5DA}"/>
    <hyperlink ref="W12" r:id="rId71" xr:uid="{FD00925D-3622-44D9-8706-0A4A41674F98}"/>
    <hyperlink ref="W13" r:id="rId72" xr:uid="{24478B7C-ADDC-4691-B90E-70B0390FAD83}"/>
    <hyperlink ref="W307" r:id="rId73" xr:uid="{0A3DC5C7-18ED-4D57-9F09-E5A50C53CDAB}"/>
    <hyperlink ref="W284" r:id="rId74" xr:uid="{A73CE1FC-0180-48A8-9E9C-697E247511C6}"/>
    <hyperlink ref="V284" r:id="rId75" xr:uid="{515BC6E3-D398-4D49-80B3-0421953B8FAE}"/>
    <hyperlink ref="W283" r:id="rId76" xr:uid="{10CDED2B-0634-4878-8763-FDB8C93B4A74}"/>
    <hyperlink ref="V283" r:id="rId77" xr:uid="{79216297-6329-48CD-A9CA-6779DC701BE6}"/>
    <hyperlink ref="W282" r:id="rId78" xr:uid="{B47A5656-12F1-4831-BB83-7CB1967CD722}"/>
    <hyperlink ref="V282" r:id="rId79" xr:uid="{EF19F540-B2F5-471D-8ACB-6C604D1DB902}"/>
    <hyperlink ref="W42" r:id="rId80" xr:uid="{1C02C8BD-0A04-4712-B377-9CD69AACA186}"/>
    <hyperlink ref="V43" r:id="rId81" xr:uid="{C756FFE2-FAA9-49EE-BE86-A07CC0EEC64D}"/>
    <hyperlink ref="W281" r:id="rId82" xr:uid="{F5F27519-46C7-4927-B084-FDB23F5572DA}"/>
    <hyperlink ref="V42" r:id="rId83" xr:uid="{73ACC727-4F22-40C6-A11B-5B610CCAF8C1}"/>
    <hyperlink ref="V281" r:id="rId84" xr:uid="{65D207FE-E187-4795-8375-71ED69F83576}"/>
    <hyperlink ref="W41" r:id="rId85" xr:uid="{13537255-1B16-49DF-9F9E-4BA31CEB0CB0}"/>
    <hyperlink ref="W280" r:id="rId86" xr:uid="{666E2FBA-00C6-4A63-936F-9278B68D2004}"/>
    <hyperlink ref="V280" r:id="rId87" xr:uid="{853B6812-9B6D-4509-AB51-727E968D7D45}"/>
    <hyperlink ref="W43" r:id="rId88" xr:uid="{07B07246-675E-4D11-B5D2-AA0DA0A2D450}"/>
    <hyperlink ref="W279" r:id="rId89" xr:uid="{453B0B1B-9EB2-432A-A321-40E57A70A5BF}"/>
    <hyperlink ref="V279" r:id="rId90" xr:uid="{DC57C40E-8276-4D1C-8F94-705F30517F22}"/>
    <hyperlink ref="W45" r:id="rId91" xr:uid="{6BE5FA9E-4CEF-4C59-9838-A0ED2FC0A945}"/>
    <hyperlink ref="W278" r:id="rId92" xr:uid="{208B3C98-3063-4CD0-B865-BEE09DD23876}"/>
    <hyperlink ref="V278" r:id="rId93" xr:uid="{43CBCDD6-ACAD-42A9-8383-8C1B5D89647B}"/>
    <hyperlink ref="V276" r:id="rId94" xr:uid="{F49747D7-7B50-4814-A329-1AA0796D573F}"/>
    <hyperlink ref="W276" r:id="rId95" xr:uid="{CF9F884E-E0E1-4FA7-993C-E980C0A2FCDD}"/>
    <hyperlink ref="W81" r:id="rId96" xr:uid="{220D1963-2F74-4E4B-8311-2098D84A9EC7}"/>
    <hyperlink ref="V81" r:id="rId97" xr:uid="{605F9359-362C-4872-BA3A-84544EFAC275}"/>
    <hyperlink ref="W101" r:id="rId98" xr:uid="{3BE36967-FBFA-4F19-A072-28E1B2258016}"/>
    <hyperlink ref="W103" r:id="rId99" xr:uid="{7E186F8C-DD30-4130-9CD9-012E7986C7CD}"/>
    <hyperlink ref="V103" r:id="rId100" xr:uid="{D5613222-3896-4FBC-975E-556EB9159FD8}"/>
    <hyperlink ref="W104" r:id="rId101" xr:uid="{B41B958A-8CA7-472F-B233-2579B6DA28D4}"/>
    <hyperlink ref="V104" r:id="rId102" xr:uid="{B5D175F7-F5E3-49C4-8B6C-9397FB7218B7}"/>
    <hyperlink ref="V105" r:id="rId103" xr:uid="{5E49ECFE-E09F-495E-BF5B-784C7860A4EB}"/>
    <hyperlink ref="W105" r:id="rId104" xr:uid="{C17BFBC9-1C5F-42E8-82F1-2B9E60A51FAD}"/>
    <hyperlink ref="V106" r:id="rId105" xr:uid="{10BB9BB9-8F63-45BD-8F3A-7F3628686816}"/>
    <hyperlink ref="W106" r:id="rId106" xr:uid="{FFE27B12-99BA-49E5-837D-EC59F79FA25E}"/>
    <hyperlink ref="V107" r:id="rId107" xr:uid="{9CDABD82-C9B9-41BB-BE5B-9018458675AB}"/>
    <hyperlink ref="W107" r:id="rId108" xr:uid="{A883007E-F4D4-4A94-8D90-B4F4C5A77B82}"/>
    <hyperlink ref="W111" r:id="rId109" xr:uid="{6615D45A-BF7B-4426-9AB5-4FB000E7595A}"/>
    <hyperlink ref="V111" r:id="rId110" xr:uid="{ACCF91A3-8302-486B-B1D2-312765912352}"/>
    <hyperlink ref="V112" r:id="rId111" xr:uid="{6B45A247-B7F0-4390-9EB4-6FFB2EC5E8D7}"/>
    <hyperlink ref="W112" r:id="rId112" xr:uid="{EEA6C524-4682-450A-9DD3-47886FBA53BE}"/>
    <hyperlink ref="V113" r:id="rId113" xr:uid="{1FEEAE51-F9E4-4FDA-959B-5A52DED62C6D}"/>
    <hyperlink ref="W113" r:id="rId114" xr:uid="{8D128564-7A3F-4555-BA40-5396437A893C}"/>
    <hyperlink ref="W135" r:id="rId115" xr:uid="{B5808961-447E-4193-8E07-807340A3A750}"/>
    <hyperlink ref="W136" r:id="rId116" xr:uid="{2A50982F-F155-4756-9D93-11CD237793E4}"/>
    <hyperlink ref="V148" r:id="rId117" xr:uid="{2B08D920-1106-45DA-8624-3C83592A7BB8}"/>
    <hyperlink ref="W148" r:id="rId118" xr:uid="{EFEE4C27-DDE9-43B5-A53C-DF439C18FE1C}"/>
    <hyperlink ref="V147" r:id="rId119" xr:uid="{0DBEB4EB-22C9-41C1-A82D-2D92BAC5FB0F}"/>
    <hyperlink ref="W147" r:id="rId120" xr:uid="{C18E6655-89BA-4E5A-A402-68B1A4FAC161}"/>
    <hyperlink ref="V145" r:id="rId121" xr:uid="{8C34B182-8957-4D4F-8BDB-CED683A00DF3}"/>
    <hyperlink ref="W145" r:id="rId122" xr:uid="{F3E58222-B8ED-469C-A51F-03420510F269}"/>
    <hyperlink ref="V146" r:id="rId123" xr:uid="{B850FD8D-A682-461F-AC29-A6B4593D1D88}"/>
    <hyperlink ref="W146" r:id="rId124" xr:uid="{4A000133-52D7-488A-BA6C-221236A6E6AA}"/>
    <hyperlink ref="W144" r:id="rId125" xr:uid="{0C877864-B43D-4832-AD1D-0CFF46183FDB}"/>
    <hyperlink ref="V144" r:id="rId126" xr:uid="{B6EC4F6B-1EC2-4BD7-A3FD-46CF669C6499}"/>
    <hyperlink ref="V143" r:id="rId127" xr:uid="{1BCE2F46-0980-4F62-A9C4-2EC1CC9799A7}"/>
    <hyperlink ref="W143" r:id="rId128" xr:uid="{B0EA5006-80B5-404E-BE11-B579253EF007}"/>
    <hyperlink ref="W241" r:id="rId129" xr:uid="{744EB210-3F3F-4FAB-86D8-4AAE21FA544E}"/>
    <hyperlink ref="W243" r:id="rId130" xr:uid="{97A696C1-16ED-4258-A6DC-60E18CA5CF85}"/>
    <hyperlink ref="W242" r:id="rId131" xr:uid="{3A62A861-4024-46AB-A05F-F3123D97BD56}"/>
    <hyperlink ref="V240" r:id="rId132" xr:uid="{34EE81A3-B9F0-44BA-B4E6-12E3F3BC5A4D}"/>
    <hyperlink ref="W240" r:id="rId133" xr:uid="{FFF5E5BC-4AA0-417C-9B08-C981C064EB0C}"/>
    <hyperlink ref="W274" r:id="rId134" xr:uid="{B9F7E267-E3FD-438F-95B9-1B885702EA1C}"/>
    <hyperlink ref="V274" r:id="rId135" xr:uid="{E2755495-334D-46BA-BD03-4CAC4346AF69}"/>
    <hyperlink ref="W187" r:id="rId136" xr:uid="{1867439F-2A8D-4041-9420-41E4CBC0704E}"/>
    <hyperlink ref="V86" r:id="rId137" xr:uid="{4E0EF611-F6BD-4C06-99C0-8EBCE2356FB1}"/>
    <hyperlink ref="V87" r:id="rId138" xr:uid="{0AE226CB-AA45-4429-99EB-59B1292A4B1C}"/>
    <hyperlink ref="V88" r:id="rId139" xr:uid="{A5D1346B-81EA-4529-9C30-9956DF8EBE62}"/>
    <hyperlink ref="V89" r:id="rId140" xr:uid="{28D26EE4-0D3F-4988-99A8-09E6279BB1C1}"/>
    <hyperlink ref="V90" r:id="rId141" xr:uid="{C367BA08-6DBE-4FAA-A418-FDAA1BE0A14F}"/>
    <hyperlink ref="V101" r:id="rId142" xr:uid="{F5CC4C24-152C-4F19-8439-A4673C7E91C8}"/>
    <hyperlink ref="V102" r:id="rId143" xr:uid="{4AC3AE29-F5DA-4D2A-96C6-E5D00C39F066}"/>
    <hyperlink ref="V138" r:id="rId144" xr:uid="{C17B372B-3417-425D-BAD9-07471183CC29}"/>
    <hyperlink ref="V137" r:id="rId145" xr:uid="{FFC5D01D-38DF-4C52-BB4D-47A797DC736F}"/>
    <hyperlink ref="V136" r:id="rId146" xr:uid="{87AEED80-C969-4419-8677-BFE4AE75ACBC}"/>
    <hyperlink ref="V153" r:id="rId147" xr:uid="{A45DBC01-1C1D-4690-82E9-0FA90DB8AD09}"/>
    <hyperlink ref="V152" r:id="rId148" xr:uid="{E737708A-54D0-4E9B-B96C-CF7A7892BCC7}"/>
    <hyperlink ref="V213" r:id="rId149" xr:uid="{5C2BDA72-B71B-4271-92B2-CCBC94D1843E}"/>
    <hyperlink ref="V212" r:id="rId150" xr:uid="{3A2A2BCF-0AEC-4E9E-AFF0-25C69BCE155F}"/>
    <hyperlink ref="V300" r:id="rId151" xr:uid="{D572B994-A3FF-429A-A55C-50329132F077}"/>
    <hyperlink ref="V301" r:id="rId152" xr:uid="{894E64A0-6EF1-4781-8ECA-DEA35D9D69C8}"/>
    <hyperlink ref="V302" r:id="rId153" xr:uid="{4828AEAC-7234-4D9C-BBE6-A8C964176CDC}"/>
    <hyperlink ref="V303" r:id="rId154" xr:uid="{67BEE650-0271-4FBF-AEED-59439DB04461}"/>
    <hyperlink ref="V307" r:id="rId155" xr:uid="{BA0038B3-9F8E-4F2E-BA3F-D75350DD1F1B}"/>
    <hyperlink ref="V308" r:id="rId156" xr:uid="{CB01FEA8-F01A-4537-B24B-142F8A78E4FD}"/>
    <hyperlink ref="W157" r:id="rId157" xr:uid="{87970EAE-9FCD-44E8-A466-697C5236532F}"/>
    <hyperlink ref="V157" r:id="rId158" xr:uid="{B3027F5D-FFF9-4805-802B-28ACADC766B1}"/>
    <hyperlink ref="W158" r:id="rId159" xr:uid="{B505E842-DF96-4E27-8906-A1CF4977A227}"/>
    <hyperlink ref="V158" r:id="rId160" xr:uid="{63329C75-ACCD-47FF-8C13-3277D2C84947}"/>
    <hyperlink ref="W159" r:id="rId161" xr:uid="{9C0FEF96-7ABC-4D17-8421-487122BC7040}"/>
    <hyperlink ref="V159" r:id="rId162" xr:uid="{C8838AEB-EA18-4D80-9C6F-229574880142}"/>
    <hyperlink ref="W52" r:id="rId163" xr:uid="{9CE6231A-F0B0-42F3-880F-84B14B70052D}"/>
    <hyperlink ref="W32" r:id="rId164" xr:uid="{F287A2E6-58B6-4F07-8F4C-84F10F48059A}"/>
    <hyperlink ref="W51" r:id="rId165" xr:uid="{15E840E0-D1C7-4E23-9D88-272ABAF6511A}"/>
    <hyperlink ref="V32" r:id="rId166" xr:uid="{CEFDBA02-5193-44BF-94FA-409323A0770F}"/>
    <hyperlink ref="W120" r:id="rId167" xr:uid="{A9D8C91C-983A-4592-8CB7-6B1F123BF6EA}"/>
    <hyperlink ref="W121" r:id="rId168" xr:uid="{B9DC75E1-7441-48FC-9752-D5BE49450A0F}"/>
    <hyperlink ref="W122" r:id="rId169" xr:uid="{50CBEB11-ECC1-4872-8C2A-869FA3E3B6B7}"/>
    <hyperlink ref="V135" r:id="rId170" xr:uid="{B885D638-01E6-4F47-8135-D6193EDD40FF}"/>
    <hyperlink ref="V134" r:id="rId171" xr:uid="{95DD5157-B452-4E1B-91AB-4DEB06480B8F}"/>
    <hyperlink ref="W134" r:id="rId172" xr:uid="{B2025BB5-4B2A-47FE-9B4E-88A68C82E635}"/>
    <hyperlink ref="W160" r:id="rId173" xr:uid="{94C9BAF4-8AC5-4AD9-A658-39F98A5015AB}"/>
    <hyperlink ref="V160" r:id="rId174" xr:uid="{0A79EC9B-8D75-466C-902D-A8E7A924A254}"/>
    <hyperlink ref="V20" r:id="rId175" xr:uid="{D6699BCA-DE13-46D0-9153-B8696FF48DAE}"/>
    <hyperlink ref="V97" r:id="rId176" xr:uid="{AE43C710-6827-49D8-A71B-5341E8315012}"/>
    <hyperlink ref="W97" r:id="rId177" xr:uid="{30C6322B-1562-4838-AD1E-30B79F654DF8}"/>
    <hyperlink ref="V45" r:id="rId178" xr:uid="{801422BE-BAD8-4318-B4C9-409E1F6453E5}"/>
    <hyperlink ref="V121" r:id="rId179" xr:uid="{3985CFA4-96F6-4A9F-90F5-D38EA7DC91C6}"/>
    <hyperlink ref="V192" r:id="rId180" xr:uid="{2A538A74-1947-4EEC-BB9E-DC71F9E9A79D}"/>
    <hyperlink ref="W192" r:id="rId181" xr:uid="{3A510EDE-7136-4595-88B2-7FD2DA918AF7}"/>
    <hyperlink ref="V306" r:id="rId182" xr:uid="{F595EA07-9DEA-42DE-99A2-2B5A1165B1C2}"/>
    <hyperlink ref="V305" r:id="rId183" xr:uid="{AF9DE1DD-7217-4F7A-A253-B1870F596F13}"/>
    <hyperlink ref="W306" r:id="rId184" xr:uid="{E803877C-8991-4755-A8B2-D95845EF8F73}"/>
    <hyperlink ref="W305" r:id="rId185" xr:uid="{D9E1E825-1015-47A7-A682-83094A8D1C8E}"/>
    <hyperlink ref="V7" r:id="rId186" xr:uid="{FFABA420-589F-4752-A201-7120C8A0A25F}"/>
    <hyperlink ref="V8" r:id="rId187" xr:uid="{E326C849-6AB5-4FBD-85D1-E29EEF7DCF27}"/>
    <hyperlink ref="V53" r:id="rId188" xr:uid="{13455BE5-88D3-4A47-989F-6261645E6A6E}"/>
    <hyperlink ref="V54" r:id="rId189" xr:uid="{A66504FA-E8A8-419F-926B-D483FDDC51E0}"/>
    <hyperlink ref="V162" r:id="rId190" xr:uid="{E3FF1916-B521-4FBB-9EC9-719B4DF1A63D}"/>
    <hyperlink ref="V163" r:id="rId191" xr:uid="{EEA2F937-8FD6-48A6-888E-2B03090A0028}"/>
    <hyperlink ref="V247" r:id="rId192" xr:uid="{2D261060-5CBA-439E-AF1E-EEC994F8DC27}"/>
    <hyperlink ref="V298" r:id="rId193" xr:uid="{A6B7D935-5F44-4256-B21F-4DA659C44162}"/>
    <hyperlink ref="V166" r:id="rId194" xr:uid="{DFE4F07B-FC1C-4F51-8345-72DCBCFEC1F9}"/>
    <hyperlink ref="V165" r:id="rId195" xr:uid="{06248F09-DEC0-4A1F-9AEA-B752EC985E8D}"/>
    <hyperlink ref="V164" r:id="rId196" xr:uid="{1189DD44-B8FF-44FB-A57F-311D71BB7440}"/>
    <hyperlink ref="V124" r:id="rId197" xr:uid="{4B2D5786-CC5E-4AB6-8CFF-965ECDDFC0D0}"/>
    <hyperlink ref="V125" r:id="rId198" xr:uid="{F455918A-A1EE-44C1-BE88-36BA3F3FBDBB}"/>
    <hyperlink ref="V123" r:id="rId199" xr:uid="{5CD9E9E8-55E5-4181-A0EB-15D907DF7638}"/>
    <hyperlink ref="W7" r:id="rId200" xr:uid="{D6A01445-5844-403A-B6E0-11B7DB39E3C7}"/>
    <hyperlink ref="U7" r:id="rId201" xr:uid="{8841B60C-7AE3-4BC2-BC2D-7E9EDF7B55CE}"/>
    <hyperlink ref="U21" r:id="rId202" xr:uid="{30DF3DDF-21FF-4D85-A9B6-4B7F9B546138}"/>
    <hyperlink ref="V21" r:id="rId203" xr:uid="{6C2CF787-62C6-402D-9577-A34279F4A10E}"/>
    <hyperlink ref="W21" r:id="rId204" xr:uid="{190D364A-AA51-41AE-8A68-6CC9FB76DE34}"/>
    <hyperlink ref="U27" r:id="rId205" xr:uid="{91DDE5B9-50E8-4A37-83C4-30E71666CEE7}"/>
    <hyperlink ref="V27" r:id="rId206" xr:uid="{EB6562EC-DF17-4FDD-AD7D-A8C17D40FCEE}"/>
    <hyperlink ref="W27" r:id="rId207" xr:uid="{B63BF67F-66EA-4140-9659-563176891D1F}"/>
    <hyperlink ref="U30" r:id="rId208" xr:uid="{B538661B-D1B6-4EFE-BD3F-D7EC283B0A2C}"/>
    <hyperlink ref="V30" r:id="rId209" xr:uid="{7C8BA31C-DF96-4947-9749-EAA1465728F9}"/>
    <hyperlink ref="W30" r:id="rId210" xr:uid="{8C25A30C-5360-413F-879A-0B752B422334}"/>
    <hyperlink ref="U35" r:id="rId211" xr:uid="{8F8D7514-1689-4CCE-91C0-6AEAD57EEE80}"/>
    <hyperlink ref="W35" r:id="rId212" xr:uid="{3D4AABA8-F7DE-4131-B0AF-9B2FB40C149F}"/>
    <hyperlink ref="U36" r:id="rId213" xr:uid="{3779A88F-7E63-4D82-948A-EA4B52F52D50}"/>
    <hyperlink ref="V36" r:id="rId214" xr:uid="{30CB4855-DE7E-4434-B257-5A09ED574A50}"/>
    <hyperlink ref="W36" r:id="rId215" xr:uid="{B07B11E3-1859-452C-AA7B-BBC70B7D8501}"/>
    <hyperlink ref="U34" r:id="rId216" xr:uid="{497C4121-EB4D-4C4C-822E-383AA0271A46}"/>
    <hyperlink ref="V34" r:id="rId217" xr:uid="{07F7C1B7-3A88-4C2E-B3F5-30CD981BD6C5}"/>
    <hyperlink ref="W34" r:id="rId218" xr:uid="{0B8267AD-ACDA-4B87-A9A4-E5D3D556CC8F}"/>
    <hyperlink ref="V35" r:id="rId219" xr:uid="{EC0D4B65-C86B-425D-931C-0B5964E36295}"/>
    <hyperlink ref="U47" r:id="rId220" xr:uid="{7A77551C-27CB-4FE2-9E95-7C844819D29C}"/>
    <hyperlink ref="V47" r:id="rId221" xr:uid="{9978B45D-A4C0-44D2-954D-A0BB14FA6BEF}"/>
    <hyperlink ref="W47" r:id="rId222" xr:uid="{6520ABF2-E1AB-499E-B273-F0E86A60201D}"/>
    <hyperlink ref="V55" r:id="rId223" xr:uid="{26A5DD92-D7CC-42AE-8BA8-D12778965A48}"/>
    <hyperlink ref="U55" r:id="rId224" xr:uid="{A212D980-F9F8-4D3B-B11A-79AB970545F9}"/>
    <hyperlink ref="W55" r:id="rId225" xr:uid="{A247109E-AEEF-4115-958D-5E2727988BE4}"/>
    <hyperlink ref="U53" r:id="rId226" xr:uid="{E1DB1127-0A15-4C8B-A34E-45879E43CAEC}"/>
    <hyperlink ref="W53" r:id="rId227" xr:uid="{E44867B0-9F02-4D85-ADB5-C3DCAD303CC4}"/>
    <hyperlink ref="V56" r:id="rId228" xr:uid="{A54B59CE-0901-4E68-B802-1F0F4517AD08}"/>
    <hyperlink ref="V57" r:id="rId229" xr:uid="{94D790D1-BE5A-4720-BE15-B615108D8B02}"/>
    <hyperlink ref="U57" r:id="rId230" xr:uid="{C6BAFC3B-C84C-41AE-A168-68944A65A914}"/>
    <hyperlink ref="U56" r:id="rId231" xr:uid="{48883079-5AEA-4E86-AC8E-6FD275529337}"/>
    <hyperlink ref="W56" r:id="rId232" xr:uid="{C77B2B17-185B-494B-B034-A1CFFBAB9025}"/>
    <hyperlink ref="W57" r:id="rId233" xr:uid="{9655398A-55E1-4ECD-99F3-97F88E5AE6C9}"/>
    <hyperlink ref="V59" r:id="rId234" xr:uid="{6E0C467E-AE16-4D7D-A3E9-94D025EBCEC2}"/>
    <hyperlink ref="V58" r:id="rId235" xr:uid="{4A651115-10CE-4B67-B3A8-F89618AF81EA}"/>
    <hyperlink ref="U59" r:id="rId236" xr:uid="{10204186-0F89-4F5E-95B7-ED82E558D4C2}"/>
    <hyperlink ref="U58" r:id="rId237" xr:uid="{AE2E7B1A-C1FE-4259-877C-D01DE3DF0A23}"/>
    <hyperlink ref="W58" r:id="rId238" xr:uid="{ED1992E4-315E-4F2D-A6ED-F36FA01476CD}"/>
    <hyperlink ref="W59" r:id="rId239" xr:uid="{0E2581E9-4E7A-4A2B-A244-2DF3DAA4905F}"/>
    <hyperlink ref="U66" r:id="rId240" xr:uid="{A1AD1406-89A8-4D9A-BB67-4D808E577BD7}"/>
    <hyperlink ref="V66" r:id="rId241" xr:uid="{F71ECE9C-A50D-4D06-BBA4-D7ACE85C6F99}"/>
    <hyperlink ref="W66" r:id="rId242" xr:uid="{293D8186-C820-43AF-8A1B-C64F83CF422A}"/>
    <hyperlink ref="U67" r:id="rId243" xr:uid="{3C089D68-C3EF-44E0-B3EE-BDB68E4C0904}"/>
    <hyperlink ref="V67" r:id="rId244" xr:uid="{33F16B2E-F5D6-4C55-866F-915601D1B8E6}"/>
    <hyperlink ref="W67" r:id="rId245" xr:uid="{0BB012EB-CD51-44BE-A2A1-76C203680313}"/>
    <hyperlink ref="U69" r:id="rId246" xr:uid="{146E01E4-55B7-405A-92AC-DCDD3BA5E8B0}"/>
    <hyperlink ref="V69" r:id="rId247" xr:uid="{915B21E3-E40E-4DF1-B754-A9851617B5FC}"/>
    <hyperlink ref="W69" r:id="rId248" xr:uid="{D579F579-AA3B-458E-ACF9-C2B831B65E22}"/>
    <hyperlink ref="U68" r:id="rId249" xr:uid="{A4A4CF74-DF80-45BA-A5D4-ABF6DB6D081B}"/>
    <hyperlink ref="V68" r:id="rId250" xr:uid="{698D32D9-D811-4818-B52C-4FF486C3880B}"/>
    <hyperlink ref="W68" r:id="rId251" xr:uid="{D022FC04-2B2A-44FF-B869-82C27F17578B}"/>
    <hyperlink ref="U70" r:id="rId252" xr:uid="{0E615B71-8684-4A96-AEDC-A7807C5F312D}"/>
    <hyperlink ref="V70" r:id="rId253" xr:uid="{CF0FD277-B5A5-4761-ABFB-F532B1074526}"/>
    <hyperlink ref="W70" r:id="rId254" xr:uid="{0FA59A6C-9163-4120-85CD-A3E11BA3F839}"/>
    <hyperlink ref="W71" r:id="rId255" xr:uid="{095E4D9C-23E3-4AE5-81B0-8D34E9F50293}"/>
    <hyperlink ref="U72" r:id="rId256" xr:uid="{59EA4FEC-DE87-420C-975E-5FE331FF62C9}"/>
    <hyperlink ref="W72" r:id="rId257" xr:uid="{459162FF-ED65-4B65-A16F-BF6CA21B06F0}"/>
    <hyperlink ref="U73" r:id="rId258" xr:uid="{6234191F-D757-4FC4-BA63-95EF62BB5EC6}"/>
    <hyperlink ref="V73" r:id="rId259" xr:uid="{A997437F-2335-481B-8F8E-3A96DE11BBFA}"/>
    <hyperlink ref="W73" r:id="rId260" xr:uid="{84359238-8E11-4BA9-8A5F-208EC8642F44}"/>
    <hyperlink ref="V71" r:id="rId261" xr:uid="{777659F4-D0C9-4EA0-B22C-348005A70BE6}"/>
    <hyperlink ref="U83" r:id="rId262" xr:uid="{8CEAA3D6-4390-4739-A10B-30872750329C}"/>
    <hyperlink ref="V83" r:id="rId263" xr:uid="{35DEAC7D-2525-45BA-B5A8-0B347309F337}"/>
    <hyperlink ref="W83" r:id="rId264" xr:uid="{E713583D-3549-4E6C-9026-3C3F7C6E1815}"/>
    <hyperlink ref="V95" r:id="rId265" xr:uid="{3C0C8EE5-EFA9-4841-B6A4-FCFF85DA64F1}"/>
    <hyperlink ref="W95" r:id="rId266" xr:uid="{AA7316E3-D584-41FA-B9AA-4E483D92018C}"/>
    <hyperlink ref="U95" r:id="rId267" xr:uid="{0EFEECCE-64D2-43DC-B3EF-EDE85E1ECCBB}"/>
    <hyperlink ref="W94" r:id="rId268" xr:uid="{AEDFF763-4CB6-4ACE-8204-E7BF45BA6182}"/>
    <hyperlink ref="V94" r:id="rId269" xr:uid="{FF4FB99D-E1FB-44A5-B551-CD007756EC48}"/>
    <hyperlink ref="U94" r:id="rId270" xr:uid="{A4597B25-6DD0-4673-9B3A-CBA8F45B9965}"/>
    <hyperlink ref="U96" r:id="rId271" xr:uid="{73A664EF-6882-4BDE-9F61-5ED8FC03424A}"/>
    <hyperlink ref="W96" r:id="rId272" xr:uid="{ECC9AD49-111D-4E29-903F-25870A60C387}"/>
    <hyperlink ref="V96" r:id="rId273" xr:uid="{1534BCAF-B8A8-481E-AD29-5D340873E460}"/>
    <hyperlink ref="V108" r:id="rId274" xr:uid="{35A93478-96BA-4471-A795-32AF3A38A298}"/>
    <hyperlink ref="W108" r:id="rId275" xr:uid="{4FE1E990-7FC2-4974-86BC-9E8564F380A2}"/>
    <hyperlink ref="U108" r:id="rId276" xr:uid="{EBE412F7-4068-4A81-BCAA-3350AC3B101E}"/>
    <hyperlink ref="U139:U140" r:id="rId277" display="https://www.pref.nagano.lg.jp/nogi/midori/midorijoho.html" xr:uid="{292E9448-32CA-4514-ADA6-1373AB37F132}"/>
    <hyperlink ref="V109" r:id="rId278" xr:uid="{21FA36B8-2079-4F23-92FB-38540FD1DA33}"/>
    <hyperlink ref="W109" r:id="rId279" xr:uid="{8B77DAF8-36D2-4FA3-9B9E-B5529CB173F1}"/>
    <hyperlink ref="V110" r:id="rId280" xr:uid="{0B4E741E-5D44-4335-9D35-B94C2695C369}"/>
    <hyperlink ref="W110" r:id="rId281" xr:uid="{129E5F96-7915-41EF-8D5D-076EE14FD3CD}"/>
    <hyperlink ref="U116" r:id="rId282" xr:uid="{8C782831-A1C6-4799-8CE3-B84188FA854E}"/>
    <hyperlink ref="W116" r:id="rId283" xr:uid="{E58AEDC7-E168-42C4-8DF9-0065930F25B8}"/>
    <hyperlink ref="V116" r:id="rId284" xr:uid="{FF344D45-DB4A-4181-A4EF-0480EE0F23CC}"/>
    <hyperlink ref="U123" r:id="rId285" xr:uid="{65424FD2-F20A-4D1F-876B-034ED2F04FFE}"/>
    <hyperlink ref="W123" r:id="rId286" xr:uid="{77DF9E6E-D9CF-4A0E-877E-053DA5CE3489}"/>
    <hyperlink ref="U126" r:id="rId287" xr:uid="{0950ADC3-640D-4141-AE86-937E4A4659BD}"/>
    <hyperlink ref="V126" r:id="rId288" xr:uid="{2957E53A-E579-4044-9B66-41FD011F3992}"/>
    <hyperlink ref="W126" r:id="rId289" xr:uid="{2EFF9B4C-9FFE-452E-9DB8-9ACBC7BFBAF7}"/>
    <hyperlink ref="V150" r:id="rId290" xr:uid="{58592003-5F84-41FF-8012-81333CB3801F}"/>
    <hyperlink ref="W150" r:id="rId291" xr:uid="{7BEBE2B8-BA15-4CAA-B853-1185AA9808B7}"/>
    <hyperlink ref="U161" r:id="rId292" xr:uid="{1F1B5451-A6DE-4335-B8FA-228511B9E551}"/>
    <hyperlink ref="W161" r:id="rId293" xr:uid="{D23FE1AA-E2FD-4814-ABE2-E42A2EDBC1CD}"/>
    <hyperlink ref="V161" r:id="rId294" xr:uid="{2400D6C1-D866-45E9-B8E8-B7314A7C920E}"/>
    <hyperlink ref="U162" r:id="rId295" xr:uid="{74254BE6-0D48-4D3A-8F1F-B1C4820C89BB}"/>
    <hyperlink ref="U164" r:id="rId296" xr:uid="{750B08CD-592A-4E3B-890B-A5F11D97A07E}"/>
    <hyperlink ref="W163" r:id="rId297" xr:uid="{D1C45645-2B60-43FF-9B5E-574FF0B12961}"/>
    <hyperlink ref="W162" r:id="rId298" xr:uid="{890C79A4-07C8-40C2-96DE-102F7364A733}"/>
    <hyperlink ref="W164" r:id="rId299" xr:uid="{13768B12-8D11-458F-88CA-E13BC5437D36}"/>
    <hyperlink ref="W165" r:id="rId300" xr:uid="{4C63863E-0264-4033-938B-0E75FF624300}"/>
    <hyperlink ref="W166" r:id="rId301" xr:uid="{C4006138-813C-444E-8D2E-383108922EBC}"/>
    <hyperlink ref="V172" r:id="rId302" xr:uid="{62505792-9A3F-4F25-A351-BA74A01DDFFC}"/>
    <hyperlink ref="V171" r:id="rId303" xr:uid="{54208776-6F89-4AC0-AFBF-BCFAD47297FB}"/>
    <hyperlink ref="W171" r:id="rId304" xr:uid="{3EBEA492-C3B6-4842-B1A6-46BAC5731B27}"/>
    <hyperlink ref="W172" r:id="rId305" xr:uid="{E27ECCF8-4C9D-4BCD-B4C4-5AD3DF975A2D}"/>
    <hyperlink ref="U171" r:id="rId306" xr:uid="{5BDC6602-0BE6-42A3-A248-E1E0226FF272}"/>
    <hyperlink ref="U172" r:id="rId307" xr:uid="{53457C1E-E0FB-4A0A-900A-4F4D72310D49}"/>
    <hyperlink ref="U173" r:id="rId308" xr:uid="{441F1CEC-29FA-43FD-93AF-1F26BBFB7B33}"/>
    <hyperlink ref="W173" r:id="rId309" xr:uid="{F680C7D3-4CD2-4F59-A553-97D14E3A2CFF}"/>
    <hyperlink ref="V173" r:id="rId310" xr:uid="{6399C2A5-A303-4A89-8724-6A9271A8FA09}"/>
    <hyperlink ref="V181" r:id="rId311" xr:uid="{080BBF18-5A61-4884-9CFC-BC807A139468}"/>
    <hyperlink ref="W181" r:id="rId312" xr:uid="{ED30E343-7728-4B15-9102-0AFE8374352A}"/>
    <hyperlink ref="W182" r:id="rId313" xr:uid="{B708B6AB-9AA1-4570-AFAB-F44FC046DE54}"/>
    <hyperlink ref="V182" r:id="rId314" xr:uid="{E6352313-3930-46F2-90DB-9300B142CC9F}"/>
    <hyperlink ref="W183" r:id="rId315" xr:uid="{B55B7B62-28B4-475E-8940-968A2D6FC7B2}"/>
    <hyperlink ref="V183" r:id="rId316" xr:uid="{CF4B16A7-9EA1-4354-A63F-5E961AC16ACD}"/>
    <hyperlink ref="W184" r:id="rId317" xr:uid="{B504D031-FF5E-4374-9033-9DAE4EC0770D}"/>
    <hyperlink ref="V184" r:id="rId318" xr:uid="{8CA238DE-11CC-44C3-B9A2-4C96FF67C301}"/>
    <hyperlink ref="U189" r:id="rId319" xr:uid="{62859BFA-F241-43EC-82A5-7E4FA96A68F9}"/>
    <hyperlink ref="V189" r:id="rId320" xr:uid="{2C682740-E880-47EF-A4F2-51FDF2A75BCA}"/>
    <hyperlink ref="W189" r:id="rId321" xr:uid="{FEDECE7C-AF01-4B48-B8F5-E53A31AEDA7F}"/>
    <hyperlink ref="U193" r:id="rId322" xr:uid="{ADF9F26C-9259-42EB-A2F6-594486D719D3}"/>
    <hyperlink ref="V193" r:id="rId323" xr:uid="{05AFA32F-D8B1-48E3-B9A8-4B45CC0AFCAA}"/>
    <hyperlink ref="W193" r:id="rId324" xr:uid="{0B8F570F-1F72-45AE-9182-683BE7AC0428}"/>
    <hyperlink ref="U205" r:id="rId325" xr:uid="{FF0C324F-0AE3-46B3-B31C-50EE81C6AD96}"/>
    <hyperlink ref="W205" r:id="rId326" xr:uid="{E6D07E64-DDF9-4662-A162-D20EE23E96C5}"/>
    <hyperlink ref="V205" r:id="rId327" xr:uid="{5A895339-847A-4E85-B836-E4130AC8FC0E}"/>
    <hyperlink ref="U218" r:id="rId328" xr:uid="{B66F571A-BBDC-4F94-91D5-B995630E117D}"/>
    <hyperlink ref="U219" r:id="rId329" xr:uid="{A38BC80F-1A35-425E-8428-4F1992B754D5}"/>
    <hyperlink ref="V218" r:id="rId330" xr:uid="{9CB1C5E9-9CCC-460E-AB6F-02092704DD8A}"/>
    <hyperlink ref="V219" r:id="rId331" xr:uid="{A1D5BBE3-5749-4583-BF17-011395C62B74}"/>
    <hyperlink ref="W218" r:id="rId332" xr:uid="{5ADF65BE-1600-4070-A7C8-BE7562737AB8}"/>
    <hyperlink ref="W219" r:id="rId333" xr:uid="{8C3712D8-F01D-46EA-914D-D74B8F36A3C8}"/>
    <hyperlink ref="U220" r:id="rId334" xr:uid="{0EC10934-ED02-4795-9AA7-DA9145E2C3EC}"/>
    <hyperlink ref="V220" r:id="rId335" xr:uid="{AB1602F1-84E6-4AF1-B645-E4B63D2CD5D4}"/>
    <hyperlink ref="W220" r:id="rId336" xr:uid="{E76375CC-68E0-4714-BB26-9294E2D9E2B5}"/>
    <hyperlink ref="U217" r:id="rId337" xr:uid="{8E55D1F5-179E-4318-9441-8F18C4B45B51}"/>
    <hyperlink ref="V217" r:id="rId338" xr:uid="{C85E4054-75BC-4D17-B330-A0E1B085BCB6}"/>
    <hyperlink ref="W217" r:id="rId339" xr:uid="{B027FDAB-3FEA-4802-87F4-2FA5CD7627C0}"/>
    <hyperlink ref="U224" r:id="rId340" xr:uid="{43D3F204-F16A-4FA0-9052-4E585C5A0AAC}"/>
    <hyperlink ref="U230" r:id="rId341" xr:uid="{AB4493AB-AFBE-4D07-B0BC-D6F1C48048F0}"/>
    <hyperlink ref="V230" r:id="rId342" xr:uid="{7F12EABF-FEDB-454A-982B-3A65E4F62947}"/>
    <hyperlink ref="W224" r:id="rId343" xr:uid="{727114F7-5B0F-4317-B59B-9F90B9D2CBCC}"/>
    <hyperlink ref="V224" r:id="rId344" xr:uid="{EFA04827-9BC2-476A-AC64-FBE66A2541D3}"/>
    <hyperlink ref="U232" r:id="rId345" xr:uid="{9A46198D-7AD8-4239-B7BE-15A52B884D49}"/>
    <hyperlink ref="U233" r:id="rId346" xr:uid="{C8606C0A-7FBC-4652-AE30-77597CF29FD6}"/>
    <hyperlink ref="U234" r:id="rId347" xr:uid="{EC075598-2E6F-4CAC-B0E9-4DCC17309E3F}"/>
    <hyperlink ref="V232" r:id="rId348" xr:uid="{DF0F2648-27B0-42B0-A393-6FDA42D5F64C}"/>
    <hyperlink ref="V233" r:id="rId349" xr:uid="{A9F6C910-DF90-4D7C-8366-E3E5CC7CDC76}"/>
    <hyperlink ref="W233" r:id="rId350" xr:uid="{96F6753E-0851-42DB-9897-51F573511FC4}"/>
    <hyperlink ref="W232" r:id="rId351" xr:uid="{FBEC874F-991A-4FEE-AA37-A1C4FF9CDAD9}"/>
    <hyperlink ref="W245" r:id="rId352" xr:uid="{151C3006-36D6-4BE1-B427-F6E9B91820B7}"/>
    <hyperlink ref="V245" r:id="rId353" xr:uid="{E61519DC-F03A-446A-B40F-E385B32938CC}"/>
    <hyperlink ref="U245" r:id="rId354" xr:uid="{B3827245-F021-487D-A13E-524B8F6BF26C}"/>
    <hyperlink ref="U246" r:id="rId355" xr:uid="{AFE9BD2D-4428-44D3-AEC0-F749D65A8E2A}"/>
    <hyperlink ref="U248" r:id="rId356" xr:uid="{498E6C75-6832-4CB4-A25B-A7273E816850}"/>
    <hyperlink ref="U255" r:id="rId357" xr:uid="{84B3E70D-7CD9-4320-9329-724833F03E7C}"/>
    <hyperlink ref="U256" r:id="rId358" xr:uid="{4C7830AA-9083-4A1E-889A-A8F160BA496A}"/>
    <hyperlink ref="V255" r:id="rId359" xr:uid="{B5A59B37-7496-4795-969D-EBC8E65B3CCD}"/>
    <hyperlink ref="V256" r:id="rId360" xr:uid="{13D8A05E-050E-4E9E-B9EE-CACFA5658C51}"/>
    <hyperlink ref="U254" r:id="rId361" xr:uid="{29D990A1-0A3B-4309-9E7F-4266F4502C8E}"/>
    <hyperlink ref="V254" r:id="rId362" xr:uid="{989DCA09-9BE6-4415-9DDA-0FAD5375F78F}"/>
    <hyperlink ref="W254" r:id="rId363" xr:uid="{8562A27C-D1F4-4DFE-A253-2C94758F1CDA}"/>
    <hyperlink ref="W255" r:id="rId364" xr:uid="{DE7EE97F-6B1C-458E-8510-5E9C275DFD2A}"/>
    <hyperlink ref="W256" r:id="rId365" xr:uid="{BD9ACEB5-DD3D-481B-9BF9-DF2F62431824}"/>
    <hyperlink ref="U258" r:id="rId366" xr:uid="{A7BB0BD6-D7A0-4057-ADF3-284872F71B3F}"/>
    <hyperlink ref="V258" r:id="rId367" xr:uid="{F2E19C51-E88F-41B7-82B3-24E5DF5CE99F}"/>
    <hyperlink ref="W258" r:id="rId368" xr:uid="{4D7D3764-419F-45F4-BF2F-648D1CFB8B40}"/>
    <hyperlink ref="U257" r:id="rId369" xr:uid="{D3678E9C-5DCC-4758-83C4-26E6BB6C40C8}"/>
    <hyperlink ref="V257" r:id="rId370" xr:uid="{3E815064-7D60-41EC-8F8A-B0486D1D583A}"/>
    <hyperlink ref="W257" r:id="rId371" xr:uid="{6EF0C002-8886-4D39-A4CD-EEB173831E63}"/>
    <hyperlink ref="U259" r:id="rId372" xr:uid="{5E3B4E99-18FB-4D0A-8718-A36875438358}"/>
    <hyperlink ref="V275" r:id="rId373" xr:uid="{AB0577F1-B48B-4DC4-AEA1-A6916A32935E}"/>
    <hyperlink ref="W275" r:id="rId374" xr:uid="{94A98DEB-86E4-437B-A83C-9648D701EDBE}"/>
    <hyperlink ref="U275" r:id="rId375" xr:uid="{124DA724-1CF0-4384-A64D-FD58D1E44B73}"/>
    <hyperlink ref="U298" r:id="rId376" xr:uid="{E6828B1B-1AB2-4499-A6BA-7483B4C092EC}"/>
    <hyperlink ref="W286" r:id="rId377" xr:uid="{EE304DCB-FDE0-4E12-B5CB-56A66178DFB3}"/>
    <hyperlink ref="W285" r:id="rId378" xr:uid="{D568436C-C906-4563-B66F-D45833C3FC09}"/>
    <hyperlink ref="V285" r:id="rId379" xr:uid="{32F04506-0A3E-41A0-B503-2F45C25011F1}"/>
    <hyperlink ref="V286" r:id="rId380" xr:uid="{61D5726F-A2C9-49E9-8184-6D617665A1A1}"/>
    <hyperlink ref="U285" r:id="rId381" xr:uid="{ED196437-65E4-4C92-8EC1-BC1021F92057}"/>
    <hyperlink ref="U286" r:id="rId382" xr:uid="{AA7899B9-D47E-4A0C-8848-6F1E19B75680}"/>
    <hyperlink ref="U288" r:id="rId383" xr:uid="{9AB0203D-CF2B-498D-AA34-07793438C668}"/>
    <hyperlink ref="W288" r:id="rId384" xr:uid="{C7F82D68-91A1-40FD-B6EB-AF88F3D2B0A5}"/>
    <hyperlink ref="V288" r:id="rId385" xr:uid="{1E38A046-26E9-464C-B009-9F2509E3DE76}"/>
    <hyperlink ref="U290" r:id="rId386" xr:uid="{A484EB74-2029-4C29-8265-A4FB1529E68D}"/>
    <hyperlink ref="W290" r:id="rId387" xr:uid="{B7721E62-4D92-44F3-A83D-4CB1639CB314}"/>
    <hyperlink ref="V290" r:id="rId388" xr:uid="{E10B8B93-3CEA-463A-9667-8833E93218A2}"/>
    <hyperlink ref="U309" r:id="rId389" xr:uid="{3A568913-9619-4D78-BA78-0653F97CDADC}"/>
    <hyperlink ref="U150" r:id="rId390" xr:uid="{B012470E-07F1-4624-9150-301C9C6BCB3D}"/>
    <hyperlink ref="V309" r:id="rId391" xr:uid="{FE9DA402-457C-4A5C-BD0F-6D418377EF32}"/>
    <hyperlink ref="W309" r:id="rId392" xr:uid="{03DF427E-3FCD-4DC3-BA57-181303A537A2}"/>
    <hyperlink ref="V246" r:id="rId393" xr:uid="{938A3CC0-4326-419B-B983-85E71D4B7B7E}"/>
    <hyperlink ref="W246" r:id="rId394" xr:uid="{85FFEE5D-5C0C-4AB5-B1E0-86F2102322D4}"/>
    <hyperlink ref="U181" r:id="rId395" xr:uid="{94605A93-6C72-49A6-A59F-EEB9BF9DFEE4}"/>
    <hyperlink ref="V234" r:id="rId396" xr:uid="{CD0D26F3-AFB8-4AB7-9DF2-404C57CF1638}"/>
    <hyperlink ref="W234" r:id="rId397" xr:uid="{B5902625-A177-4069-A68B-BADACC06EA16}"/>
    <hyperlink ref="U247" r:id="rId398" xr:uid="{36BA4A14-A4CF-4512-9E8E-730AF14B3F1C}"/>
    <hyperlink ref="W230" r:id="rId399" xr:uid="{712E8671-94A1-4129-8BBE-4CD5EFB1C3D5}"/>
    <hyperlink ref="W247" r:id="rId400" xr:uid="{287FBCF1-ABD1-4E11-B944-5A17505DA77B}"/>
    <hyperlink ref="U114" r:id="rId401" xr:uid="{DA50DB47-06C7-4E05-9DF0-641985B80262}"/>
    <hyperlink ref="W114" r:id="rId402" xr:uid="{BAC1043C-99FA-4EFE-8191-8467B0B41CBD}"/>
    <hyperlink ref="V114" r:id="rId403" xr:uid="{6B4F12A0-A028-4A63-B118-DA8655773128}"/>
    <hyperlink ref="W28" r:id="rId404" xr:uid="{E0805969-A0FE-46F4-BE66-4D2749848D87}"/>
    <hyperlink ref="V28" r:id="rId405" xr:uid="{0989E7A9-D333-4803-8F52-72FD55755738}"/>
    <hyperlink ref="U16" r:id="rId406" xr:uid="{7E4CB93A-0366-47AE-94D8-B38083DF6A3B}"/>
    <hyperlink ref="W15" r:id="rId407" xr:uid="{5792457F-D195-4349-8098-C7BC6C832D86}"/>
    <hyperlink ref="U40" r:id="rId408" xr:uid="{F83DD35D-8C87-47F2-8A90-10649DA924DF}"/>
    <hyperlink ref="U15" r:id="rId409" xr:uid="{1B8B9F5E-1D65-4CD3-A898-3E891E26A7F3}"/>
    <hyperlink ref="U14" r:id="rId410" xr:uid="{BB65468F-3296-47C5-B216-CEEEC949FB7D}"/>
    <hyperlink ref="W40" r:id="rId411" xr:uid="{30AA28ED-03F7-42CD-AA2F-752B54404DC0}"/>
    <hyperlink ref="V40" r:id="rId412" xr:uid="{F624C5C4-1274-43C8-BEC1-50242ACEC89A}"/>
    <hyperlink ref="V39" r:id="rId413" xr:uid="{88A8E01D-3A93-4A4B-8BEF-25E1507A7B5D}"/>
    <hyperlink ref="W38" r:id="rId414" xr:uid="{95A91809-7CBB-4982-B6ED-85164E25C3A2}"/>
    <hyperlink ref="V38" r:id="rId415" xr:uid="{69BBD8F3-E8FC-4D53-8429-55EEFDC01858}"/>
    <hyperlink ref="W37" r:id="rId416" xr:uid="{5A465727-8D91-42E7-83FC-633F93EDFA31}"/>
    <hyperlink ref="V37" r:id="rId417" xr:uid="{06833FBF-A3F5-41AC-822C-370F454AEB31}"/>
    <hyperlink ref="W17" r:id="rId418" xr:uid="{96EF3C2F-A9ED-49CD-970E-6B23E15A2900}"/>
    <hyperlink ref="W16" r:id="rId419" xr:uid="{0D4643D9-50ED-4301-9317-5593C443FE0A}"/>
    <hyperlink ref="V16" r:id="rId420" xr:uid="{A061B6A9-2677-46F7-BB09-17A5D877ACB5}"/>
    <hyperlink ref="V15" r:id="rId421" xr:uid="{CB000938-8F8E-40D9-A882-0C7A828DB301}"/>
    <hyperlink ref="W14" r:id="rId422" xr:uid="{614505C4-7E7D-4F1E-BD34-A239E5BF345F}"/>
    <hyperlink ref="V14" r:id="rId423" xr:uid="{5DC53BDF-08D5-470E-A695-B637A1CBBAD5}"/>
    <hyperlink ref="W39" r:id="rId424" xr:uid="{75F043A1-1425-47F2-B5D3-C9766A2CAA1E}"/>
    <hyperlink ref="U39" r:id="rId425" xr:uid="{66F7B665-C4E8-4DE8-824E-1C26B0366DE0}"/>
    <hyperlink ref="U38" r:id="rId426" xr:uid="{9DA4BF8C-9C77-4829-98BD-8122454175DD}"/>
    <hyperlink ref="V17" r:id="rId427" xr:uid="{4EDF639A-4967-4554-9A8E-AFE5821AE9B4}"/>
    <hyperlink ref="U17" r:id="rId428" xr:uid="{BE2058CA-8DD7-4BFE-9D1A-73E2DCDEFBED}"/>
    <hyperlink ref="U28" r:id="rId429" xr:uid="{73D52028-7D34-4A13-AFF1-EDA2540E7A09}"/>
    <hyperlink ref="U29" r:id="rId430" xr:uid="{4AE01C6A-4ECC-41D1-995A-E0678EB1F641}"/>
    <hyperlink ref="W29" r:id="rId431" xr:uid="{45A0FCA7-0F52-43A9-840A-0B29FD40D6F3}"/>
    <hyperlink ref="V29" r:id="rId432" xr:uid="{EF7BF1A5-B17E-4995-BC52-3E7586796AD8}"/>
    <hyperlink ref="U25" r:id="rId433" xr:uid="{4FE1836F-818F-4C0F-8F2A-1B4F364392E3}"/>
    <hyperlink ref="U24" r:id="rId434" xr:uid="{4112FDE9-24A8-4D4B-938F-C6140C901B06}"/>
    <hyperlink ref="U23" r:id="rId435" xr:uid="{86BEAF98-977A-4D28-9ABB-0E82BCA17644}"/>
    <hyperlink ref="U22" r:id="rId436" xr:uid="{58BEDCD2-FEB5-4F4C-9C7D-65C46A5568C4}"/>
    <hyperlink ref="V25" r:id="rId437" xr:uid="{FF9C2B51-0EBE-4098-BAF5-44034894F522}"/>
    <hyperlink ref="V24" r:id="rId438" xr:uid="{8A9E2106-041E-43F4-858D-F2DCEF8B754F}"/>
    <hyperlink ref="W22" r:id="rId439" xr:uid="{BE90F16A-03E9-40F5-A03B-1C7FCB3162F2}"/>
    <hyperlink ref="V22" r:id="rId440" xr:uid="{6C2C295E-A2F1-4710-8B9C-1BD41D1BCA32}"/>
    <hyperlink ref="V23" r:id="rId441" xr:uid="{8997711E-CF85-4972-98CE-4F6D337E5624}"/>
    <hyperlink ref="U49" r:id="rId442" xr:uid="{D73A4CA3-A987-47F8-8D55-9420974C9BE7}"/>
    <hyperlink ref="V49" r:id="rId443" xr:uid="{B62457DF-7B9C-4FFD-AC1D-EF7BAEDF8B06}"/>
    <hyperlink ref="W63" r:id="rId444" xr:uid="{82BEB312-2EEC-470A-81D1-007D77DEDDEE}"/>
    <hyperlink ref="V63" r:id="rId445" xr:uid="{2C61DD36-B0A1-4C76-BBEB-2387136B6530}"/>
    <hyperlink ref="W62" r:id="rId446" xr:uid="{92C9B33D-DB2C-4462-BF9C-DE6AE6EFDC65}"/>
    <hyperlink ref="V62" r:id="rId447" xr:uid="{D6A83A9A-05DF-42DF-9ACB-A47D0808862D}"/>
    <hyperlink ref="W61" r:id="rId448" xr:uid="{CD30121F-C92D-43CA-840D-8371A3FAC698}"/>
    <hyperlink ref="V61" r:id="rId449" xr:uid="{348A8454-7AD9-4823-A872-2FB4219B4ABA}"/>
    <hyperlink ref="W60" r:id="rId450" xr:uid="{18029F9F-33AF-4FD7-9A33-8505D0C8DA65}"/>
    <hyperlink ref="V60" r:id="rId451" xr:uid="{360F2DC4-4BFA-4F21-97DE-8A169BED27EB}"/>
    <hyperlink ref="U296" r:id="rId452" xr:uid="{C6DEB1D7-5084-4CCA-A979-3CC1F4C94532}"/>
    <hyperlink ref="W296" r:id="rId453" xr:uid="{C81DC632-F3B0-4149-A760-A00D3328A67E}"/>
    <hyperlink ref="V296" r:id="rId454" xr:uid="{6D817964-C582-40F6-A2B3-9A67988B2731}"/>
    <hyperlink ref="U99" r:id="rId455" xr:uid="{C6832C3F-EDC1-47EE-A118-CBB122BD7027}"/>
    <hyperlink ref="W99" r:id="rId456" xr:uid="{F920911F-442F-4490-A0F0-0145E3404A5A}"/>
    <hyperlink ref="W297" r:id="rId457" xr:uid="{A4B30AE0-EC8D-4069-AEB8-31CAFD7EF1E0}"/>
    <hyperlink ref="V297" r:id="rId458" xr:uid="{168FDF4A-5546-46E2-B677-EE198B6EC5CC}"/>
    <hyperlink ref="U297" r:id="rId459" xr:uid="{D4A8C6F7-ABC7-41C3-9866-64B9BE8748B6}"/>
    <hyperlink ref="V202" r:id="rId460" xr:uid="{0B35B0BA-52B8-4A46-A486-31D8DFB6B3AE}"/>
    <hyperlink ref="U128" r:id="rId461" xr:uid="{A18C09F9-B955-4215-A9D3-C99D66BA8EFD}"/>
    <hyperlink ref="U239" r:id="rId462" xr:uid="{B133CD79-88F0-49CC-BC8B-B70606CFBA3D}"/>
    <hyperlink ref="W273" r:id="rId463" xr:uid="{23E49A28-FBC7-4B1C-858D-13B498D2416B}"/>
    <hyperlink ref="U269" r:id="rId464" xr:uid="{C090BE30-46FD-46E2-849B-151FE405EE86}"/>
    <hyperlink ref="W268" r:id="rId465" xr:uid="{5375E1B7-B8F4-4E24-B8AA-5B2C2DDF70D3}"/>
    <hyperlink ref="U268" r:id="rId466" xr:uid="{8F52B2BE-58CB-4092-BC9D-478C0D21C97F}"/>
    <hyperlink ref="U270" r:id="rId467" xr:uid="{B20B34A9-508A-48F6-9064-6025E58E42EB}"/>
    <hyperlink ref="U272" r:id="rId468" xr:uid="{C0AE611A-CFDA-46D9-8B9C-93DAE2F1DD39}"/>
    <hyperlink ref="U273" r:id="rId469" xr:uid="{53A38BB9-453F-4A9A-9C39-CF2CFFCB2614}"/>
    <hyperlink ref="V170" r:id="rId470" xr:uid="{F892B5F8-932C-43E4-9DF9-8FF8B1E7A606}"/>
    <hyperlink ref="V169:W169" r:id="rId471" display="https://www.pref.fukui.lg.jp/doc/tan-noso/kyuuri.html" xr:uid="{EAE9F834-8CD0-4A9F-97A1-797B25751A60}"/>
    <hyperlink ref="U169" r:id="rId472" xr:uid="{BE775004-C94B-4F24-A258-6EFE4D02E90B}"/>
    <hyperlink ref="W133" r:id="rId473" xr:uid="{6F31FD67-195C-4CCC-885E-649A79EBF363}"/>
    <hyperlink ref="V133" r:id="rId474" xr:uid="{2691039A-5461-4418-A8F6-5C48DF680AE1}"/>
    <hyperlink ref="W131" r:id="rId475" xr:uid="{D4B80D76-A2A6-4F56-99E0-FCE9BAAB6D4F}"/>
    <hyperlink ref="V131" r:id="rId476" xr:uid="{174E4ECE-7BBF-4C56-81CA-22A6825684CA}"/>
    <hyperlink ref="U131" r:id="rId477" xr:uid="{A5FFD60E-6A1F-4631-927C-2C245A1EC572}"/>
    <hyperlink ref="U221" r:id="rId478" xr:uid="{CA3939DD-2F52-4007-940F-DC798FF8E6B8}"/>
    <hyperlink ref="U237" r:id="rId479" xr:uid="{ED487826-B664-44D6-8979-F5EFAAE645A1}"/>
    <hyperlink ref="W237" r:id="rId480" xr:uid="{CD43D2F2-872C-43AB-AEBE-2927BDD51562}"/>
    <hyperlink ref="V237" r:id="rId481" xr:uid="{3F5B9AC8-C8D3-4AF3-A80D-11C3BEC9D1B1}"/>
    <hyperlink ref="U236" r:id="rId482" xr:uid="{BDBE089D-BD97-422D-A43E-8802A826B6CF}"/>
    <hyperlink ref="W236" r:id="rId483" xr:uid="{5D6EA736-F7A5-46ED-A2AD-807CEB8ECE7A}"/>
    <hyperlink ref="V236" r:id="rId484" xr:uid="{DEB65A56-3927-4C36-9EA1-82532C6E7F21}"/>
    <hyperlink ref="U211" r:id="rId485" xr:uid="{DE8623B7-C5DF-442F-BBF6-DB9E388D9C9F}"/>
    <hyperlink ref="V211" r:id="rId486" xr:uid="{03E7369B-AB7E-49C0-B455-9A15D9871C8B}"/>
    <hyperlink ref="W210" r:id="rId487" xr:uid="{18F971F7-CF7E-472B-8321-0D11BADF543A}"/>
    <hyperlink ref="V210" r:id="rId488" xr:uid="{1351CD9D-0266-42D0-8102-1CB036F8DB8B}"/>
    <hyperlink ref="U210" r:id="rId489" xr:uid="{420479FC-14A1-48B6-8BDD-3A955121C0BC}"/>
    <hyperlink ref="W199" r:id="rId490" display="https://www.pref.kyoto.jp/nosan/documents/r6-26-1_negi.pdf" xr:uid="{62E26791-AC79-4390-BEC1-F131BFC1220C}"/>
    <hyperlink ref="U186" r:id="rId491" xr:uid="{1BEE78FC-74D3-4C20-B10B-5B5B7426565E}"/>
    <hyperlink ref="V186" r:id="rId492" xr:uid="{C894652E-03C5-4F31-89B5-A29A60EFD12D}"/>
    <hyperlink ref="W186" r:id="rId493" xr:uid="{C8DF1E6E-CCF0-4553-900C-86C64C6D0749}"/>
    <hyperlink ref="U185" r:id="rId494" xr:uid="{AFDC2061-FB8F-4082-8798-97C9DD5FAFE7}"/>
    <hyperlink ref="V185" r:id="rId495" xr:uid="{4531CD4C-67AD-440F-8A69-E2686034291B}"/>
    <hyperlink ref="W185" r:id="rId496" xr:uid="{D087475A-8925-47BA-A58F-D2E1DF54B73E}"/>
    <hyperlink ref="U168" r:id="rId497" xr:uid="{2216B517-51CA-4104-AB0B-489129ED5F88}"/>
    <hyperlink ref="V168" r:id="rId498" xr:uid="{BC73C98C-9E2F-49C8-B8CE-FB0F96D56B06}"/>
    <hyperlink ref="W168" r:id="rId499" xr:uid="{2D836718-49DD-4EC6-A977-B6C8E21AF340}"/>
    <hyperlink ref="U167" r:id="rId500" xr:uid="{42455F07-77DD-44DF-84C1-14FA021298F4}"/>
    <hyperlink ref="V167" r:id="rId501" xr:uid="{A7EB9017-D32E-4D2C-87F8-11EF29863832}"/>
    <hyperlink ref="W167" r:id="rId502" xr:uid="{6E11236B-B507-4833-87BF-96E95905C6A3}"/>
    <hyperlink ref="U151" r:id="rId503" xr:uid="{15FC83D6-A483-41C2-BAA9-5446F2977D68}"/>
    <hyperlink ref="W151" r:id="rId504" xr:uid="{C5231B6C-2D7A-43F0-ACFB-19D6C3419133}"/>
    <hyperlink ref="V151" r:id="rId505" xr:uid="{477FFCA3-0EFA-43F4-8883-635B2A355A4A}"/>
    <hyperlink ref="V132" r:id="rId506" display="https://www.pref.niigata.lg.jp/uploaded/life/735067_2290789_misc.pdf_x000a_" xr:uid="{E36F3245-D1A3-4361-BF7F-4F0BE7CD4B20}"/>
    <hyperlink ref="W132" r:id="rId507" xr:uid="{C1CBFAB1-58E2-4BF6-8ACC-F25C91136F1B}"/>
    <hyperlink ref="U132" r:id="rId508" xr:uid="{B4FF1B09-13B1-4868-8DBD-459C6F5F15AE}"/>
    <hyperlink ref="W202" r:id="rId509" xr:uid="{9E0220CA-386C-4904-BDB7-13F6B2C17014}"/>
    <hyperlink ref="U202" r:id="rId510" xr:uid="{6E0AFA73-74C5-4CD6-98CC-F4507361C865}"/>
    <hyperlink ref="W272" r:id="rId511" xr:uid="{9D4C772B-C18E-4FA3-A082-D881694FA1BB}"/>
    <hyperlink ref="U235" r:id="rId512" xr:uid="{4D906C8E-27F9-4360-A50C-C9B5CC651187}"/>
    <hyperlink ref="U133" r:id="rId513" xr:uid="{EB72FF8A-C172-4B4C-A1AE-2A5C67696159}"/>
    <hyperlink ref="U170" r:id="rId514" xr:uid="{2BC01C60-0708-4384-83B1-2EDA98A7C392}"/>
    <hyperlink ref="W270" r:id="rId515" xr:uid="{7E2E58E5-BF46-40FD-8344-FC9087A5BDDB}"/>
    <hyperlink ref="U115" r:id="rId516" xr:uid="{B50BA1B3-9A2A-4CC7-9234-318D1ACF68AA}"/>
    <hyperlink ref="U118" r:id="rId517" xr:uid="{3F73E005-0642-422A-8B04-1FE79D83D066}"/>
    <hyperlink ref="V118" r:id="rId518" xr:uid="{10DF4231-ADC4-4D6B-9FE0-BDE8640683A6}"/>
    <hyperlink ref="W118" r:id="rId519" xr:uid="{42E8268D-D1CA-47CE-8608-8C91E6472BB1}"/>
    <hyperlink ref="U119" r:id="rId520" xr:uid="{C6130B74-172B-47DC-88B2-94F657C724F0}"/>
    <hyperlink ref="V119" r:id="rId521" xr:uid="{8A25B651-FBDB-4FCC-84B0-2E0B8ED384D1}"/>
    <hyperlink ref="W119" r:id="rId522" xr:uid="{90BBBB1D-6469-4BA5-9DE7-EA8C00AB2079}"/>
    <hyperlink ref="V98" r:id="rId523" xr:uid="{3DB37965-2B17-418F-8FD3-4A9E7CDEEE16}"/>
    <hyperlink ref="W98" r:id="rId524" xr:uid="{30F7B7BF-AB30-4525-BBF0-266225F3B0D3}"/>
    <hyperlink ref="U98" r:id="rId525" xr:uid="{B75BC5EE-119B-4423-A6CB-78FD4488BAA8}"/>
    <hyperlink ref="W80" r:id="rId526" xr:uid="{DDE4605B-EE18-4B80-8828-21AC3523FFDB}"/>
    <hyperlink ref="U60" r:id="rId527" xr:uid="{E9A8ABD2-B577-4B75-8D89-B61FA237830D}"/>
    <hyperlink ref="U61" r:id="rId528" xr:uid="{6729646E-CFDB-4962-A21F-2FF2BE37535F}"/>
    <hyperlink ref="U62" r:id="rId529" xr:uid="{AE7DD809-A626-4404-891A-946B0EABE204}"/>
    <hyperlink ref="U63" r:id="rId530" xr:uid="{BFF5D5C2-7590-4AA7-BCA0-F1EEC4B49B6C}"/>
    <hyperlink ref="W49" r:id="rId531" display="https://www.pref.ibaraki.jp/nourinsuisan/ounourin/kasanofu/kasama/documents/kenoukasamasanntisennryaku.pdf" xr:uid="{644BC283-9424-493D-ABE3-2D740E391676}"/>
    <hyperlink ref="U48" r:id="rId532" xr:uid="{A49AC4B3-E61A-4B26-8E1E-48A39B083904}"/>
    <hyperlink ref="U74" r:id="rId533" xr:uid="{6FA9BAFE-E7B2-48E9-98F1-77C71D89D8A9}"/>
    <hyperlink ref="U75" r:id="rId534" xr:uid="{6193EF50-270C-4E6D-946D-98A63C9D3C1B}"/>
    <hyperlink ref="U76" r:id="rId535" xr:uid="{5320EA4D-650A-48FE-BCEE-FEADC9F1E882}"/>
    <hyperlink ref="U77" r:id="rId536" xr:uid="{CE4EA67F-2FE8-4694-9742-D1465601C6E4}"/>
    <hyperlink ref="U78" r:id="rId537" xr:uid="{F7A1B48E-2B8B-4377-91CC-4647F008385D}"/>
    <hyperlink ref="U79" r:id="rId538" xr:uid="{D8273F57-B3A0-414C-8DD6-154CAFC2F3E4}"/>
    <hyperlink ref="U80" r:id="rId539" xr:uid="{4EED473E-839F-4CDD-B87E-A19ECFDEDC55}"/>
    <hyperlink ref="U84" r:id="rId540" xr:uid="{5807B390-8087-46E5-B6D4-07478B654935}"/>
    <hyperlink ref="V80" r:id="rId541" xr:uid="{704F439D-69BD-4BE8-8A5F-70A54EF2EB9F}"/>
    <hyperlink ref="V273" r:id="rId542" xr:uid="{7E86081A-40E3-4CEB-ACF0-54C95B647C78}"/>
    <hyperlink ref="V235" r:id="rId543" xr:uid="{8C711FC2-9308-494C-AE5D-9BEFE788E996}"/>
    <hyperlink ref="W23" r:id="rId544" xr:uid="{316937CB-88FA-41C6-B13F-9C4A92CC8A97}"/>
    <hyperlink ref="U37" r:id="rId545" xr:uid="{DB4C3EF0-6077-49ED-8A5D-1F7BF9291F61}"/>
    <hyperlink ref="W24" r:id="rId546" xr:uid="{4C770A71-B059-48E5-85BC-F7217DCFBC7E}"/>
    <hyperlink ref="W25" r:id="rId547" xr:uid="{EDB801C4-7F83-447B-85D5-9690D97CF04A}"/>
    <hyperlink ref="V311" r:id="rId548" xr:uid="{0247D7AA-5CF6-4D57-B0D6-F3091AB9C3B0}"/>
    <hyperlink ref="U311" r:id="rId549" xr:uid="{EE46E188-43C4-4013-A99C-73EF1BF6C5AC}"/>
    <hyperlink ref="W311" r:id="rId550" xr:uid="{CD16615A-30CE-482B-87F4-CA1447957601}"/>
    <hyperlink ref="U312" r:id="rId551" xr:uid="{3095B139-D192-410D-AA40-D6431A873531}"/>
    <hyperlink ref="V312" r:id="rId552" xr:uid="{6BFE89FA-D0AD-4495-9BC6-746D6043B380}"/>
    <hyperlink ref="W170" r:id="rId553" xr:uid="{1AB9A3D3-CA2A-4BE5-B2AD-F7EE365895E6}"/>
    <hyperlink ref="W299" r:id="rId554" xr:uid="{49718655-E875-4685-9938-B6DACEA1E8A9}"/>
    <hyperlink ref="V299" r:id="rId555" xr:uid="{B8583A53-E52B-410E-9110-304E19260C68}"/>
    <hyperlink ref="U299" r:id="rId556" xr:uid="{0674EDAE-611C-4D98-BDFD-32DC9077ED1D}"/>
    <hyperlink ref="U203" r:id="rId557" xr:uid="{5B3A2CE7-2F65-4514-A22C-642263000F27}"/>
    <hyperlink ref="W203" r:id="rId558" xr:uid="{9DE1EF5C-6B9E-43B1-AB14-AEC1C73CAFD1}"/>
    <hyperlink ref="V203" r:id="rId559" xr:uid="{285EAE1A-0949-4F84-B42A-14AEC62918A9}"/>
    <hyperlink ref="W206" r:id="rId560" xr:uid="{F56D91F0-F553-4818-92C5-CB49ACAFB971}"/>
    <hyperlink ref="U206" r:id="rId561" xr:uid="{D1A8E1D8-46F1-40FB-B35B-D6259F55F69E}"/>
    <hyperlink ref="V206" r:id="rId562" xr:uid="{88C74E92-3BD9-4914-B25E-1A7A688C76D2}"/>
    <hyperlink ref="W207" r:id="rId563" xr:uid="{18D2B57A-67AA-4E55-84E9-037A090D6064}"/>
    <hyperlink ref="V207" r:id="rId564" xr:uid="{C2ABFF6B-E1C2-46C0-A9AA-D032B37063C6}"/>
    <hyperlink ref="U207" r:id="rId565" xr:uid="{5A060CB3-6CD2-4E39-A7CD-53A212DB7ACA}"/>
    <hyperlink ref="U208" r:id="rId566" xr:uid="{AA66BB37-268D-4CC2-805C-47C865BE4520}"/>
    <hyperlink ref="V208" r:id="rId567" xr:uid="{2E7E99E7-C06B-4C5B-8222-BE4921B57AD3}"/>
    <hyperlink ref="W208" r:id="rId568" xr:uid="{A414D946-A3E3-4C36-9CD2-4E8C39A99E15}"/>
    <hyperlink ref="U209" r:id="rId569" xr:uid="{07859838-78EE-4FAB-B47A-A80102F02E8A}"/>
    <hyperlink ref="V209" r:id="rId570" xr:uid="{57800098-3936-4078-AC60-B7F3AEB3524C}"/>
    <hyperlink ref="W209" r:id="rId571" xr:uid="{79D81762-C46F-4DCE-ACAC-EEF6EA25FA20}"/>
    <hyperlink ref="U194" r:id="rId572" xr:uid="{82B424CF-0CE1-4C7D-9165-3957D8E29917}"/>
    <hyperlink ref="U195" r:id="rId573" xr:uid="{A350086C-5585-47FC-BA2A-583184279A0E}"/>
    <hyperlink ref="V194" r:id="rId574" xr:uid="{B1E9884F-F21A-4ED9-83B4-3B5A3C11EE31}"/>
    <hyperlink ref="W194" r:id="rId575" xr:uid="{2DB972EE-D907-451E-A59C-561BF6BAE70F}"/>
    <hyperlink ref="V195" r:id="rId576" xr:uid="{E11B238F-DC71-47FA-984D-C45484442D69}"/>
    <hyperlink ref="W195" r:id="rId577" xr:uid="{05AB8E3E-589F-4FDE-8288-8776FC16794F}"/>
    <hyperlink ref="U117" r:id="rId578" xr:uid="{9E61CDC0-2698-420B-A9E5-7614382E0079}"/>
    <hyperlink ref="V117" r:id="rId579" xr:uid="{5C2BFCA2-C8EA-4436-90D9-2109CFDFDF84}"/>
    <hyperlink ref="W117" r:id="rId580" xr:uid="{19EF5519-929F-41BC-88B3-D5022DABBC3D}"/>
    <hyperlink ref="V115" r:id="rId581" xr:uid="{3F8249F4-0A87-40A9-B8AA-8D26E2B35CCC}"/>
    <hyperlink ref="W115" r:id="rId582" xr:uid="{B2599ED6-D8CE-4FE5-BD66-256B9882107A}"/>
    <hyperlink ref="W84" r:id="rId583" xr:uid="{EA10B048-B06B-4D84-8CF2-6DA06E86A111}"/>
    <hyperlink ref="W85" r:id="rId584" xr:uid="{C667599C-B305-4076-B4B8-CF54008BC0AB}"/>
    <hyperlink ref="U85" r:id="rId585" xr:uid="{9B914CFD-FADA-4D25-8EAB-933150B9A21F}"/>
    <hyperlink ref="V84" r:id="rId586" xr:uid="{9466D5B3-23AD-4C36-AA21-7060740F17C7}"/>
    <hyperlink ref="V85" r:id="rId587" xr:uid="{6769780D-CAA4-48D3-B09F-897D3294955B}"/>
    <hyperlink ref="U292" r:id="rId588" xr:uid="{3804F12F-5EB9-4B3E-BF20-5DADC678F543}"/>
    <hyperlink ref="U291" r:id="rId589" xr:uid="{6735E8C5-A037-40AC-9146-28426F9CEAD0}"/>
    <hyperlink ref="U293" r:id="rId590" xr:uid="{56A5E003-8A10-478D-85B2-66564ABEE8BC}"/>
    <hyperlink ref="U294" r:id="rId591" xr:uid="{08C89D42-4E18-4945-A3FB-FB045D95F6C7}"/>
    <hyperlink ref="V291" r:id="rId592" xr:uid="{0FB23E6F-E37B-4AC3-A838-800BD85A8385}"/>
    <hyperlink ref="W291" r:id="rId593" xr:uid="{C0653DEE-597F-48D3-B34B-2F4F01E6E062}"/>
    <hyperlink ref="V292" r:id="rId594" xr:uid="{D7D2D8BB-966C-4218-A8BF-2747E4207E48}"/>
    <hyperlink ref="W292" r:id="rId595" xr:uid="{B9EE3991-8351-4E5F-8EA1-FED21C7CFA1A}"/>
    <hyperlink ref="V293" r:id="rId596" xr:uid="{899CED66-45F7-40F4-AB58-559166D177F3}"/>
    <hyperlink ref="W293" r:id="rId597" xr:uid="{5C0E2A97-B8CB-4793-9F6D-63320A9FB915}"/>
    <hyperlink ref="U287" r:id="rId598" xr:uid="{1A527020-F674-4F06-97F1-FE43CC332C12}"/>
    <hyperlink ref="V287" r:id="rId599" xr:uid="{D0EAB561-D8B0-4A5C-8523-4D3562C5CF48}"/>
    <hyperlink ref="W287" r:id="rId600" xr:uid="{8B893070-70F1-40FA-BE16-4DFED04E4FA8}"/>
    <hyperlink ref="V289" r:id="rId601" xr:uid="{1B7B66D6-8411-448F-8EE3-75D8C0A9E059}"/>
    <hyperlink ref="W289" r:id="rId602" xr:uid="{E8EF64C3-A307-4BE7-A5B8-55CD4DF424D0}"/>
    <hyperlink ref="U289" r:id="rId603" xr:uid="{4E425DA4-7A1D-4AC6-BD61-10E331FC9C40}"/>
    <hyperlink ref="W294" r:id="rId604" xr:uid="{0DA1C0A7-E93E-4BA4-9150-26E9F6AB8DFC}"/>
    <hyperlink ref="V294" r:id="rId605" xr:uid="{AB0598A5-6410-483E-AC92-252673CCE281}"/>
    <hyperlink ref="U277" r:id="rId606" xr:uid="{CDAAD3CB-C4FE-4EA9-87F1-CF366EABB256}"/>
    <hyperlink ref="V277" r:id="rId607" xr:uid="{81A23880-2D00-4001-82FF-7FA95A8507C3}"/>
    <hyperlink ref="U11" r:id="rId608" location="about04" xr:uid="{3ADCD994-24F6-47D1-87FE-F1ED5BFE77D4}"/>
    <hyperlink ref="W11" r:id="rId609" xr:uid="{A19E00A3-DD27-4E6C-8A48-06BA47AFC66A}"/>
    <hyperlink ref="V11" r:id="rId610" xr:uid="{6E2A5B19-151E-48FB-8790-8F18373C12DE}"/>
    <hyperlink ref="U9" r:id="rId611" xr:uid="{F8033C8B-E86B-4377-A809-2890B790CBCB}"/>
    <hyperlink ref="V9" r:id="rId612" xr:uid="{0B0944C0-AC72-4434-982F-800C3355AD04}"/>
    <hyperlink ref="W9" r:id="rId613" xr:uid="{E79890D9-7B03-4CCC-8C8F-3D6CE82529F7}"/>
    <hyperlink ref="U10" r:id="rId614" xr:uid="{A291D1FA-051D-4EB6-AB23-B68A7C0974E9}"/>
    <hyperlink ref="V10" r:id="rId615" xr:uid="{C51BFA78-DCAA-43B0-9394-5FA8871887A8}"/>
    <hyperlink ref="W10" r:id="rId616" xr:uid="{2BBBFD6C-0C8E-4181-B425-FB285CC0EEB9}"/>
    <hyperlink ref="W277" r:id="rId617" xr:uid="{EDB98CFB-9156-495D-96DB-E6F7BD1320EE}"/>
    <hyperlink ref="U214" r:id="rId618" xr:uid="{3DFE247C-3CBE-48AE-B7F1-E2A34A28117F}"/>
    <hyperlink ref="V214" r:id="rId619" xr:uid="{E4C06BF7-876B-43EF-8015-793A05738E3A}"/>
    <hyperlink ref="W214" r:id="rId620" xr:uid="{4A471831-E378-4788-A451-A67A98B699B3}"/>
    <hyperlink ref="U310" r:id="rId621" xr:uid="{9E60E0BA-0737-4D16-9539-70929FC34169}"/>
    <hyperlink ref="W310" r:id="rId622" xr:uid="{ACEC224E-1421-4F45-ACE7-FD7117226F1E}"/>
    <hyperlink ref="V310" r:id="rId623" xr:uid="{3A7B8866-A6DA-4F91-91BD-8179159A6F25}"/>
    <hyperlink ref="U196" r:id="rId624" xr:uid="{0BECA641-E16F-47B1-A245-AE5460B6FBF2}"/>
    <hyperlink ref="V196" r:id="rId625" xr:uid="{E170E4F8-F861-47B9-ADCE-C5DA62B9D402}"/>
    <hyperlink ref="W196" r:id="rId626" xr:uid="{5538892B-21DD-40E4-8B19-CD8C1C804063}"/>
    <hyperlink ref="U127" r:id="rId627" location="suika01" xr:uid="{649F7C87-0D04-46A9-AEF7-6F7081F51D46}"/>
    <hyperlink ref="V127" r:id="rId628" xr:uid="{04068965-CED9-4EC0-BF53-0AE784245AE1}"/>
    <hyperlink ref="W127" r:id="rId629" xr:uid="{FBDE37E0-4690-4822-B70B-F1686C03A157}"/>
    <hyperlink ref="W235" r:id="rId630" xr:uid="{CCDAFBCA-8414-426F-9C58-A4EF13BA33DA}"/>
    <hyperlink ref="U251" r:id="rId631" xr:uid="{9218CF54-A6C1-40B4-845E-2078FFF93EBC}"/>
    <hyperlink ref="V251" r:id="rId632" xr:uid="{8E045B04-3983-4556-8495-2B0009E25B20}"/>
    <hyperlink ref="W251" r:id="rId633" xr:uid="{17E8508A-EF7B-4878-B426-F50EC5E3D6D4}"/>
    <hyperlink ref="U252" r:id="rId634" xr:uid="{F663ED2D-BC3C-4C4F-9653-F778CF65AC9A}"/>
    <hyperlink ref="V252" r:id="rId635" xr:uid="{AC369159-AF95-4DDD-8D97-57CC7FBEDDEE}"/>
    <hyperlink ref="W252" r:id="rId636" xr:uid="{B269A60B-A4BC-4827-A282-9FC001E019DA}"/>
    <hyperlink ref="V268" r:id="rId637" xr:uid="{463A92A0-1C51-40B4-B7FA-1714053C98D8}"/>
    <hyperlink ref="V269" r:id="rId638" xr:uid="{9A1755AB-B9CF-41B1-9991-F645A80EFA03}"/>
    <hyperlink ref="W269" r:id="rId639" xr:uid="{564FA18D-5867-488E-A7B9-9F7C21FB0527}"/>
    <hyperlink ref="V272" r:id="rId640" xr:uid="{B9145CD1-396B-4F3C-8335-40F392F78F93}"/>
    <hyperlink ref="V260" r:id="rId641" xr:uid="{C4CFB715-C184-4D42-85A7-7DFEF0127BAF}"/>
    <hyperlink ref="V261" r:id="rId642" xr:uid="{3628CEF3-559B-4E56-BE01-696A0E3540E1}"/>
    <hyperlink ref="V262" r:id="rId643" xr:uid="{4312E9F2-CB38-4DBA-9D4D-1B033CEBD749}"/>
    <hyperlink ref="V263" r:id="rId644" xr:uid="{2D0B196C-5A50-4CD6-97AE-F2024E1E0346}"/>
    <hyperlink ref="W263" r:id="rId645" xr:uid="{90CFE73E-6CDA-425C-92D9-D7061791682A}"/>
    <hyperlink ref="V264" r:id="rId646" xr:uid="{CB03E506-7D76-4438-9AA5-E65D06108934}"/>
    <hyperlink ref="W264" r:id="rId647" xr:uid="{D9C725B2-E517-4EE9-B77F-DAA0067C777D}"/>
    <hyperlink ref="W266" r:id="rId648" xr:uid="{11A4933E-CEDF-4443-AE45-1E6B668133A6}"/>
    <hyperlink ref="V265" r:id="rId649" xr:uid="{C6981411-CFD8-401C-8AA8-7AEFFD4CFD7F}"/>
    <hyperlink ref="W265" r:id="rId650" xr:uid="{F7C99596-474C-4489-A2E8-7FEB1230D8CC}"/>
    <hyperlink ref="V239" r:id="rId651" xr:uid="{61D6A108-78AC-49FC-9C7C-C67A9FFB3462}"/>
    <hyperlink ref="W239" r:id="rId652" xr:uid="{FD3027CF-4E77-49C1-9AFA-0D03958234D6}"/>
    <hyperlink ref="U263" r:id="rId653" xr:uid="{E35EF84F-9033-4B04-A42D-139F23E578AB}"/>
    <hyperlink ref="U262" r:id="rId654" xr:uid="{2AB3C395-418E-4F37-A401-9A17BB578E3C}"/>
    <hyperlink ref="U261" r:id="rId655" xr:uid="{6ED37942-DBC8-4AAA-BD02-66352F2B0A9D}"/>
    <hyperlink ref="U260" r:id="rId656" xr:uid="{6B7296D5-8F23-45D5-85B5-76F2E7C9213E}"/>
    <hyperlink ref="V100" r:id="rId657" xr:uid="{A4734393-BEBE-4D9D-8670-7567658ED475}"/>
    <hyperlink ref="V99" r:id="rId658" xr:uid="{78C22DDD-2DDA-4AEA-AF42-02FC231957EB}"/>
    <hyperlink ref="V128" r:id="rId659" xr:uid="{A3D9E3CC-3174-489A-9F9A-90701794C13F}"/>
    <hyperlink ref="V129" r:id="rId660" xr:uid="{6FCDEC68-6E80-453B-911D-A9AEF40B771C}"/>
    <hyperlink ref="V130" r:id="rId661" xr:uid="{C66BA0FD-B279-4A74-A555-DC14A9BF5ACE}"/>
    <hyperlink ref="W128" r:id="rId662" xr:uid="{4C33877D-D5DB-4D08-BABD-337C2AF45EFC}"/>
    <hyperlink ref="W129" r:id="rId663" xr:uid="{6AA5E5DA-CEB0-4F3F-953C-601403C3CCCB}"/>
    <hyperlink ref="W130" r:id="rId664" xr:uid="{3E721575-8DA2-4175-B304-0FD1EC79BCE7}"/>
    <hyperlink ref="U199" r:id="rId665" xr:uid="{F4C251D8-1BA4-429F-8572-49FB18466118}"/>
    <hyperlink ref="V199" r:id="rId666" xr:uid="{5C5DB21D-56E3-4BB2-AC9C-A0BB2058612D}"/>
    <hyperlink ref="V200" r:id="rId667" xr:uid="{FFF3B84F-B36A-48F3-B1B2-F76807FE4019}"/>
    <hyperlink ref="V201" r:id="rId668" xr:uid="{FE73FAEA-01C0-42E8-B7A9-C61617AAED0C}"/>
    <hyperlink ref="W200" r:id="rId669" xr:uid="{6370DB23-751F-46BA-9FDC-CFCEFD60BBC1}"/>
    <hyperlink ref="W201" r:id="rId670" xr:uid="{CD1F1298-A6D5-4706-B5CD-8D3BCF8CB294}"/>
    <hyperlink ref="V204" r:id="rId671" xr:uid="{3A91966C-BEDE-4D91-9E76-4437FBD6D074}"/>
    <hyperlink ref="U197" r:id="rId672" xr:uid="{ED25D5C6-ADAE-4681-A884-D9E79D28588B}"/>
    <hyperlink ref="W197" r:id="rId673" xr:uid="{D102AF97-3A56-4BC5-861F-22FC4E7D7285}"/>
    <hyperlink ref="U264" r:id="rId674" xr:uid="{1C1813B3-A56F-4C61-94DF-594C251633DC}"/>
    <hyperlink ref="U290:U291" r:id="rId675" display="https://www.pref.kagawa.lg.jp/noukei16300/jizokukano/gurisapo/gurisapo.html" xr:uid="{F04A8500-6E8D-4E28-80B0-C3BD463551CB}"/>
    <hyperlink ref="V221" r:id="rId676" xr:uid="{CC2FD315-115C-41F2-9397-041B0DB58AEC}"/>
    <hyperlink ref="W221" r:id="rId677" xr:uid="{8E637004-B233-431C-A320-DF44A33B5C78}"/>
    <hyperlink ref="V222" r:id="rId678" xr:uid="{10E87BF1-2E87-43CB-98F9-E09E64C2FF41}"/>
    <hyperlink ref="W222" r:id="rId679" xr:uid="{A8035193-BA52-4E3F-94B7-C9CA6EBF97BB}"/>
    <hyperlink ref="V225" r:id="rId680" xr:uid="{66ED847D-0562-4C75-9563-3EC3B3F613C3}"/>
    <hyperlink ref="W225" r:id="rId681" xr:uid="{44805FE5-1B07-4CFA-8630-8AB85A0B0E16}"/>
    <hyperlink ref="V226" r:id="rId682" xr:uid="{AD61D396-0F4F-4ECF-993D-0B0DBC04E3DE}"/>
    <hyperlink ref="W226" r:id="rId683" xr:uid="{24B81D0B-DFBA-4D52-9C25-E87998C4E244}"/>
    <hyperlink ref="V227" r:id="rId684" xr:uid="{F4D2C53C-8DB7-4D4B-BE17-63A1E5BF966D}"/>
    <hyperlink ref="W227" r:id="rId685" xr:uid="{0E8A1569-EF3B-4AAE-9D40-4C171B32BA82}"/>
    <hyperlink ref="V267" r:id="rId686" xr:uid="{BC4307B7-0D86-4C1F-8821-3AD6DCE4EB12}"/>
    <hyperlink ref="V266" r:id="rId687" xr:uid="{1AA13DB1-0978-4308-8401-2A13B1C100F3}"/>
    <hyperlink ref="V271" r:id="rId688" xr:uid="{179AB3E3-AB8C-49FC-A70B-2F6F8F035C43}"/>
    <hyperlink ref="V270" r:id="rId689" xr:uid="{E3366085-18AC-4F74-A974-0F35C8209C58}"/>
    <hyperlink ref="V197" r:id="rId690" xr:uid="{334AFF54-EB95-4E5B-87CB-D96582073A7D}"/>
    <hyperlink ref="V198" r:id="rId691" xr:uid="{518D1967-E05F-4DD0-86C1-7F3F140F9427}"/>
    <hyperlink ref="U12" r:id="rId692" xr:uid="{5A44BC15-140E-4794-AB71-BB62C999141C}"/>
    <hyperlink ref="U13" r:id="rId693" xr:uid="{281F0324-2E27-4D1A-80B9-445FDCF9F951}"/>
    <hyperlink ref="V12" r:id="rId694" xr:uid="{0AFD0070-65F7-4750-BE55-D681ED324AAE}"/>
    <hyperlink ref="V13" r:id="rId695" xr:uid="{6282C9E8-B432-4E7A-A066-6138FB1CF212}"/>
    <hyperlink ref="U18" r:id="rId696" xr:uid="{7970465B-635D-40E8-B0DF-B82414DA5762}"/>
    <hyperlink ref="U19" r:id="rId697" xr:uid="{BA2FB429-1709-4B77-AAD4-C866B096F269}"/>
    <hyperlink ref="U20" r:id="rId698" xr:uid="{1410278E-4324-4FAC-BD84-698929E2D5B5}"/>
    <hyperlink ref="U26" r:id="rId699" xr:uid="{9FF3D189-A195-4447-9EDD-02ED49C679EA}"/>
    <hyperlink ref="U32" r:id="rId700" xr:uid="{EA052B2E-BBB6-4598-86A2-8002C06313A0}"/>
    <hyperlink ref="U31" r:id="rId701" xr:uid="{8AEA5466-275C-4AFB-A3B8-09098B90FB8A}"/>
    <hyperlink ref="U33" r:id="rId702" xr:uid="{C9146C6B-870D-4E8B-9118-5DC2F5F70B5B}"/>
    <hyperlink ref="U41" r:id="rId703" xr:uid="{9AF8129A-F088-407B-B9B3-6E8C1D4C6B7B}"/>
    <hyperlink ref="U44" r:id="rId704" xr:uid="{A37E4878-4E69-4220-80EC-2FB51B3E9C29}"/>
    <hyperlink ref="U42" r:id="rId705" xr:uid="{8900573D-F439-46AB-9591-3759CEECE819}"/>
    <hyperlink ref="U43" r:id="rId706" xr:uid="{C4C9C08F-1A43-4ED7-AC04-0BE008DE6D23}"/>
    <hyperlink ref="U45" r:id="rId707" xr:uid="{4623BD1E-DA12-479D-9C7C-DE0FE0743607}"/>
    <hyperlink ref="U46" r:id="rId708" xr:uid="{07D768B7-877A-4AC2-A675-EFB6AB606DFA}"/>
    <hyperlink ref="U50" r:id="rId709" xr:uid="{D60D8A5F-136E-46C2-B0DD-B8CB7117AC14}"/>
    <hyperlink ref="U51:U52" r:id="rId710" display="https://www.pref.tochigi.lg.jp/g04/green/green_tenkan.html" xr:uid="{5447F28C-3F77-4CB6-B8A4-D4F7B6E3CCE9}"/>
    <hyperlink ref="U64" r:id="rId711" xr:uid="{1424BCD5-953F-421A-B0C4-5F5E40C1D545}"/>
    <hyperlink ref="U65" r:id="rId712" xr:uid="{FC78DACA-CAA7-457E-8306-CDF5A8B70B23}"/>
    <hyperlink ref="U81" r:id="rId713" xr:uid="{CD6D8033-47CE-4970-9AF0-04F4D4FBCDA1}"/>
    <hyperlink ref="U82" r:id="rId714" xr:uid="{CFB32ABF-FC71-4B81-988F-90327154A43E}"/>
    <hyperlink ref="U91" r:id="rId715" xr:uid="{3B406FF1-CF21-4CC3-9F1F-E10B48BFA25B}"/>
    <hyperlink ref="U92" r:id="rId716" xr:uid="{76126D8F-855D-4F2D-BFAE-F266B03F2FFD}"/>
    <hyperlink ref="U86" r:id="rId717" xr:uid="{EB4DE606-62F0-4BFB-827E-C7C25BEA1101}"/>
    <hyperlink ref="U97" r:id="rId718" xr:uid="{7A7BBFB2-BAD8-4B03-B9BE-E1C34FE1C772}"/>
    <hyperlink ref="U101" r:id="rId719" xr:uid="{962F75ED-6C52-46B2-9063-126BD97B3D25}"/>
    <hyperlink ref="U103:U107" r:id="rId720" display="https://www.pref.nagano.lg.jp/nogi/midori/midorijoho.html" xr:uid="{655E0AD2-5549-4674-ADA7-95C00C1E1A71}"/>
    <hyperlink ref="U111" r:id="rId721" xr:uid="{D381B0C3-180D-41AC-BB1E-08BBE69B45B1}"/>
    <hyperlink ref="U112" r:id="rId722" xr:uid="{7630C96C-F85A-4ED6-AFBA-56734B1787C9}"/>
    <hyperlink ref="U113" r:id="rId723" xr:uid="{B70D471C-290D-4760-AABF-8566B4FA5C7C}"/>
    <hyperlink ref="U121" r:id="rId724" xr:uid="{E337675C-6659-4DE0-B34C-F9A9A2946425}"/>
    <hyperlink ref="U120" r:id="rId725" xr:uid="{261B7AB9-419E-4BBB-AA55-098450D253C5}"/>
    <hyperlink ref="U122" r:id="rId726" location="sonota" xr:uid="{AD874BC1-1989-405F-A99E-7CCDA5CE55A5}"/>
    <hyperlink ref="U134" r:id="rId727" xr:uid="{5C19C8A9-2381-4013-A3ED-19C48C104EBB}"/>
    <hyperlink ref="U135:U136" r:id="rId728" display="https://www.pref.toyama.jp/1612/sangyou/nourinsuisan/nougyou/guri-nnasaibaitaikei.html" xr:uid="{38F99FB0-3B7D-4972-9466-79CF30512488}"/>
    <hyperlink ref="U143" r:id="rId729" xr:uid="{2B7E7C07-1F1D-47AC-AD3E-25A5C7820AEA}"/>
    <hyperlink ref="U144:U148" r:id="rId730" display="https://www.pref.ishikawa.lg.jp/nousan/eco/gurisapo.html" xr:uid="{4DAADE7D-FD3C-4AB4-A404-E26B247043DB}"/>
    <hyperlink ref="U152" r:id="rId731" xr:uid="{12933A6A-968C-4FA3-8BCF-DD466E1C9ED0}"/>
    <hyperlink ref="U154" r:id="rId732" xr:uid="{2334D970-CFEF-47D5-9062-33F1673AAD03}"/>
    <hyperlink ref="U155" r:id="rId733" xr:uid="{3F0E68EC-A616-4038-B010-94E95BCC22C1}"/>
    <hyperlink ref="U156" r:id="rId734" xr:uid="{6E5E6619-8677-442E-9BE2-C4088FA12B9F}"/>
    <hyperlink ref="U157" r:id="rId735" xr:uid="{8EEE206A-B7AB-4069-83A7-A458619F11BE}"/>
    <hyperlink ref="U158:U159" r:id="rId736" display="https://www.pref.fukui.lg.jp/doc/sakai-noso/nougyou/greenactionsakai.html" xr:uid="{0C321FD5-5131-46A4-8AA1-E4D34B7DC8E8}"/>
    <hyperlink ref="U160" r:id="rId737" xr:uid="{EC64ED44-8F19-4EDC-AF51-2B37A1925DE1}"/>
    <hyperlink ref="U177" r:id="rId738" xr:uid="{C2C31A48-215E-4DB3-AEDC-EA1D5E5BB4E5}"/>
    <hyperlink ref="U178:U180" r:id="rId739" display="https://www.pref.aichi.jp/soshiki/nogyo-keiei/demo.html" xr:uid="{43067E1F-4F8E-4634-B1EF-4B15AE9AE763}"/>
    <hyperlink ref="U187" r:id="rId740" xr:uid="{C5C227DA-E3B7-4CB0-AE62-0252F4AB8521}"/>
    <hyperlink ref="U188" r:id="rId741" xr:uid="{41D933E1-4F1C-4D99-97DB-5C5CF207E4FA}"/>
    <hyperlink ref="U192" r:id="rId742" xr:uid="{7D0A7104-4771-4B33-85F0-AD8474714A2F}"/>
    <hyperlink ref="U212" r:id="rId743" xr:uid="{7C0AF676-8684-4733-A841-09A02FD8AC83}"/>
    <hyperlink ref="U215" r:id="rId744" xr:uid="{FC604D1D-2CD7-4B23-B44B-8F4AEB72139D}"/>
    <hyperlink ref="U216" r:id="rId745" xr:uid="{D9FE956D-079F-46EA-80E6-6A856487B003}"/>
    <hyperlink ref="U228" r:id="rId746" xr:uid="{3BC1357A-D3C6-4F80-9EED-28B1865A489B}"/>
    <hyperlink ref="U244" r:id="rId747" xr:uid="{AC566E86-9EA6-4E46-844E-3507FDD640FA}"/>
    <hyperlink ref="U241" r:id="rId748" xr:uid="{2610FF77-431C-4D37-ABA2-5301F797D482}"/>
    <hyperlink ref="U242:U243" r:id="rId749" display="https://www.pref.tokushima.lg.jp/shien/anan/7215777/" xr:uid="{A5F76913-CE7D-4E03-9850-3E27A9633224}"/>
    <hyperlink ref="U240" r:id="rId750" xr:uid="{6912C528-F2D6-4C9C-8189-E0EE7463C1C3}"/>
    <hyperlink ref="U253" r:id="rId751" xr:uid="{6A088C5F-0355-4DF3-BF9D-F4415B6074FB}"/>
    <hyperlink ref="U274" r:id="rId752" xr:uid="{1000F6A2-89FB-4DFF-82FA-01EE7A0E1738}"/>
    <hyperlink ref="U276" r:id="rId753" xr:uid="{2DCD19AC-2A72-483C-908A-C933B5DB0930}"/>
    <hyperlink ref="U278" r:id="rId754" xr:uid="{5CE60729-5608-4543-8A95-7D25B2AC6726}"/>
    <hyperlink ref="U279:U284" r:id="rId755" display="https://www.pref.nagasaki.jp/bunrui/shigoto-sangyo/nogyo/midorikeikaku-nagasaki/" xr:uid="{ADE9B70E-412E-40B4-AEE0-DA4FFD7DF9F9}"/>
    <hyperlink ref="U300" r:id="rId756" xr:uid="{524E2268-D7A9-44FA-A496-1231DF458E1D}"/>
    <hyperlink ref="U307" r:id="rId757" xr:uid="{3982C818-87EF-4D4C-9EF2-E53995B40029}"/>
    <hyperlink ref="U305" r:id="rId758" xr:uid="{2A207100-D985-4616-8B61-8F425CEED977}"/>
    <hyperlink ref="U306" r:id="rId759" xr:uid="{DF824B76-5330-494D-8C0E-259ECF92D1AA}"/>
    <hyperlink ref="U231" r:id="rId760" xr:uid="{DE6B65F8-0332-4437-AD3E-4F2E189D3DD5}"/>
    <hyperlink ref="U304" r:id="rId761" xr:uid="{E94534B9-40D9-4742-B4CC-9F29EA366916}"/>
    <hyperlink ref="U149" r:id="rId762" xr:uid="{37167109-3C89-4481-8487-F1DF078368B8}"/>
    <hyperlink ref="V149" r:id="rId763" xr:uid="{F75091E4-7C06-4C76-9B26-D570A41E0485}"/>
    <hyperlink ref="W149" r:id="rId764" xr:uid="{4E4AF1F8-60C0-4036-AA45-5A7E84E6B984}"/>
    <hyperlink ref="V248" r:id="rId765" xr:uid="{280BF3B4-D429-457D-A467-67BDCF05DA3E}"/>
    <hyperlink ref="V249:V250" r:id="rId766" display="https://www.pref.tokushima.lg.jp/shien/miyoshi/7239089/" xr:uid="{102FDA75-D7DA-48CD-AD00-82BD7E93F573}"/>
    <hyperlink ref="W248" r:id="rId767" xr:uid="{6F93D1AA-CCC2-404F-98EB-D1C822558539}"/>
    <hyperlink ref="W249:W250" r:id="rId768" display="https://www.pref.tokushima.lg.jp/shien/miyoshi/7239089/" xr:uid="{589F1D63-F01B-4EAF-964C-5B51CA2E7F25}"/>
  </hyperlinks>
  <pageMargins left="0.70866141732283472" right="0.70866141732283472" top="0.74803149606299213" bottom="0.74803149606299213" header="0.31496062992125984" footer="0.31496062992125984"/>
  <pageSetup paperSize="9" scale="48" fitToHeight="0" orientation="landscape" r:id="rId769"/>
  <rowBreaks count="13" manualBreakCount="13">
    <brk id="23" min="3" max="19" man="1"/>
    <brk id="38" min="3" max="19" man="1"/>
    <brk id="52" min="3" max="19" man="1"/>
    <brk id="68" min="3" max="19" man="1"/>
    <brk id="85" min="3" max="19" man="1"/>
    <brk id="100" min="3" max="19" man="1"/>
    <brk id="118" min="3" max="19" man="1"/>
    <brk id="134" min="3" max="19" man="1"/>
    <brk id="151" min="3" max="19" man="1"/>
    <brk id="186" min="3" max="19" man="1"/>
    <brk id="202" min="3" max="19" man="1"/>
    <brk id="220" min="3" max="19" man="1"/>
    <brk id="237" min="3" max="1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2025-10-07T06:10:27Z</dcterms:created>
  <dcterms:modified xsi:type="dcterms:W3CDTF">2025-10-07T06:11:30Z</dcterms:modified>
  <cp:category/>
  <cp:contentStatus/>
</cp:coreProperties>
</file>