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8670" activeTab="0"/>
  </bookViews>
  <sheets>
    <sheet name="様式（産地Ⅰ農業分野）" sheetId="1" r:id="rId1"/>
  </sheets>
  <definedNames/>
  <calcPr fullCalcOnLoad="1"/>
</workbook>
</file>

<file path=xl/sharedStrings.xml><?xml version="1.0" encoding="utf-8"?>
<sst xmlns="http://schemas.openxmlformats.org/spreadsheetml/2006/main" count="1188" uniqueCount="718">
  <si>
    <t>２　効果と費用の比較表</t>
  </si>
  <si>
    <t>　Ⅰ　農業分野</t>
  </si>
  <si>
    <t xml:space="preserve"> </t>
  </si>
  <si>
    <t xml:space="preserve"> （平成19年３月28日付け18農振第1598号農村振興局企画部長通知）等を準拠して算出するものとする。</t>
  </si>
  <si>
    <t>（１）年効果総額</t>
  </si>
  <si>
    <t>　ア　直接効果</t>
  </si>
  <si>
    <t>　(ア)生産コスト節減効果</t>
  </si>
  <si>
    <t>①事業実施前</t>
  </si>
  <si>
    <t>②事業実施後</t>
  </si>
  <si>
    <t>③生産規模拡</t>
  </si>
  <si>
    <t>事業対象作目</t>
  </si>
  <si>
    <t xml:space="preserve">  の作付面積</t>
  </si>
  <si>
    <t xml:space="preserve"> の作付面積</t>
  </si>
  <si>
    <t>合計</t>
  </si>
  <si>
    <t>　　ア）施設等の導入により、地区における営農技術体系、経営規模等が変化することによる生産コスト節減効果</t>
  </si>
  <si>
    <t>　　　ⅰ　労働費</t>
  </si>
  <si>
    <t>作目又は</t>
  </si>
  <si>
    <t>①農家での作業</t>
  </si>
  <si>
    <t>②事業前作付面積</t>
  </si>
  <si>
    <t>③農家での削</t>
  </si>
  <si>
    <t>④労賃単価</t>
  </si>
  <si>
    <t>⑤農家での労</t>
  </si>
  <si>
    <t>⑦導入施設運営</t>
  </si>
  <si>
    <t>年効果額</t>
  </si>
  <si>
    <t>作業種類・</t>
  </si>
  <si>
    <t>に係る削減労働</t>
  </si>
  <si>
    <t xml:space="preserve">  減労働時間</t>
  </si>
  <si>
    <t xml:space="preserve">働費の増減額 </t>
  </si>
  <si>
    <t>　に係る人件費</t>
  </si>
  <si>
    <t xml:space="preserve">　 </t>
  </si>
  <si>
    <t>規模階層</t>
  </si>
  <si>
    <t>時間</t>
  </si>
  <si>
    <t>　</t>
  </si>
  <si>
    <t>　　　合計</t>
  </si>
  <si>
    <t>⑥既存共同施設</t>
  </si>
  <si>
    <t>　運営に係る人</t>
  </si>
  <si>
    <t xml:space="preserve">  件費（千円）</t>
  </si>
  <si>
    <t>　　　ⅱ　光熱動力費</t>
  </si>
  <si>
    <t>②事業前作付</t>
  </si>
  <si>
    <t>⑤導入施設運</t>
  </si>
  <si>
    <t>年効果額</t>
  </si>
  <si>
    <t xml:space="preserve"> 減光熱動力費</t>
  </si>
  <si>
    <t>　営に係る光</t>
  </si>
  <si>
    <t>　熱動力費</t>
  </si>
  <si>
    <t>（円/10a）</t>
  </si>
  <si>
    <t>　　 合　計</t>
  </si>
  <si>
    <t>④既存共同施設</t>
  </si>
  <si>
    <t>運営に係る光熱</t>
  </si>
  <si>
    <t>動力費（千円）</t>
  </si>
  <si>
    <t>　　　ⅲ　諸資材費</t>
  </si>
  <si>
    <t>①農家での作業に係る削減諸資材費</t>
  </si>
  <si>
    <t>②事業実施前</t>
  </si>
  <si>
    <t>⑤導入施設運営に</t>
  </si>
  <si>
    <t xml:space="preserve"> 袋・箱代</t>
  </si>
  <si>
    <t xml:space="preserve">  肥料費</t>
  </si>
  <si>
    <t>農薬費</t>
  </si>
  <si>
    <t xml:space="preserve"> その他</t>
  </si>
  <si>
    <t>　作付面績</t>
  </si>
  <si>
    <t xml:space="preserve"> 減諸資材費</t>
  </si>
  <si>
    <t>　係る諸資材費</t>
  </si>
  <si>
    <t xml:space="preserve">       </t>
  </si>
  <si>
    <t xml:space="preserve"> (千円)</t>
  </si>
  <si>
    <t>④既存共同施設</t>
  </si>
  <si>
    <t>運営に係る諸資</t>
  </si>
  <si>
    <t>材費  （千円）</t>
  </si>
  <si>
    <t>(千円)</t>
  </si>
  <si>
    <t>　　ⅳ　維持管理費</t>
  </si>
  <si>
    <t>①農家での作業に係る削減維持管理費</t>
  </si>
  <si>
    <t>③導入施設の維持管理費</t>
  </si>
  <si>
    <t>維持修繕費</t>
  </si>
  <si>
    <t>施設保守経費</t>
  </si>
  <si>
    <t>その他</t>
  </si>
  <si>
    <t>（千円）</t>
  </si>
  <si>
    <t>　　合　　計</t>
  </si>
  <si>
    <t>②既存共同施設</t>
  </si>
  <si>
    <t>年効果額</t>
  </si>
  <si>
    <t>　の維持管理費</t>
  </si>
  <si>
    <t>　　ⅴ　コスト節減額効果計</t>
  </si>
  <si>
    <t>（単位：千円）</t>
  </si>
  <si>
    <t>　ⅰ　労働費節減効果</t>
  </si>
  <si>
    <t>　ⅱ　光熱動力費節減効果</t>
  </si>
  <si>
    <t>　ⅲ　諸資材費節減効果</t>
  </si>
  <si>
    <t>　ⅳ　維持管理節減効果</t>
  </si>
  <si>
    <t>　　　計</t>
  </si>
  <si>
    <t>　　イ）農業廃棄物の処理に係るコストの節減効果</t>
  </si>
  <si>
    <t>　　　（農業廃棄物処理施設の場合）</t>
  </si>
  <si>
    <t>③事業実施前</t>
  </si>
  <si>
    <t>④事業実施前</t>
  </si>
  <si>
    <t>⑤新施設運営</t>
  </si>
  <si>
    <t>年効果額</t>
  </si>
  <si>
    <t>作　目</t>
  </si>
  <si>
    <t xml:space="preserve">  の処理単価</t>
  </si>
  <si>
    <t xml:space="preserve">  の輸送単価</t>
  </si>
  <si>
    <t>（千円）</t>
  </si>
  <si>
    <t>合　計</t>
  </si>
  <si>
    <t>　　ウ）導入施設で供給される資材を利用することによる受益農業者のコスト節減効果</t>
  </si>
  <si>
    <t>　　　　　（有機物供給施設の場合）</t>
  </si>
  <si>
    <t>　　　　　　　　肥料削減</t>
  </si>
  <si>
    <t>　　　　　　　　土壌改良資材削減</t>
  </si>
  <si>
    <t>　　　　　 　たい肥投入増加</t>
  </si>
  <si>
    <t>　　作　目</t>
  </si>
  <si>
    <t>①化学肥料削</t>
  </si>
  <si>
    <t>③削減額</t>
  </si>
  <si>
    <t>⑤土壌改良資</t>
  </si>
  <si>
    <t>⑥削減額</t>
  </si>
  <si>
    <t>⑦たい肥増加</t>
  </si>
  <si>
    <t>⑩事業実施後</t>
  </si>
  <si>
    <t>年効果額</t>
  </si>
  <si>
    <t>⑨増加額</t>
  </si>
  <si>
    <t>　　　（用土等供給施設の場合）</t>
  </si>
  <si>
    <t>購入用土等削減</t>
  </si>
  <si>
    <t>自給用土等増加</t>
  </si>
  <si>
    <t>⑦事業実施後</t>
  </si>
  <si>
    <t>①購入用土等</t>
  </si>
  <si>
    <t>②購入用土等</t>
  </si>
  <si>
    <t>④自給用土等</t>
  </si>
  <si>
    <t>⑤用土等購入</t>
  </si>
  <si>
    <t>⑥増加額</t>
  </si>
  <si>
    <t xml:space="preserve">  削減予定量</t>
  </si>
  <si>
    <t xml:space="preserve">  増加予定量</t>
  </si>
  <si>
    <t>（袋/ha）</t>
  </si>
  <si>
    <t>（円/袋）</t>
  </si>
  <si>
    <t>（kg/ha）</t>
  </si>
  <si>
    <t xml:space="preserve"> (ha)</t>
  </si>
  <si>
    <t>(千円）</t>
  </si>
  <si>
    <t>　　　　　（種子種苗生産関連施設の場合）</t>
  </si>
  <si>
    <t>自家採種種子等削減</t>
  </si>
  <si>
    <t>購入種子等増加</t>
  </si>
  <si>
    <t>①は種量</t>
  </si>
  <si>
    <t>②自家採種種子</t>
  </si>
  <si>
    <t>④は種量</t>
  </si>
  <si>
    <t>⑤購入種子等</t>
  </si>
  <si>
    <t>⑥増加額</t>
  </si>
  <si>
    <t>等に係る単価</t>
  </si>
  <si>
    <t>単価</t>
  </si>
  <si>
    <t>（円/kg）</t>
  </si>
  <si>
    <t>(千円)</t>
  </si>
  <si>
    <t>(ha)</t>
  </si>
  <si>
    <t>作業名</t>
  </si>
  <si>
    <t>経営（作付）</t>
  </si>
  <si>
    <t>②規模階層別</t>
  </si>
  <si>
    <t>③事業実施前の</t>
  </si>
  <si>
    <t>④作業委託</t>
  </si>
  <si>
    <t>⑤作業受託等</t>
  </si>
  <si>
    <t>⑥事業実施後の各規</t>
  </si>
  <si>
    <t>⑦事業実施後の</t>
  </si>
  <si>
    <t>各規模階層</t>
  </si>
  <si>
    <t>作業コスト計</t>
  </si>
  <si>
    <t>等予定面積</t>
  </si>
  <si>
    <t>予定面積</t>
  </si>
  <si>
    <t>作業コスト計</t>
  </si>
  <si>
    <t>（ha)</t>
  </si>
  <si>
    <t>（ha）</t>
  </si>
  <si>
    <t>…</t>
  </si>
  <si>
    <t>④事業実施後の</t>
  </si>
  <si>
    <t>⑤事業実施後</t>
  </si>
  <si>
    <t>の生産コスト計</t>
  </si>
  <si>
    <t>各規模階層</t>
  </si>
  <si>
    <t>作業面積計</t>
  </si>
  <si>
    <t>　　オ）生産コスト節減効果合計</t>
  </si>
  <si>
    <t>単位：千円</t>
  </si>
  <si>
    <t>（ア）施設等の導入により、地区における営農技術体系、経営規模等が変化することによる生産コスト節減効果</t>
  </si>
  <si>
    <t>（イ）農業廃棄物の処理に係るコスト節減効果</t>
  </si>
  <si>
    <t>（ウ）導入施設で供給される資材を利用することによるコスト節減効果</t>
  </si>
  <si>
    <t>　　　　　　　　計</t>
  </si>
  <si>
    <t>　(イ)品質向上効果</t>
  </si>
  <si>
    <t>　　ア）生産農産物の品質向上効果</t>
  </si>
  <si>
    <t>①事業実施後</t>
  </si>
  <si>
    <t>②計画単収</t>
  </si>
  <si>
    <t>③事業実施後</t>
  </si>
  <si>
    <t>⑥販売単価</t>
  </si>
  <si>
    <t>作付面積</t>
  </si>
  <si>
    <t>生産量</t>
  </si>
  <si>
    <t>平均販売単価</t>
  </si>
  <si>
    <t>販売予定単価</t>
  </si>
  <si>
    <t>(kg.本.箱/10a)</t>
  </si>
  <si>
    <t>(kg.本.箱)</t>
  </si>
  <si>
    <t>(円/kg.本.箱)</t>
  </si>
  <si>
    <t>（いずれかに○）</t>
  </si>
  <si>
    <t>見込み方法</t>
  </si>
  <si>
    <t>⑤の事業実施後の販売単価の</t>
  </si>
  <si>
    <t>　　イ）導入施設で供給される資材（種子・種苗）を利用することによる受益農業者の生産農産物の品質向上効果</t>
  </si>
  <si>
    <t>　　 　　  （対象：種子種苗生産関連施設の場合）</t>
  </si>
  <si>
    <t>①品種転換時</t>
  </si>
  <si>
    <t>③計画生産量</t>
  </si>
  <si>
    <t>作付面積</t>
  </si>
  <si>
    <t>③×⑥</t>
  </si>
  <si>
    <t>（kg）</t>
  </si>
  <si>
    <t>⑤の販売予定単価の具体的</t>
  </si>
  <si>
    <t>　　ウ）処理加工施設及び地域食材供給施設による品質向上効果</t>
  </si>
  <si>
    <t>　　　ⅰ　農作物を処理加工する場合</t>
  </si>
  <si>
    <t>②事業実施後</t>
  </si>
  <si>
    <t>⑤事業実施前</t>
  </si>
  <si>
    <t>⑥事業実施前</t>
  </si>
  <si>
    <t>加工品名</t>
  </si>
  <si>
    <t>加工品販売量</t>
  </si>
  <si>
    <t>加工品販売</t>
  </si>
  <si>
    <t>出荷量</t>
  </si>
  <si>
    <t>平均販売単価</t>
  </si>
  <si>
    <t>出荷販売額</t>
  </si>
  <si>
    <t>予定単価</t>
  </si>
  <si>
    <t>（千円）</t>
  </si>
  <si>
    <t>※これにより算定した効果には生産力増加効果を含むので、ここで得られた生産力増加効果は次の（ウ）生産力増加効果では、算定しないものとする。</t>
  </si>
  <si>
    <t>※加工品販売単価に含まれる光熱水道費、人件費、副原料及び包装費等は生産コスト節減効果のマイナス効果として計上する。</t>
  </si>
  <si>
    <t>　　　ⅱ　事業実施前から処理加工していたものを、事業実施後処理加工量を増加する場合</t>
  </si>
  <si>
    <t>加工品販売</t>
  </si>
  <si>
    <t>（千円)</t>
  </si>
  <si>
    <t>※加工品販売単価に含まれる光熱水道費、人件費、副原料及び包装費等は生産コスト節減効果のマイナス効果として計上する。</t>
  </si>
  <si>
    <t>②の販売単価の具体的</t>
  </si>
  <si>
    <t>　　エ）導入施設を利用することによる受益農業者の生産農産物の販売増加効果（品質向上効果）</t>
  </si>
  <si>
    <t>　　 　　  （対象：直売施設）</t>
  </si>
  <si>
    <t>出荷先等</t>
  </si>
  <si>
    <t>④事業実施後</t>
  </si>
  <si>
    <t>⑥事業実施後</t>
  </si>
  <si>
    <t>販売量</t>
  </si>
  <si>
    <t>販売単価</t>
  </si>
  <si>
    <t>販売額</t>
  </si>
  <si>
    <t>実施前</t>
  </si>
  <si>
    <t>実施後</t>
  </si>
  <si>
    <t>（円）</t>
  </si>
  <si>
    <t>市　　場</t>
  </si>
  <si>
    <t>→直売施設</t>
  </si>
  <si>
    <t>直売施設</t>
  </si>
  <si>
    <t>規格外・廃棄等</t>
  </si>
  <si>
    <t>そ の 他
（　　　　）</t>
  </si>
  <si>
    <t>※販売単価に含まれる光熱水道費や人件費等は生産コスト節減効果のマイナス効果として計上する。</t>
  </si>
  <si>
    <t>⑥－③</t>
  </si>
  <si>
    <t>⑤の販売単価の具体的</t>
  </si>
  <si>
    <r>
      <t>　　オ</t>
    </r>
    <r>
      <rPr>
        <sz val="10"/>
        <rFont val="ＭＳ 明朝"/>
        <family val="1"/>
      </rPr>
      <t>）品質向上効果合計</t>
    </r>
  </si>
  <si>
    <t>（ア）生産農産物の品質向上効果</t>
  </si>
  <si>
    <t>（イ）導入施設から供給される資材を利用することによる効果</t>
  </si>
  <si>
    <t>（ウ）処理加工施設による効果</t>
  </si>
  <si>
    <t>（エ）直売施設による効果</t>
  </si>
  <si>
    <t>　(ウ)生産力増加効果</t>
  </si>
  <si>
    <t>　　ア）施設等の導入による生産力増加効果</t>
  </si>
  <si>
    <t>作付面積(ha)</t>
  </si>
  <si>
    <t>単収(kg/10a)</t>
  </si>
  <si>
    <t>⑥事業実施後の</t>
  </si>
  <si>
    <t>⑦増加生産量</t>
  </si>
  <si>
    <t>⑧事業実施前平均</t>
  </si>
  <si>
    <t>①現況</t>
  </si>
  <si>
    <t>②計画</t>
  </si>
  <si>
    <t>③現況</t>
  </si>
  <si>
    <t>④計画</t>
  </si>
  <si>
    <t>（見込）</t>
  </si>
  <si>
    <t>⑥－⑤</t>
  </si>
  <si>
    <t>⑨所得率</t>
  </si>
  <si>
    <t>⑩生産コスト節減効果（労働費）との重複</t>
  </si>
  <si>
    <t>⑪重複労働</t>
  </si>
  <si>
    <t xml:space="preserve">⑫労賃単価 </t>
  </si>
  <si>
    <t>（hr）</t>
  </si>
  <si>
    <t>(円/hr)</t>
  </si>
  <si>
    <t>(千円)</t>
  </si>
  <si>
    <t>　　イ）導入施設で供給される資材（種子・種苗）を利用することによる受益農業者の生産力増加効果</t>
  </si>
  <si>
    <t>　　　（種子種苗生産関連施設の場合）</t>
  </si>
  <si>
    <t xml:space="preserve"> ①作付面積</t>
  </si>
  <si>
    <t>⑤増加生産量</t>
  </si>
  <si>
    <t>②現況</t>
  </si>
  <si>
    <t>③計画(見込)</t>
  </si>
  <si>
    <t>④増減</t>
  </si>
  <si>
    <t>③－②</t>
  </si>
  <si>
    <t xml:space="preserve"> (千円)</t>
  </si>
  <si>
    <t>　　ウ）生産力増加効果合計</t>
  </si>
  <si>
    <t>（単位：千円）</t>
  </si>
  <si>
    <t>（ア）導入施設対象作物及び他作物に係る生産力増加効果</t>
  </si>
  <si>
    <t>（イ）導入施設により供給される資材を利用することによる生産力増加効果</t>
  </si>
  <si>
    <t>　(エ)物流合理化効果</t>
  </si>
  <si>
    <t>　　ア）集出荷貯蔵施設（品質向上物流合理化施設及び穀類広域流通拠点施設を除く）に係る輸送費の増減</t>
  </si>
  <si>
    <t>出荷先</t>
  </si>
  <si>
    <t>出荷量</t>
  </si>
  <si>
    <t>輸送費</t>
  </si>
  <si>
    <t>(ｹｰｽ・ﾄﾚｰ)</t>
  </si>
  <si>
    <t>(円/ｹｰｽ・ﾄﾚｰ)</t>
  </si>
  <si>
    <t xml:space="preserve"> (ｹｰｽ・ﾄﾚｰ)</t>
  </si>
  <si>
    <t>（単位あたり重量）</t>
  </si>
  <si>
    <t>　　合　計</t>
  </si>
  <si>
    <t>　　イ）乾燥調製施設、穀類乾燥調製貯蔵施設、品質向上物流合理化施設、穀類広域流通拠点施設及び種子種苗生産関連施設に係る物流経費の増減</t>
  </si>
  <si>
    <t>③バラ出荷量</t>
  </si>
  <si>
    <t>④個袋入出庫</t>
  </si>
  <si>
    <t>⑤フレコン又</t>
  </si>
  <si>
    <t>⑥賃金単価差額</t>
  </si>
  <si>
    <t>⑦入出庫費</t>
  </si>
  <si>
    <t>⑧事業実施後貯蔵量</t>
  </si>
  <si>
    <t>処理量</t>
  </si>
  <si>
    <t>①×②</t>
  </si>
  <si>
    <t>賃金単価</t>
  </si>
  <si>
    <t>は純バラ入</t>
  </si>
  <si>
    <t>低減額</t>
  </si>
  <si>
    <t>（％）</t>
  </si>
  <si>
    <t>（円/ｔ）</t>
  </si>
  <si>
    <t>⑨倉庫作業賃</t>
  </si>
  <si>
    <t>⑩倉庫作業経</t>
  </si>
  <si>
    <t>金単価</t>
  </si>
  <si>
    <t>費低減額</t>
  </si>
  <si>
    <t>　　　 ウ　有機物供給施設に係る物流経費の増減</t>
  </si>
  <si>
    <t>　　　　（ア）畜産農家に係る費用</t>
  </si>
  <si>
    <t>　　　　　　ア）　畜産農家が生ふん処理を他者に依頼する経費の差額</t>
  </si>
  <si>
    <t>　　事業実施後の目標数値</t>
  </si>
  <si>
    <t>④年効果額</t>
  </si>
  <si>
    <t>飼養頭(羽)数</t>
  </si>
  <si>
    <t>①年間発生量</t>
  </si>
  <si>
    <t>　処理単価</t>
  </si>
  <si>
    <t xml:space="preserve">  処理単価</t>
  </si>
  <si>
    <t>地区名</t>
  </si>
  <si>
    <t xml:space="preserve">         計</t>
  </si>
  <si>
    <t xml:space="preserve">            イ） 畜産農家が自家でたい肥化する経費の差額</t>
  </si>
  <si>
    <t>事　業　実　施　前</t>
  </si>
  <si>
    <t>　　　　　</t>
  </si>
  <si>
    <t>②生ふん・廃棄</t>
  </si>
  <si>
    <t>⑤たい肥化に</t>
  </si>
  <si>
    <t>　処理時間</t>
  </si>
  <si>
    <t xml:space="preserve">   </t>
  </si>
  <si>
    <t>　要した労賃</t>
  </si>
  <si>
    <t>育種別</t>
  </si>
  <si>
    <t>(頭、又は千羽)</t>
  </si>
  <si>
    <t>事　業　実　施　後</t>
  </si>
  <si>
    <t>⑥生ふん・廃棄</t>
  </si>
  <si>
    <t>⑧労賃単価</t>
  </si>
  <si>
    <t>⑨たい肥化に</t>
  </si>
  <si>
    <t>　　　　　ウ）畜産農家が生ふんを原料として販売する場合の経費の差額</t>
  </si>
  <si>
    <t>①販売単価</t>
  </si>
  <si>
    <t>②販売量</t>
  </si>
  <si>
    <t>③販売額</t>
  </si>
  <si>
    <t>④販売単価</t>
  </si>
  <si>
    <t>⑤販売量</t>
  </si>
  <si>
    <t>⑥販売額</t>
  </si>
  <si>
    <t>畜種別</t>
  </si>
  <si>
    <t>　　　　 エ）畜産農家に係る費用の総計</t>
  </si>
  <si>
    <t>　　千円</t>
  </si>
  <si>
    <t>　　　　（イ）都市域自治体等に係る費用</t>
  </si>
  <si>
    <t>　　　　　　ア）都市域自治体等が、生ごみ等を処理（焼却処理等）する経費の差額　</t>
  </si>
  <si>
    <t xml:space="preserve">  の推定年間</t>
  </si>
  <si>
    <t>地区名</t>
  </si>
  <si>
    <t>　　　　　　イ）都市域自治体等が、生ごみ等をたい肥化する経費の差額　</t>
  </si>
  <si>
    <t>事　業　実　施　前</t>
  </si>
  <si>
    <t>事　業　実　施　後</t>
  </si>
  <si>
    <t>①たい肥化に</t>
  </si>
  <si>
    <t>②日当たり労</t>
  </si>
  <si>
    <t>③たい肥化に</t>
  </si>
  <si>
    <t>④たい肥化に</t>
  </si>
  <si>
    <t>⑤日当たり労</t>
  </si>
  <si>
    <t>⑥たい肥化に</t>
  </si>
  <si>
    <t>　要した日数</t>
  </si>
  <si>
    <t>　働単価</t>
  </si>
  <si>
    <t xml:space="preserve"> 要した労働費</t>
  </si>
  <si>
    <t xml:space="preserve">  要した労働費</t>
  </si>
  <si>
    <t>種類別</t>
  </si>
  <si>
    <t>　　　　　　ウ）都市域自治体等が生ごみ等を原料として販売する場合の経費の差額</t>
  </si>
  <si>
    <t>種類別</t>
  </si>
  <si>
    <t>　　　　　　エ）都市域自治体等に係る費用の総計</t>
  </si>
  <si>
    <t>　　　　（ウ）たい肥等の受け手（耕種農家等）に係る費用</t>
  </si>
  <si>
    <t>　　　　　　ア）たい肥の受け手となる農家が自家たい肥化する経費の差額</t>
  </si>
  <si>
    <t>③－⑥</t>
  </si>
  <si>
    <t xml:space="preserve">  農家別</t>
  </si>
  <si>
    <t>　　　　　　イ）生ふん又はたい肥の受け手となる農家が生ふん又はたい肥を購入する経費の差額</t>
  </si>
  <si>
    <t>②購入単価</t>
  </si>
  <si>
    <t>③購入費</t>
  </si>
  <si>
    <t>⑤購入単価</t>
  </si>
  <si>
    <t>⑥購入費</t>
  </si>
  <si>
    <t>⑦生ふん又は</t>
  </si>
  <si>
    <t>農家別</t>
  </si>
  <si>
    <t>　　　　事　業　実　施　後</t>
  </si>
  <si>
    <t>⑨購入単価</t>
  </si>
  <si>
    <t>⑩購入費</t>
  </si>
  <si>
    <t>⑫購入単価</t>
  </si>
  <si>
    <t>⑬購入費</t>
  </si>
  <si>
    <t>　　　　　　　ウ）たい肥等の受け手に係る費用の総計</t>
  </si>
  <si>
    <t>　　　千円</t>
  </si>
  <si>
    <t>　　　　（エ）  生産資材（たい肥）の受入経費低減効果</t>
  </si>
  <si>
    <t>（ア）のエ）</t>
  </si>
  <si>
    <t>（イ）のエ）</t>
  </si>
  <si>
    <t>（ウ）のウ）</t>
  </si>
  <si>
    <t xml:space="preserve">     効果計</t>
  </si>
  <si>
    <t>　　ウ）物流合理化効果合計</t>
  </si>
  <si>
    <t>（ア）輸送費低減効果</t>
  </si>
  <si>
    <t>（イ）乾燥調製施設等に係る物流経費低減効果</t>
  </si>
  <si>
    <t>　　　　　　　　　　　 合　計</t>
  </si>
  <si>
    <t>　(オ)副産物産出算出効果</t>
  </si>
  <si>
    <t>副産物製品名</t>
  </si>
  <si>
    <t xml:space="preserve">  に同じ副産</t>
  </si>
  <si>
    <t xml:space="preserve">  物を販売し</t>
  </si>
  <si>
    <t xml:space="preserve">  ていた場合</t>
  </si>
  <si>
    <t>　の収益(千円)</t>
  </si>
  <si>
    <t>（千円/ｔ）</t>
  </si>
  <si>
    <t>　(カ)生産力維持効果</t>
  </si>
  <si>
    <t>　　ア）農業生産を維持する効果</t>
  </si>
  <si>
    <t>　　　　　　　　　　作付面積(ha)</t>
  </si>
  <si>
    <t>⑤減少生産量</t>
  </si>
  <si>
    <t>①事業実施前</t>
  </si>
  <si>
    <t>②の把握方法及び作付減少の理由</t>
  </si>
  <si>
    <t>③増減</t>
  </si>
  <si>
    <t>の単収</t>
  </si>
  <si>
    <t>①－②</t>
  </si>
  <si>
    <t>（kg/10a）</t>
  </si>
  <si>
    <t>　 合　計</t>
  </si>
  <si>
    <t>⑦所得率</t>
  </si>
  <si>
    <t>⑧生産コスト節減効果（労働費）との重複</t>
  </si>
  <si>
    <t>⑨重複労働</t>
  </si>
  <si>
    <t xml:space="preserve">⑩労賃単価 </t>
  </si>
  <si>
    <t xml:space="preserve"> (円/hr)</t>
  </si>
  <si>
    <t>　　イ）土壌生産力を維持する効果</t>
  </si>
  <si>
    <t>　　　　　　（小規模土地基盤整備の場合）</t>
  </si>
  <si>
    <t>③事業を取り組</t>
  </si>
  <si>
    <t>⑤事業を取り組</t>
  </si>
  <si>
    <t>⑥事業実施前の</t>
  </si>
  <si>
    <t>⑦事業を取り組ま</t>
  </si>
  <si>
    <t>単収</t>
  </si>
  <si>
    <t>まない場合の</t>
  </si>
  <si>
    <t xml:space="preserve"> 単収</t>
  </si>
  <si>
    <t>③の事業を取り組まない場合の単収</t>
  </si>
  <si>
    <t>⑤の事業を取り組まない場合の販売</t>
  </si>
  <si>
    <t>　　ウ）生産力維持効果計</t>
  </si>
  <si>
    <t>（ア）農業生産を維持する効果</t>
  </si>
  <si>
    <t>（イ）土壌生産力を維持する効果</t>
  </si>
  <si>
    <t>計</t>
  </si>
  <si>
    <t>　(キ)被害防止生産安定効果</t>
  </si>
  <si>
    <t>　　ア）施設等の導入による気象災害等からの被害防止生産安定効果</t>
  </si>
  <si>
    <t>　　　　　（産地管理施設、農産物被害防止施設の場合）</t>
  </si>
  <si>
    <t>事業実施前の被害の状況</t>
  </si>
  <si>
    <t>①被害により</t>
  </si>
  <si>
    <t>③被害により</t>
  </si>
  <si>
    <t>④③の被害によ</t>
  </si>
  <si>
    <t>　出荷出来な</t>
  </si>
  <si>
    <t>　の平均販売</t>
  </si>
  <si>
    <t>　品質低下し</t>
  </si>
  <si>
    <t xml:space="preserve">  る平均販売単</t>
  </si>
  <si>
    <t>被害額</t>
  </si>
  <si>
    <t>　くなった量</t>
  </si>
  <si>
    <t>価格</t>
  </si>
  <si>
    <t xml:space="preserve"> 価下落額</t>
  </si>
  <si>
    <t>　　合  計</t>
  </si>
  <si>
    <t>事業実施後の被害の見込み</t>
  </si>
  <si>
    <t>⑦被害により</t>
  </si>
  <si>
    <t>⑧被害により</t>
  </si>
  <si>
    <t>⑨事業実施後</t>
  </si>
  <si>
    <t>　出荷できな</t>
  </si>
  <si>
    <t>品質低下し</t>
  </si>
  <si>
    <t>の被害額</t>
  </si>
  <si>
    <t>　くなる量</t>
  </si>
  <si>
    <t>　て出荷する量</t>
  </si>
  <si>
    <t>　　イ）被害防止生産安定効果計</t>
  </si>
  <si>
    <t>（ア）施設等の導入による気象災害等からの被害防止生産安定効果</t>
  </si>
  <si>
    <t>　(ク)農家雇用創出効果</t>
  </si>
  <si>
    <t>①計画賃金</t>
  </si>
  <si>
    <t>②当該施設での</t>
  </si>
  <si>
    <t>施設名</t>
  </si>
  <si>
    <t>　雇用により</t>
  </si>
  <si>
    <t>（人）</t>
  </si>
  <si>
    <t>　失われる収入</t>
  </si>
  <si>
    <t>③＝①－②</t>
  </si>
  <si>
    <t>データ出典</t>
  </si>
  <si>
    <t>　(ケ)農業関連施設料等収入効果</t>
  </si>
  <si>
    <t>　　　　　（対象：交流施設）</t>
  </si>
  <si>
    <t>計　　　　　画</t>
  </si>
  <si>
    <t>①総収入額</t>
  </si>
  <si>
    <t>②総支出額</t>
  </si>
  <si>
    <t>　(コ)その他の効果</t>
  </si>
  <si>
    <t>当該効果の内容</t>
  </si>
  <si>
    <t>当該効果が発生する理由及び他効果との重複が無いことの確認</t>
  </si>
  <si>
    <t>　　　　その他の効果合計</t>
  </si>
  <si>
    <t>効果名</t>
  </si>
  <si>
    <t>　年総効果額</t>
  </si>
  <si>
    <t>１　直接効果</t>
  </si>
  <si>
    <t>　ア　生産コスト節減効果</t>
  </si>
  <si>
    <t>　イ　品質向上効果</t>
  </si>
  <si>
    <t>　ウ　生産力増加効果</t>
  </si>
  <si>
    <t>　エ　物流合理化効果</t>
  </si>
  <si>
    <t>　オ　副産物産出効果</t>
  </si>
  <si>
    <t>　カ　生産力維持効果</t>
  </si>
  <si>
    <t>　キ　被害防止生産安定効果</t>
  </si>
  <si>
    <t>　ク　その他効果</t>
  </si>
  <si>
    <t>（２）総合耐用年数の算出</t>
  </si>
  <si>
    <t>設　備　名</t>
  </si>
  <si>
    <t>①耐用年数</t>
  </si>
  <si>
    <t>②工事費</t>
  </si>
  <si>
    <t>③年工事費</t>
  </si>
  <si>
    <t>備考</t>
  </si>
  <si>
    <t>②/①</t>
  </si>
  <si>
    <t>（年）</t>
  </si>
  <si>
    <t>整備事業小計Ⅰ</t>
  </si>
  <si>
    <t>推進事業に係る経費Ⅱ</t>
  </si>
  <si>
    <t>その他（設計書、工事雑費）Ⅲ</t>
  </si>
  <si>
    <t>合計（Ⅰ＋Ⅱ＋Ⅲ）</t>
  </si>
  <si>
    <t>年</t>
  </si>
  <si>
    <t>（３）廃用損失額</t>
  </si>
  <si>
    <t>名  称</t>
  </si>
  <si>
    <t>損失額(千円)</t>
  </si>
  <si>
    <t>（４）投資効果の総括</t>
  </si>
  <si>
    <t>区　分</t>
  </si>
  <si>
    <t>①総事業費</t>
  </si>
  <si>
    <t>千円</t>
  </si>
  <si>
    <t>　　うち整備事業に係るもの</t>
  </si>
  <si>
    <t>　　うち推進事業に係るもの</t>
  </si>
  <si>
    <t>②年総効果額</t>
  </si>
  <si>
    <t>(増設の場合又は同時に他</t>
  </si>
  <si>
    <t>事業等（自力施行含む。）と</t>
  </si>
  <si>
    <t>本事業の総事業費/(本事業の総事業費</t>
  </si>
  <si>
    <t>一体的に施行する場合の補正)</t>
  </si>
  <si>
    <t>③総合耐用年数</t>
  </si>
  <si>
    <t>　　　　年</t>
  </si>
  <si>
    <t>④還元率</t>
  </si>
  <si>
    <t>割引率</t>
  </si>
  <si>
    <t>⑤妥当投資額</t>
  </si>
  <si>
    <t>　　　　千円</t>
  </si>
  <si>
    <t>⑥廃用損失額</t>
  </si>
  <si>
    <t>⑦投資効率</t>
  </si>
  <si>
    <t xml:space="preserve"> ③×④</t>
  </si>
  <si>
    <t xml:space="preserve">  ④×⑤×⑦</t>
  </si>
  <si>
    <t xml:space="preserve"> ①×②×⑦</t>
  </si>
  <si>
    <t>④×⑤×⑦</t>
  </si>
  <si>
    <t>②×⑥</t>
  </si>
  <si>
    <t>④×②</t>
  </si>
  <si>
    <t>○ha未満</t>
  </si>
  <si>
    <t>○～○ha</t>
  </si>
  <si>
    <t>○ha以上</t>
  </si>
  <si>
    <t xml:space="preserve"> ④×⑤</t>
  </si>
  <si>
    <t>④×⑤</t>
  </si>
  <si>
    <t>④の販売量の具体的</t>
  </si>
  <si>
    <t>①×③</t>
  </si>
  <si>
    <t>②×④</t>
  </si>
  <si>
    <t>⑨の所得率算出の具体的</t>
  </si>
  <si>
    <t>④の計画単収の具体的</t>
  </si>
  <si>
    <t>見込み方法</t>
  </si>
  <si>
    <t>②の計画作付面積の具体的</t>
  </si>
  <si>
    <t>③の計画単収の具体的</t>
  </si>
  <si>
    <t>出庫賃金単価</t>
  </si>
  <si>
    <t>（ｔ）</t>
  </si>
  <si>
    <t xml:space="preserve"> ⑧×⑨</t>
  </si>
  <si>
    <t>⑦の所得率算出の具体的</t>
  </si>
  <si>
    <t>①×②×④</t>
  </si>
  <si>
    <t>（ｔ/年）</t>
  </si>
  <si>
    <t>（千円/年）</t>
  </si>
  <si>
    <t>④＝(①－②)×③</t>
  </si>
  <si>
    <t>　　　千円/年</t>
  </si>
  <si>
    <t>　　　千円/年(本事業の総事業費)</t>
  </si>
  <si>
    <t>　　②/④</t>
  </si>
  <si>
    <t>②の計画単収の具体的</t>
  </si>
  <si>
    <t>②の計画単収の具体的</t>
  </si>
  <si>
    <t>具体的見込み方法</t>
  </si>
  <si>
    <t>（円/hr）</t>
  </si>
  <si>
    <t>(ha）</t>
  </si>
  <si>
    <t>(ha）</t>
  </si>
  <si>
    <t xml:space="preserve"> (ha)</t>
  </si>
  <si>
    <t>①×②</t>
  </si>
  <si>
    <t xml:space="preserve"> (ｔ）</t>
  </si>
  <si>
    <t>①×②×⑦</t>
  </si>
  <si>
    <t>平均作業コスト</t>
  </si>
  <si>
    <t>(ha)</t>
  </si>
  <si>
    <t>(kg/10a)</t>
  </si>
  <si>
    <t>（kg）</t>
  </si>
  <si>
    <t>加工品販売額</t>
  </si>
  <si>
    <t>合　計</t>
  </si>
  <si>
    <t>②販売予定数量</t>
  </si>
  <si>
    <t>③販売予定単価</t>
  </si>
  <si>
    <t>　出荷した量</t>
  </si>
  <si>
    <t>×⑤　　(千円)</t>
  </si>
  <si>
    <t>×⑤　(千円)</t>
  </si>
  <si>
    <t>③按分率</t>
  </si>
  <si>
    <t>（％）</t>
  </si>
  <si>
    <t>年効果額</t>
  </si>
  <si>
    <t>（千円）</t>
  </si>
  <si>
    <t>②バラ出荷比率</t>
  </si>
  <si>
    <t>(千円)</t>
  </si>
  <si>
    <t>(単位あたり重量)</t>
  </si>
  <si>
    <t>①×②</t>
  </si>
  <si>
    <t xml:space="preserve"> (hr)</t>
  </si>
  <si>
    <t xml:space="preserve">  </t>
  </si>
  <si>
    <t>⑧たい肥購入単価</t>
  </si>
  <si>
    <t xml:space="preserve">  ④×⑤×⑩</t>
  </si>
  <si>
    <t>④土壌改良資材</t>
  </si>
  <si>
    <t xml:space="preserve">  ①×②×⑩</t>
  </si>
  <si>
    <t>②化学肥料単価</t>
  </si>
  <si>
    <t>（千円/t）</t>
  </si>
  <si>
    <t>削減予定量</t>
  </si>
  <si>
    <t>材単価　</t>
  </si>
  <si>
    <t>予定量　</t>
  </si>
  <si>
    <t>減予定量</t>
  </si>
  <si>
    <t>の処理量</t>
  </si>
  <si>
    <t>のコスト</t>
  </si>
  <si>
    <t>コスト　</t>
  </si>
  <si>
    <t>単価　　</t>
  </si>
  <si>
    <t>面積　　</t>
  </si>
  <si>
    <t>模階層の作業面積計</t>
  </si>
  <si>
    <t>の作業面積計</t>
  </si>
  <si>
    <t>差額　</t>
  </si>
  <si>
    <t>③×⑥</t>
  </si>
  <si>
    <t>(いずれかに○)</t>
  </si>
  <si>
    <t>⑥販売単価差額</t>
  </si>
  <si>
    <t>③加工品販売額</t>
  </si>
  <si>
    <t>⑥－③</t>
  </si>
  <si>
    <t>生産量　</t>
  </si>
  <si>
    <t>生産量　　</t>
  </si>
  <si>
    <t>販売単価　　</t>
  </si>
  <si>
    <t>⑪×⑫</t>
  </si>
  <si>
    <t>⑦×⑧×⑨－⑩</t>
  </si>
  <si>
    <t>①×④</t>
  </si>
  <si>
    <t>⑤×⑥</t>
  </si>
  <si>
    <t>①×②</t>
  </si>
  <si>
    <t>④－⑤</t>
  </si>
  <si>
    <t>⑦＋⑩</t>
  </si>
  <si>
    <t>①飼育頭(羽)数</t>
  </si>
  <si>
    <t>③年間処理時間</t>
  </si>
  <si>
    <t>③×④</t>
  </si>
  <si>
    <t>①×⑥</t>
  </si>
  <si>
    <t>⑦×⑧</t>
  </si>
  <si>
    <t>⑦年間処理時間</t>
  </si>
  <si>
    <t>⑥－③</t>
  </si>
  <si>
    <t>　生ごみ発生量</t>
  </si>
  <si>
    <t>（ｔ）</t>
  </si>
  <si>
    <t xml:space="preserve"> (円/ｔ)</t>
  </si>
  <si>
    <t>（日/年）</t>
  </si>
  <si>
    <t>（円/日）</t>
  </si>
  <si>
    <t>　　</t>
  </si>
  <si>
    <t>③－⑥</t>
  </si>
  <si>
    <t xml:space="preserve"> (ｔ/年）</t>
  </si>
  <si>
    <t>④×⑤</t>
  </si>
  <si>
    <t xml:space="preserve">  </t>
  </si>
  <si>
    <t>④たい肥購入量</t>
  </si>
  <si>
    <t>①生ふん購入量</t>
  </si>
  <si>
    <t>（t/年）</t>
  </si>
  <si>
    <t>たい肥の購入計</t>
  </si>
  <si>
    <t>⑧生ふん購入量</t>
  </si>
  <si>
    <t>⑪たい肥購入量</t>
  </si>
  <si>
    <t xml:space="preserve">  ⑪×⑫</t>
  </si>
  <si>
    <t>⑭生ふん又は</t>
  </si>
  <si>
    <t>たい肥の購入計</t>
  </si>
  <si>
    <t>⑦－⑭</t>
  </si>
  <si>
    <t>（ウ）有機物供給施設に係る物流経費低減効果</t>
  </si>
  <si>
    <t>②×③－①</t>
  </si>
  <si>
    <t>⑨×⑩</t>
  </si>
  <si>
    <t>（⑤×⑥×⑦－⑧）</t>
  </si>
  <si>
    <t>⑥－⑦</t>
  </si>
  <si>
    <t>①×③×⑤</t>
  </si>
  <si>
    <t xml:space="preserve"> ない場合の販売額</t>
  </si>
  <si>
    <t>単価の具体的見込み方法</t>
  </si>
  <si>
    <t>（千円/ｔ）</t>
  </si>
  <si>
    <t>農家雇用人員</t>
  </si>
  <si>
    <t>面積　　</t>
  </si>
  <si>
    <t xml:space="preserve">  10年間にお</t>
  </si>
  <si>
    <t xml:space="preserve">  ける気象災</t>
  </si>
  <si>
    <t xml:space="preserve"> 　害の割合(％)  </t>
  </si>
  <si>
    <t>　働単価　　</t>
  </si>
  <si>
    <t>　処理時間　　</t>
  </si>
  <si>
    <t>生産コスト計</t>
  </si>
  <si>
    <t xml:space="preserve"> ⑦×⑧×⑩</t>
  </si>
  <si>
    <t xml:space="preserve"> 面積　　</t>
  </si>
  <si>
    <t>　熱力費　　　</t>
  </si>
  <si>
    <t>時間　　　　　</t>
  </si>
  <si>
    <t>大率　　</t>
  </si>
  <si>
    <t>③×④</t>
  </si>
  <si>
    <t>（hr/10a）</t>
  </si>
  <si>
    <t xml:space="preserve"> (円/ｔ)</t>
  </si>
  <si>
    <t>（ｔ）</t>
  </si>
  <si>
    <t>ア）の④＋イ）の⑩＋ウ）の⑦</t>
  </si>
  <si>
    <t>ア）の④＋イ）の⑦＋ウ）の⑦</t>
  </si>
  <si>
    <t xml:space="preserve">  ③＋⑥（千円）</t>
  </si>
  <si>
    <t xml:space="preserve"> ⑩＋⑬（千円）</t>
  </si>
  <si>
    <t>ア）の⑦＋イ）の⑮</t>
  </si>
  <si>
    <t>（①×②＋③×④）</t>
  </si>
  <si>
    <t>(⑦×②＋⑧×④)</t>
  </si>
  <si>
    <t>　　　　　　　　　　＋既存施設の残存価格）</t>
  </si>
  <si>
    <t>(①＋②)×k－③</t>
  </si>
  <si>
    <t xml:space="preserve"> (①＋②)×③</t>
  </si>
  <si>
    <t>(①×②×ｋ－③×④)</t>
  </si>
  <si>
    <t>(②－③)×①</t>
  </si>
  <si>
    <t>⑤－⑨</t>
  </si>
  <si>
    <t>⑥－⑨</t>
  </si>
  <si>
    <t xml:space="preserve">  (⑤－⑥)/①</t>
  </si>
  <si>
    <t>③'＋⑥'－⑨'</t>
  </si>
  <si>
    <t xml:space="preserve"> ③'－⑥'</t>
  </si>
  <si>
    <t>③'－⑥'</t>
  </si>
  <si>
    <t>　①－④＋⑤</t>
  </si>
  <si>
    <t>⑤－④</t>
  </si>
  <si>
    <t>③－⑥</t>
  </si>
  <si>
    <t>②'工事費計</t>
  </si>
  <si>
    <t>③'年工事費計</t>
  </si>
  <si>
    <t>総合耐用年数＝②'/③'＝</t>
  </si>
  <si>
    <t>③'農家での削減労働時間計</t>
  </si>
  <si>
    <t>(③'＋④)×ｋ－⑤</t>
  </si>
  <si>
    <t>③'農家での削減光熱動力費計</t>
  </si>
  <si>
    <t>③'農家での削減諸資材費計</t>
  </si>
  <si>
    <t>④'×ｋ－⑤</t>
  </si>
  <si>
    <t>④'事業実施前のコスト計</t>
  </si>
  <si>
    <t>③'削減額計</t>
  </si>
  <si>
    <t>⑥'削減額計</t>
  </si>
  <si>
    <t>⑨'増加額計</t>
  </si>
  <si>
    <t>③'削減額計</t>
  </si>
  <si>
    <t>⑥'増加額計</t>
  </si>
  <si>
    <t>③'×ｋ－⑦'</t>
  </si>
  <si>
    <t>③'事業実施前の作業コスト計</t>
  </si>
  <si>
    <t>⑦'事業実施後の作業コスト計</t>
  </si>
  <si>
    <t>③'×ｋ－⑤'</t>
  </si>
  <si>
    <t>③'事業実施前の作業コスト計</t>
  </si>
  <si>
    <t>⑤'事業実施後の作業コスト計</t>
  </si>
  <si>
    <t xml:space="preserve">　 </t>
  </si>
  <si>
    <t>（⑤＋⑥)×ｋ－⑦</t>
  </si>
  <si>
    <t>　に係る削減光</t>
  </si>
  <si>
    <t>ｋ＝</t>
  </si>
  <si>
    <t xml:space="preserve">     ②/①</t>
  </si>
  <si>
    <t>（円/ｔ）</t>
  </si>
  <si>
    <t xml:space="preserve"> (hr/年・頭)</t>
  </si>
  <si>
    <t>（円/hr）</t>
  </si>
  <si>
    <t>(hr/年）</t>
  </si>
  <si>
    <t>(hr/年・頭)</t>
  </si>
  <si>
    <t>（ｔ/ha）</t>
  </si>
  <si>
    <t>　地産地消に係る事業において畜産物を扱う場合は、作付面積の代わりに頭羽数を用いる。</t>
  </si>
  <si>
    <t>⑩年効果額</t>
  </si>
  <si>
    <t>⑦年効果額</t>
  </si>
  <si>
    <t>⑦年効果額</t>
  </si>
  <si>
    <t>⑦年効果額</t>
  </si>
  <si>
    <t>⑮年効果額</t>
  </si>
  <si>
    <t>　　エ）導入施設における作業以外の関連作業に係るコスト節減効果</t>
  </si>
  <si>
    <t>　　　　　（土地利用型作物（種子用を除く）に係る施設の場合）</t>
  </si>
  <si>
    <t>　　　　　（土地利用型作物以外に係る施設の場合）</t>
  </si>
  <si>
    <t>（エ）導入施設における作業以外の関連作業に係るコスト節減効果</t>
  </si>
  <si>
    <t>②施設を導入しない場合の作付面積(見込)</t>
  </si>
  <si>
    <t xml:space="preserve"> 　１の（２）のアの（ア）のａの各施設等について、効果と費用の比較を次の表に準拠して算出するものとする。</t>
  </si>
  <si>
    <t xml:space="preserve">   なお、１の（２）のアの（ア）のａの（l）の事業にあっては、「土地改良事業の費用対効果分析に必要な諸係数について」</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</si>
</sst>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 "/>
    <numFmt numFmtId="179" formatCode="#,##0.0_ "/>
    <numFmt numFmtId="180" formatCode="0.0_);[Red]\(0.0\)"/>
    <numFmt numFmtId="181" formatCode="#,##0.0_);[Red]\(#,##0.0\)"/>
    <numFmt numFmtId="182" formatCode="#,##0_);[Red]\(#,##0\)"/>
    <numFmt numFmtId="183" formatCode="#,##0.00_ "/>
    <numFmt numFmtId="184" formatCode="0_);[Red]\(0\)"/>
    <numFmt numFmtId="185" formatCode="0.000_ "/>
    <numFmt numFmtId="186" formatCode="#,##0.000_);[Red]\(#,##0.000\)"/>
    <numFmt numFmtId="187" formatCode="#,##0.00_);[Red]\(#,##0.00\)"/>
    <numFmt numFmtId="188" formatCode="#,##0.000_ "/>
    <numFmt numFmtId="189" formatCode="#,##0.000000_ "/>
  </numFmts>
  <fonts count="40">
    <font>
      <sz val="11"/>
      <color theme="1"/>
      <name val="Calibri"/>
      <family val="3"/>
    </font>
    <font>
      <sz val="11"/>
      <color indexed="8"/>
      <name val="ＭＳ Ｐゴシック"/>
      <family val="3"/>
    </font>
    <font>
      <sz val="10"/>
      <name val="ＭＳ 明朝"/>
      <family val="1"/>
    </font>
    <font>
      <sz val="6"/>
      <name val="ＭＳ Ｐゴシック"/>
      <family val="3"/>
    </font>
    <font>
      <sz val="12"/>
      <name val="ＭＳ 明朝"/>
      <family val="1"/>
    </font>
    <font>
      <sz val="9"/>
      <name val="ＭＳ 明朝"/>
      <family val="1"/>
    </font>
    <font>
      <sz val="9"/>
      <name val="ＭＳ Ｐゴシック"/>
      <family val="3"/>
    </font>
    <font>
      <strike/>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border>
    <border>
      <left style="thin"/>
      <right/>
      <top style="medium"/>
      <bottom/>
    </border>
    <border>
      <left style="thin"/>
      <right style="medium"/>
      <top style="medium"/>
      <bottom/>
    </border>
    <border>
      <left style="medium"/>
      <right style="thin"/>
      <top/>
      <bottom/>
    </border>
    <border>
      <left style="thin"/>
      <right/>
      <top/>
      <bottom/>
    </border>
    <border>
      <left style="thin"/>
      <right style="medium"/>
      <top/>
      <bottom/>
    </border>
    <border>
      <left style="medium"/>
      <right style="thin"/>
      <top style="thin"/>
      <bottom style="thin"/>
    </border>
    <border>
      <left style="thin"/>
      <right style="thin"/>
      <top style="thin"/>
      <bottom style="thin"/>
    </border>
    <border>
      <left/>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border>
    <border>
      <left style="double"/>
      <right style="thin"/>
      <top style="medium"/>
      <bottom/>
    </border>
    <border>
      <left style="thin"/>
      <right style="thin"/>
      <top/>
      <bottom/>
    </border>
    <border>
      <left style="double"/>
      <right style="thin"/>
      <top/>
      <bottom/>
    </border>
    <border>
      <left style="medium"/>
      <right style="thin"/>
      <top/>
      <bottom style="thin"/>
    </border>
    <border>
      <left style="thin"/>
      <right/>
      <top/>
      <bottom style="thin"/>
    </border>
    <border>
      <left style="medium"/>
      <right/>
      <top style="thin"/>
      <bottom/>
    </border>
    <border>
      <left style="thin"/>
      <right/>
      <top style="thin"/>
      <bottom/>
    </border>
    <border>
      <left style="thin"/>
      <right style="thin"/>
      <top style="thin"/>
      <bottom/>
    </border>
    <border>
      <left/>
      <right style="thin"/>
      <top style="thin"/>
      <bottom/>
    </border>
    <border>
      <left style="thin"/>
      <right/>
      <top style="thin"/>
      <bottom style="thin"/>
    </border>
    <border diagonalUp="1">
      <left style="double"/>
      <right style="thin"/>
      <top style="thin"/>
      <bottom style="thin"/>
      <diagonal style="thin"/>
    </border>
    <border diagonalUp="1">
      <left style="thin"/>
      <right style="medium"/>
      <top style="thin"/>
      <bottom style="thin"/>
      <diagonal style="thin"/>
    </border>
    <border diagonalUp="1">
      <left style="thin"/>
      <right/>
      <top style="thin"/>
      <bottom style="medium"/>
      <diagonal style="thin"/>
    </border>
    <border diagonalUp="1">
      <left style="thin"/>
      <right style="thin"/>
      <top style="thin"/>
      <bottom style="medium"/>
      <diagonal style="thin"/>
    </border>
    <border>
      <left style="double"/>
      <right style="thin"/>
      <top style="thin"/>
      <bottom style="medium"/>
    </border>
    <border>
      <left style="medium"/>
      <right style="medium"/>
      <top style="medium"/>
      <bottom/>
    </border>
    <border>
      <left style="medium"/>
      <right style="medium"/>
      <top/>
      <bottom/>
    </border>
    <border>
      <left style="medium"/>
      <right style="medium"/>
      <top style="thin"/>
      <bottom style="medium"/>
    </border>
    <border>
      <left style="medium"/>
      <right/>
      <top/>
      <bottom/>
    </border>
    <border>
      <left style="double"/>
      <right style="thin"/>
      <top/>
      <bottom style="thin"/>
    </border>
    <border>
      <left style="thin"/>
      <right style="medium"/>
      <top/>
      <bottom style="thin"/>
    </border>
    <border diagonalUp="1">
      <left style="double"/>
      <right style="thin"/>
      <top style="thin"/>
      <bottom/>
      <diagonal style="thin"/>
    </border>
    <border diagonalUp="1">
      <left style="thin"/>
      <right style="medium"/>
      <top style="thin"/>
      <bottom/>
      <diagonal style="thin"/>
    </border>
    <border>
      <left style="medium"/>
      <right/>
      <top style="thin"/>
      <bottom style="thin"/>
    </border>
    <border diagonalUp="1">
      <left style="double"/>
      <right style="thin"/>
      <top/>
      <bottom style="thin"/>
      <diagonal style="thin"/>
    </border>
    <border diagonalUp="1">
      <left style="thin"/>
      <right style="medium"/>
      <top/>
      <bottom style="thin"/>
      <diagonal style="thin"/>
    </border>
    <border>
      <left style="medium"/>
      <right style="thin"/>
      <top/>
      <bottom style="medium"/>
    </border>
    <border>
      <left style="thin"/>
      <right/>
      <top style="thin"/>
      <bottom style="medium"/>
    </border>
    <border>
      <left style="medium"/>
      <right/>
      <top style="medium"/>
      <bottom/>
    </border>
    <border>
      <left/>
      <right/>
      <top style="medium"/>
      <bottom style="thin"/>
    </border>
    <border>
      <left/>
      <right/>
      <top style="medium"/>
      <bottom/>
    </border>
    <border>
      <left/>
      <right style="thin"/>
      <top style="medium"/>
      <bottom style="thin"/>
    </border>
    <border>
      <left/>
      <right style="thin"/>
      <top/>
      <bottom/>
    </border>
    <border>
      <left style="thin"/>
      <right style="thin"/>
      <top/>
      <bottom style="thin"/>
    </border>
    <border>
      <left style="thin"/>
      <right style="thin"/>
      <top/>
      <bottom style="medium"/>
    </border>
    <border>
      <left style="medium"/>
      <right style="medium"/>
      <top/>
      <bottom style="thin"/>
    </border>
    <border>
      <left/>
      <right style="thin"/>
      <top style="medium"/>
      <bottom/>
    </border>
    <border>
      <left style="thin"/>
      <right/>
      <top style="medium"/>
      <bottom style="thin"/>
    </border>
    <border>
      <left style="double"/>
      <right/>
      <top style="medium"/>
      <bottom/>
    </border>
    <border>
      <left/>
      <right style="thin"/>
      <top/>
      <bottom style="thin"/>
    </border>
    <border>
      <left style="double"/>
      <right style="thin"/>
      <top style="thin"/>
      <bottom style="thin"/>
    </border>
    <border>
      <left/>
      <right style="thin"/>
      <top style="thin"/>
      <bottom style="thin"/>
    </border>
    <border>
      <left style="double"/>
      <right style="thin"/>
      <top/>
      <bottom style="medium"/>
    </border>
    <border>
      <left/>
      <right style="thin"/>
      <top/>
      <bottom style="medium"/>
    </border>
    <border>
      <left style="thin"/>
      <right style="medium"/>
      <top/>
      <bottom style="medium"/>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medium"/>
    </border>
    <border>
      <left/>
      <right style="thin"/>
      <top style="thin"/>
      <bottom style="medium"/>
    </border>
    <border>
      <left style="double"/>
      <right style="thin"/>
      <top style="thin"/>
      <bottom/>
    </border>
    <border>
      <left style="thin"/>
      <right style="double"/>
      <top style="thin"/>
      <bottom style="medium"/>
    </border>
    <border>
      <left/>
      <right/>
      <top style="thin"/>
      <bottom style="medium"/>
    </border>
    <border>
      <left style="medium"/>
      <right style="thin"/>
      <top style="medium"/>
      <bottom style="medium"/>
    </border>
    <border>
      <left/>
      <right/>
      <top style="medium"/>
      <bottom style="medium"/>
    </border>
    <border>
      <left/>
      <right style="medium"/>
      <top style="medium"/>
      <bottom style="medium"/>
    </border>
    <border diagonalUp="1">
      <left style="double"/>
      <right style="thin"/>
      <top style="thin"/>
      <bottom style="medium"/>
      <diagonal style="thin"/>
    </border>
    <border>
      <left/>
      <right/>
      <top style="thin"/>
      <bottom style="thin"/>
    </border>
    <border diagonalUp="1">
      <left style="thin"/>
      <right style="thin"/>
      <top/>
      <bottom style="medium"/>
      <diagonal style="thin"/>
    </border>
    <border>
      <left style="medium"/>
      <right/>
      <top/>
      <bottom style="medium"/>
    </border>
    <border diagonalUp="1">
      <left style="double"/>
      <right style="thin"/>
      <top/>
      <bottom style="medium"/>
      <diagonal style="thin"/>
    </border>
    <border diagonalUp="1">
      <left/>
      <right style="thin"/>
      <top/>
      <bottom style="medium"/>
      <diagonal style="thin"/>
    </border>
    <border>
      <left/>
      <right style="medium"/>
      <top style="medium"/>
      <bottom/>
    </border>
    <border>
      <left/>
      <right style="medium"/>
      <top/>
      <bottom/>
    </border>
    <border>
      <left/>
      <right style="medium"/>
      <top style="thin"/>
      <bottom/>
    </border>
    <border>
      <left/>
      <right style="medium"/>
      <top style="thin"/>
      <bottom style="medium"/>
    </border>
    <border>
      <left/>
      <right/>
      <top/>
      <bottom style="medium"/>
    </border>
    <border>
      <left style="medium"/>
      <right/>
      <top/>
      <bottom style="thin"/>
    </border>
    <border>
      <left/>
      <right/>
      <top style="thin"/>
      <bottom/>
    </border>
    <border>
      <left style="thin"/>
      <right/>
      <top style="thin"/>
      <bottom style="dashed"/>
    </border>
    <border>
      <left style="thin"/>
      <right style="thin"/>
      <top style="thin"/>
      <bottom style="dashed"/>
    </border>
    <border>
      <left style="double"/>
      <right style="thin"/>
      <top style="thin"/>
      <bottom style="dashed"/>
    </border>
    <border>
      <left/>
      <right style="thin"/>
      <top style="thin"/>
      <bottom style="dashed"/>
    </border>
    <border>
      <left style="thin"/>
      <right/>
      <top style="dashed"/>
      <bottom style="dashed"/>
    </border>
    <border>
      <left style="thin"/>
      <right style="thin"/>
      <top style="dashed"/>
      <bottom style="dashed"/>
    </border>
    <border>
      <left style="double"/>
      <right style="thin"/>
      <top style="dashed"/>
      <bottom style="dashed"/>
    </border>
    <border>
      <left/>
      <right style="thin"/>
      <top style="dashed"/>
      <bottom style="dashed"/>
    </border>
    <border>
      <left style="thin"/>
      <right style="medium"/>
      <top style="dashed"/>
      <bottom style="dashed"/>
    </border>
    <border>
      <left style="thin"/>
      <right/>
      <top style="dashed"/>
      <bottom style="thin"/>
    </border>
    <border>
      <left style="thin"/>
      <right style="thin"/>
      <top style="dashed"/>
      <bottom style="thin"/>
    </border>
    <border>
      <left style="double"/>
      <right style="thin"/>
      <top style="dashed"/>
      <bottom style="thin"/>
    </border>
    <border>
      <left/>
      <right style="thin"/>
      <top style="dashed"/>
      <bottom style="thin"/>
    </border>
    <border>
      <left style="thin"/>
      <right style="medium"/>
      <top style="dashed"/>
      <bottom style="thin"/>
    </border>
    <border>
      <left style="thin"/>
      <right style="medium"/>
      <top/>
      <bottom style="dashed"/>
    </border>
    <border diagonalUp="1">
      <left/>
      <right/>
      <top/>
      <bottom style="medium"/>
      <diagonal style="thin"/>
    </border>
    <border diagonalUp="1">
      <left style="thin"/>
      <right/>
      <top/>
      <bottom style="medium"/>
      <diagonal style="thin"/>
    </border>
    <border>
      <left style="thin"/>
      <right style="double"/>
      <top style="medium"/>
      <bottom/>
    </border>
    <border>
      <left style="thin"/>
      <right style="double"/>
      <top/>
      <bottom/>
    </border>
    <border diagonalUp="1">
      <left style="thin"/>
      <right/>
      <top/>
      <bottom/>
      <diagonal style="thin"/>
    </border>
    <border diagonalUp="1">
      <left style="thin"/>
      <right style="thin"/>
      <top/>
      <bottom/>
      <diagonal style="thin"/>
    </border>
    <border>
      <left style="double"/>
      <right/>
      <top style="medium"/>
      <bottom style="thin"/>
    </border>
    <border>
      <left/>
      <right style="medium"/>
      <top style="medium"/>
      <bottom style="thin"/>
    </border>
    <border>
      <left/>
      <right/>
      <top/>
      <bottom style="thin"/>
    </border>
    <border>
      <left/>
      <right style="medium"/>
      <top style="thin"/>
      <bottom style="thin"/>
    </border>
    <border diagonalUp="1">
      <left style="double"/>
      <right/>
      <top style="thin"/>
      <bottom style="medium"/>
      <diagonal style="thin"/>
    </border>
    <border>
      <left style="thin"/>
      <right/>
      <top/>
      <bottom style="medium"/>
    </border>
    <border diagonalUp="1">
      <left style="thin"/>
      <right style="medium"/>
      <top/>
      <bottom/>
      <diagonal style="thin"/>
    </border>
    <border diagonalUp="1">
      <left style="double"/>
      <right/>
      <top/>
      <bottom style="medium"/>
      <diagonal style="thin"/>
    </border>
    <border diagonalUp="1">
      <left style="thin"/>
      <right style="thin"/>
      <top style="thin"/>
      <bottom/>
      <diagonal style="thin"/>
    </border>
    <border diagonalUp="1">
      <left style="thin"/>
      <right style="thin"/>
      <top/>
      <bottom style="thin"/>
      <diagonal style="thin"/>
    </border>
    <border>
      <left style="double"/>
      <right style="thin"/>
      <top style="medium"/>
      <bottom style="thin"/>
    </border>
    <border diagonalUp="1">
      <left style="thin"/>
      <right style="thin"/>
      <top style="medium"/>
      <bottom style="medium"/>
      <diagonal style="thin"/>
    </border>
    <border>
      <left/>
      <right style="medium"/>
      <top/>
      <bottom style="medium"/>
    </border>
    <border diagonalUp="1">
      <left/>
      <right style="thin"/>
      <top style="thin"/>
      <bottom style="medium"/>
      <diagonal style="thin"/>
    </border>
    <border diagonalUp="1">
      <left style="thin"/>
      <right style="thin"/>
      <top style="thin"/>
      <bottom style="thin"/>
      <diagonal style="thin"/>
    </border>
    <border diagonalUp="1">
      <left style="thin"/>
      <right/>
      <top style="thin"/>
      <bottom style="thin"/>
      <diagonal style="thin"/>
    </border>
    <border>
      <left style="medium"/>
      <right/>
      <top style="dashed">
        <color indexed="8"/>
      </top>
      <bottom/>
    </border>
    <border>
      <left/>
      <right style="thin"/>
      <top style="dashed">
        <color indexed="8"/>
      </top>
      <bottom/>
    </border>
    <border>
      <left/>
      <right/>
      <top style="dashed">
        <color indexed="8"/>
      </top>
      <bottom/>
    </border>
    <border>
      <left/>
      <right style="medium"/>
      <top style="dashed">
        <color indexed="8"/>
      </top>
      <bottom/>
    </border>
    <border>
      <left style="medium"/>
      <right/>
      <top style="dotted"/>
      <bottom/>
    </border>
    <border>
      <left/>
      <right style="thin"/>
      <top style="dotted"/>
      <bottom/>
    </border>
    <border>
      <left/>
      <right/>
      <top style="dotted"/>
      <bottom/>
    </border>
    <border>
      <left/>
      <right style="medium"/>
      <top style="dotted"/>
      <bottom/>
    </border>
    <border>
      <left style="medium"/>
      <right style="medium"/>
      <top style="medium"/>
      <bottom style="medium"/>
    </border>
    <border>
      <left>
        <color indexed="63"/>
      </left>
      <right style="double"/>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27">
    <xf numFmtId="0" fontId="0" fillId="0" borderId="0" xfId="0" applyFont="1" applyAlignment="1">
      <alignment vertical="center"/>
    </xf>
    <xf numFmtId="0" fontId="2" fillId="0" borderId="0" xfId="0" applyFont="1" applyFill="1" applyAlignment="1">
      <alignment/>
    </xf>
    <xf numFmtId="0" fontId="4" fillId="0" borderId="0" xfId="0" applyFont="1" applyFill="1" applyAlignment="1">
      <alignment/>
    </xf>
    <xf numFmtId="176" fontId="2" fillId="0" borderId="0" xfId="0" applyNumberFormat="1" applyFont="1" applyFill="1" applyAlignment="1">
      <alignment/>
    </xf>
    <xf numFmtId="0" fontId="2" fillId="0" borderId="10" xfId="0" applyFont="1" applyFill="1" applyBorder="1" applyAlignment="1">
      <alignment horizontal="center"/>
    </xf>
    <xf numFmtId="0" fontId="2" fillId="0" borderId="11" xfId="0" applyFont="1" applyFill="1" applyBorder="1" applyAlignment="1">
      <alignment horizontal="center"/>
    </xf>
    <xf numFmtId="0" fontId="2" fillId="0" borderId="12" xfId="0" applyFont="1" applyFill="1" applyBorder="1" applyAlignment="1">
      <alignment horizontal="center"/>
    </xf>
    <xf numFmtId="0" fontId="2" fillId="0" borderId="13" xfId="0" applyFont="1" applyFill="1" applyBorder="1" applyAlignment="1">
      <alignment horizontal="center"/>
    </xf>
    <xf numFmtId="0" fontId="2" fillId="0" borderId="14" xfId="0" applyFont="1" applyFill="1" applyBorder="1" applyAlignment="1">
      <alignment horizontal="center"/>
    </xf>
    <xf numFmtId="0" fontId="2" fillId="0" borderId="15" xfId="0" applyFont="1" applyFill="1" applyBorder="1" applyAlignment="1">
      <alignment horizontal="center"/>
    </xf>
    <xf numFmtId="0" fontId="2" fillId="0" borderId="13"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6" xfId="0" applyFont="1" applyFill="1" applyBorder="1" applyAlignment="1">
      <alignment/>
    </xf>
    <xf numFmtId="177" fontId="2" fillId="0" borderId="17" xfId="0" applyNumberFormat="1" applyFont="1" applyFill="1" applyBorder="1" applyAlignment="1">
      <alignment/>
    </xf>
    <xf numFmtId="177" fontId="2" fillId="0" borderId="18" xfId="0" applyNumberFormat="1" applyFont="1" applyFill="1" applyBorder="1" applyAlignment="1">
      <alignment horizontal="right"/>
    </xf>
    <xf numFmtId="0" fontId="2" fillId="0" borderId="19" xfId="0" applyFont="1" applyFill="1" applyBorder="1" applyAlignment="1">
      <alignment horizontal="center"/>
    </xf>
    <xf numFmtId="177" fontId="2" fillId="0" borderId="20" xfId="0" applyNumberFormat="1" applyFont="1" applyFill="1" applyBorder="1" applyAlignment="1">
      <alignment/>
    </xf>
    <xf numFmtId="177" fontId="2" fillId="0" borderId="21" xfId="0" applyNumberFormat="1" applyFont="1" applyFill="1" applyBorder="1" applyAlignment="1">
      <alignment horizontal="right"/>
    </xf>
    <xf numFmtId="0" fontId="2" fillId="0" borderId="0" xfId="0" applyFont="1" applyFill="1" applyBorder="1" applyAlignment="1">
      <alignment/>
    </xf>
    <xf numFmtId="178" fontId="2" fillId="0" borderId="0" xfId="0" applyNumberFormat="1" applyFont="1" applyFill="1" applyBorder="1" applyAlignment="1">
      <alignment/>
    </xf>
    <xf numFmtId="0" fontId="2" fillId="0" borderId="22" xfId="0" applyFont="1" applyFill="1" applyBorder="1" applyAlignment="1">
      <alignment horizontal="center"/>
    </xf>
    <xf numFmtId="0" fontId="2" fillId="0" borderId="23" xfId="0" applyFont="1" applyFill="1" applyBorder="1" applyAlignment="1">
      <alignment horizontal="center"/>
    </xf>
    <xf numFmtId="0" fontId="2" fillId="0" borderId="0" xfId="0" applyFont="1" applyFill="1" applyBorder="1" applyAlignment="1">
      <alignment shrinkToFit="1"/>
    </xf>
    <xf numFmtId="0" fontId="2" fillId="0" borderId="24" xfId="0" applyFont="1" applyFill="1" applyBorder="1" applyAlignment="1">
      <alignment horizontal="center"/>
    </xf>
    <xf numFmtId="0" fontId="2" fillId="0" borderId="25" xfId="0" applyFont="1" applyFill="1" applyBorder="1" applyAlignment="1">
      <alignment horizontal="center"/>
    </xf>
    <xf numFmtId="0" fontId="2" fillId="0" borderId="26" xfId="0" applyFont="1" applyFill="1" applyBorder="1" applyAlignment="1">
      <alignment/>
    </xf>
    <xf numFmtId="0" fontId="2" fillId="0" borderId="27" xfId="0" applyFont="1" applyFill="1" applyBorder="1" applyAlignment="1">
      <alignment/>
    </xf>
    <xf numFmtId="0" fontId="2" fillId="0" borderId="28" xfId="0" applyFont="1" applyFill="1" applyBorder="1" applyAlignment="1">
      <alignment/>
    </xf>
    <xf numFmtId="179" fontId="2" fillId="0" borderId="29" xfId="0" applyNumberFormat="1" applyFont="1" applyFill="1" applyBorder="1" applyAlignment="1">
      <alignment/>
    </xf>
    <xf numFmtId="180" fontId="2" fillId="0" borderId="30" xfId="0" applyNumberFormat="1" applyFont="1" applyFill="1" applyBorder="1" applyAlignment="1">
      <alignment/>
    </xf>
    <xf numFmtId="181" fontId="2" fillId="0" borderId="31" xfId="0" applyNumberFormat="1" applyFont="1" applyFill="1" applyBorder="1" applyAlignment="1">
      <alignment horizontal="right"/>
    </xf>
    <xf numFmtId="182" fontId="2" fillId="0" borderId="17" xfId="0" applyNumberFormat="1" applyFont="1" applyFill="1" applyBorder="1" applyAlignment="1">
      <alignment/>
    </xf>
    <xf numFmtId="178" fontId="2" fillId="0" borderId="32" xfId="0" applyNumberFormat="1" applyFont="1" applyFill="1" applyBorder="1" applyAlignment="1">
      <alignment/>
    </xf>
    <xf numFmtId="178" fontId="2" fillId="0" borderId="33" xfId="0" applyNumberFormat="1" applyFont="1" applyFill="1" applyBorder="1" applyAlignment="1">
      <alignment/>
    </xf>
    <xf numFmtId="178" fontId="2" fillId="0" borderId="34" xfId="0" applyNumberFormat="1" applyFont="1" applyFill="1" applyBorder="1" applyAlignment="1">
      <alignment/>
    </xf>
    <xf numFmtId="179" fontId="2" fillId="0" borderId="32" xfId="0" applyNumberFormat="1" applyFont="1" applyFill="1" applyBorder="1" applyAlignment="1">
      <alignment/>
    </xf>
    <xf numFmtId="180" fontId="2" fillId="0" borderId="17" xfId="0" applyNumberFormat="1" applyFont="1" applyFill="1" applyBorder="1" applyAlignment="1">
      <alignment/>
    </xf>
    <xf numFmtId="0" fontId="2" fillId="0" borderId="19" xfId="0" applyFont="1" applyFill="1" applyBorder="1" applyAlignment="1">
      <alignment/>
    </xf>
    <xf numFmtId="179" fontId="2" fillId="0" borderId="35" xfId="0" applyNumberFormat="1" applyFont="1" applyFill="1" applyBorder="1" applyAlignment="1">
      <alignment/>
    </xf>
    <xf numFmtId="180" fontId="2" fillId="0" borderId="36" xfId="0" applyNumberFormat="1" applyFont="1" applyFill="1" applyBorder="1" applyAlignment="1">
      <alignment/>
    </xf>
    <xf numFmtId="179" fontId="2" fillId="0" borderId="20" xfId="0" applyNumberFormat="1" applyFont="1" applyFill="1" applyBorder="1" applyAlignment="1">
      <alignment/>
    </xf>
    <xf numFmtId="182" fontId="2" fillId="0" borderId="36" xfId="0" applyNumberFormat="1" applyFont="1" applyFill="1" applyBorder="1" applyAlignment="1">
      <alignment/>
    </xf>
    <xf numFmtId="178" fontId="2" fillId="0" borderId="37" xfId="0" applyNumberFormat="1" applyFont="1" applyFill="1" applyBorder="1" applyAlignment="1">
      <alignment/>
    </xf>
    <xf numFmtId="178" fontId="2" fillId="0" borderId="21" xfId="0" applyNumberFormat="1" applyFont="1" applyFill="1" applyBorder="1" applyAlignment="1">
      <alignment horizontal="right"/>
    </xf>
    <xf numFmtId="0" fontId="2" fillId="0" borderId="38" xfId="0" applyFont="1" applyFill="1" applyBorder="1" applyAlignment="1">
      <alignment horizontal="center"/>
    </xf>
    <xf numFmtId="0" fontId="2" fillId="0" borderId="39" xfId="0" applyFont="1" applyFill="1" applyBorder="1" applyAlignment="1">
      <alignment horizontal="center"/>
    </xf>
    <xf numFmtId="178" fontId="2" fillId="0" borderId="40" xfId="0" applyNumberFormat="1" applyFont="1" applyFill="1" applyBorder="1" applyAlignment="1">
      <alignment/>
    </xf>
    <xf numFmtId="0" fontId="2" fillId="0" borderId="41" xfId="0" applyFont="1" applyFill="1" applyBorder="1" applyAlignment="1">
      <alignment horizontal="center"/>
    </xf>
    <xf numFmtId="0" fontId="2" fillId="0" borderId="42" xfId="0" applyFont="1" applyFill="1" applyBorder="1" applyAlignment="1">
      <alignment horizontal="center"/>
    </xf>
    <xf numFmtId="0" fontId="2" fillId="0" borderId="43" xfId="0" applyFont="1" applyFill="1" applyBorder="1" applyAlignment="1">
      <alignment horizontal="center"/>
    </xf>
    <xf numFmtId="183" fontId="2" fillId="0" borderId="32" xfId="0" applyNumberFormat="1" applyFont="1" applyFill="1" applyBorder="1" applyAlignment="1">
      <alignment/>
    </xf>
    <xf numFmtId="178" fontId="2" fillId="0" borderId="44" xfId="0" applyNumberFormat="1" applyFont="1" applyFill="1" applyBorder="1" applyAlignment="1">
      <alignment/>
    </xf>
    <xf numFmtId="178" fontId="2" fillId="0" borderId="45" xfId="0" applyNumberFormat="1" applyFont="1" applyFill="1" applyBorder="1" applyAlignment="1">
      <alignment/>
    </xf>
    <xf numFmtId="0" fontId="2" fillId="0" borderId="46" xfId="0" applyFont="1" applyFill="1" applyBorder="1" applyAlignment="1">
      <alignment/>
    </xf>
    <xf numFmtId="178" fontId="2" fillId="0" borderId="47" xfId="0" applyNumberFormat="1" applyFont="1" applyFill="1" applyBorder="1" applyAlignment="1">
      <alignment/>
    </xf>
    <xf numFmtId="178" fontId="2" fillId="0" borderId="48" xfId="0" applyNumberFormat="1" applyFont="1" applyFill="1" applyBorder="1" applyAlignment="1">
      <alignment/>
    </xf>
    <xf numFmtId="0" fontId="2" fillId="0" borderId="49" xfId="0" applyFont="1" applyFill="1" applyBorder="1" applyAlignment="1">
      <alignment/>
    </xf>
    <xf numFmtId="183" fontId="2" fillId="0" borderId="50" xfId="0" applyNumberFormat="1" applyFont="1" applyFill="1" applyBorder="1" applyAlignment="1">
      <alignment/>
    </xf>
    <xf numFmtId="178" fontId="2" fillId="0" borderId="21" xfId="0" applyNumberFormat="1" applyFont="1" applyFill="1" applyBorder="1" applyAlignment="1">
      <alignment/>
    </xf>
    <xf numFmtId="179" fontId="2" fillId="0" borderId="0" xfId="0" applyNumberFormat="1" applyFont="1" applyFill="1" applyBorder="1" applyAlignment="1">
      <alignment/>
    </xf>
    <xf numFmtId="0" fontId="2" fillId="0" borderId="51" xfId="0" applyFont="1" applyFill="1" applyBorder="1" applyAlignment="1">
      <alignment horizontal="center"/>
    </xf>
    <xf numFmtId="0" fontId="2" fillId="0" borderId="11" xfId="0" applyFont="1" applyFill="1" applyBorder="1" applyAlignment="1">
      <alignment/>
    </xf>
    <xf numFmtId="0" fontId="2" fillId="0" borderId="52" xfId="0" applyFont="1" applyFill="1" applyBorder="1" applyAlignment="1">
      <alignment/>
    </xf>
    <xf numFmtId="0" fontId="2" fillId="0" borderId="53" xfId="0" applyFont="1" applyFill="1" applyBorder="1" applyAlignment="1">
      <alignment/>
    </xf>
    <xf numFmtId="0" fontId="2" fillId="0" borderId="54" xfId="0" applyFont="1" applyFill="1" applyBorder="1" applyAlignment="1">
      <alignment/>
    </xf>
    <xf numFmtId="0" fontId="2" fillId="0" borderId="24" xfId="0" applyFont="1" applyFill="1" applyBorder="1" applyAlignment="1">
      <alignment/>
    </xf>
    <xf numFmtId="0" fontId="2" fillId="0" borderId="30" xfId="0" applyFont="1" applyFill="1" applyBorder="1" applyAlignment="1">
      <alignment horizontal="center"/>
    </xf>
    <xf numFmtId="0" fontId="2" fillId="0" borderId="55" xfId="0" applyFont="1" applyFill="1" applyBorder="1" applyAlignment="1">
      <alignment horizontal="center"/>
    </xf>
    <xf numFmtId="0" fontId="2" fillId="0" borderId="56" xfId="0" applyFont="1" applyFill="1" applyBorder="1" applyAlignment="1">
      <alignment horizontal="center"/>
    </xf>
    <xf numFmtId="178" fontId="2" fillId="0" borderId="14" xfId="0" applyNumberFormat="1" applyFont="1" applyFill="1" applyBorder="1" applyAlignment="1">
      <alignment/>
    </xf>
    <xf numFmtId="178" fontId="2" fillId="0" borderId="56" xfId="0" applyNumberFormat="1" applyFont="1" applyFill="1" applyBorder="1" applyAlignment="1">
      <alignment/>
    </xf>
    <xf numFmtId="178" fontId="2" fillId="0" borderId="17" xfId="0" applyNumberFormat="1" applyFont="1" applyFill="1" applyBorder="1" applyAlignment="1">
      <alignment/>
    </xf>
    <xf numFmtId="179" fontId="2" fillId="0" borderId="17" xfId="0" applyNumberFormat="1" applyFont="1" applyFill="1" applyBorder="1" applyAlignment="1">
      <alignment/>
    </xf>
    <xf numFmtId="178" fontId="2" fillId="0" borderId="35" xfId="0" applyNumberFormat="1" applyFont="1" applyFill="1" applyBorder="1" applyAlignment="1">
      <alignment/>
    </xf>
    <xf numFmtId="178" fontId="2" fillId="0" borderId="36" xfId="0" applyNumberFormat="1" applyFont="1" applyFill="1" applyBorder="1" applyAlignment="1">
      <alignment/>
    </xf>
    <xf numFmtId="179" fontId="2" fillId="0" borderId="57" xfId="0" applyNumberFormat="1" applyFont="1" applyFill="1" applyBorder="1" applyAlignment="1">
      <alignment/>
    </xf>
    <xf numFmtId="178" fontId="2" fillId="0" borderId="50" xfId="0" applyNumberFormat="1" applyFont="1" applyFill="1" applyBorder="1" applyAlignment="1">
      <alignment/>
    </xf>
    <xf numFmtId="0" fontId="2" fillId="0" borderId="58" xfId="0" applyFont="1" applyFill="1" applyBorder="1" applyAlignment="1">
      <alignment horizontal="center"/>
    </xf>
    <xf numFmtId="0" fontId="2" fillId="0" borderId="40" xfId="0" applyFont="1" applyFill="1" applyBorder="1" applyAlignment="1">
      <alignment/>
    </xf>
    <xf numFmtId="0" fontId="2" fillId="0" borderId="59" xfId="0" applyFont="1" applyFill="1" applyBorder="1" applyAlignment="1">
      <alignment/>
    </xf>
    <xf numFmtId="0" fontId="2" fillId="0" borderId="60" xfId="0" applyFont="1" applyFill="1" applyBorder="1" applyAlignment="1">
      <alignment/>
    </xf>
    <xf numFmtId="0" fontId="2" fillId="0" borderId="61" xfId="0" applyFont="1" applyFill="1" applyBorder="1" applyAlignment="1">
      <alignment/>
    </xf>
    <xf numFmtId="0" fontId="2" fillId="0" borderId="29" xfId="0" applyFont="1" applyFill="1" applyBorder="1" applyAlignment="1">
      <alignment horizontal="center"/>
    </xf>
    <xf numFmtId="0" fontId="2" fillId="0" borderId="26" xfId="0" applyFont="1" applyFill="1" applyBorder="1" applyAlignment="1">
      <alignment horizontal="center"/>
    </xf>
    <xf numFmtId="0" fontId="2" fillId="0" borderId="62" xfId="0" applyFont="1" applyFill="1" applyBorder="1" applyAlignment="1">
      <alignment horizontal="center"/>
    </xf>
    <xf numFmtId="0" fontId="2" fillId="0" borderId="27" xfId="0" applyFont="1" applyFill="1" applyBorder="1" applyAlignment="1">
      <alignment horizontal="center"/>
    </xf>
    <xf numFmtId="0" fontId="2" fillId="0" borderId="17" xfId="0" applyFont="1" applyFill="1" applyBorder="1" applyAlignment="1">
      <alignment/>
    </xf>
    <xf numFmtId="0" fontId="2" fillId="0" borderId="25" xfId="0" applyFont="1" applyFill="1" applyBorder="1" applyAlignment="1">
      <alignment/>
    </xf>
    <xf numFmtId="0" fontId="2" fillId="0" borderId="55" xfId="0" applyFont="1" applyFill="1" applyBorder="1" applyAlignment="1">
      <alignment/>
    </xf>
    <xf numFmtId="0" fontId="2" fillId="0" borderId="32" xfId="0" applyFont="1" applyFill="1" applyBorder="1" applyAlignment="1">
      <alignment/>
    </xf>
    <xf numFmtId="0" fontId="2" fillId="0" borderId="63" xfId="0" applyFont="1" applyFill="1" applyBorder="1" applyAlignment="1">
      <alignment/>
    </xf>
    <xf numFmtId="0" fontId="2" fillId="0" borderId="64" xfId="0" applyFont="1" applyFill="1" applyBorder="1" applyAlignment="1">
      <alignment/>
    </xf>
    <xf numFmtId="0" fontId="2" fillId="0" borderId="20" xfId="0" applyFont="1" applyFill="1" applyBorder="1" applyAlignment="1">
      <alignment/>
    </xf>
    <xf numFmtId="0" fontId="2" fillId="0" borderId="65" xfId="0" applyFont="1" applyFill="1" applyBorder="1" applyAlignment="1">
      <alignment/>
    </xf>
    <xf numFmtId="0" fontId="2" fillId="0" borderId="66" xfId="0" applyFont="1" applyFill="1" applyBorder="1" applyAlignment="1">
      <alignment/>
    </xf>
    <xf numFmtId="178" fontId="2" fillId="0" borderId="12" xfId="0" applyNumberFormat="1" applyFont="1" applyFill="1" applyBorder="1" applyAlignment="1">
      <alignment horizontal="center"/>
    </xf>
    <xf numFmtId="178" fontId="2" fillId="0" borderId="15" xfId="0" applyNumberFormat="1" applyFont="1" applyFill="1" applyBorder="1" applyAlignment="1">
      <alignment horizontal="center"/>
    </xf>
    <xf numFmtId="178" fontId="2" fillId="0" borderId="43" xfId="0" applyNumberFormat="1" applyFont="1" applyFill="1" applyBorder="1" applyAlignment="1">
      <alignment horizontal="center"/>
    </xf>
    <xf numFmtId="178" fontId="2" fillId="0" borderId="67" xfId="0" applyNumberFormat="1" applyFont="1" applyFill="1" applyBorder="1" applyAlignment="1">
      <alignment/>
    </xf>
    <xf numFmtId="0" fontId="2" fillId="0" borderId="68" xfId="0" applyFont="1" applyFill="1" applyBorder="1" applyAlignment="1">
      <alignment/>
    </xf>
    <xf numFmtId="178" fontId="2" fillId="0" borderId="54" xfId="0" applyNumberFormat="1" applyFont="1" applyFill="1" applyBorder="1" applyAlignment="1">
      <alignment horizontal="right"/>
    </xf>
    <xf numFmtId="178" fontId="2" fillId="0" borderId="69" xfId="0" applyNumberFormat="1" applyFont="1" applyFill="1" applyBorder="1" applyAlignment="1">
      <alignment/>
    </xf>
    <xf numFmtId="178" fontId="2" fillId="0" borderId="64" xfId="0" applyNumberFormat="1" applyFont="1" applyFill="1" applyBorder="1" applyAlignment="1">
      <alignment horizontal="right"/>
    </xf>
    <xf numFmtId="178" fontId="2" fillId="0" borderId="70" xfId="0" applyNumberFormat="1" applyFont="1" applyFill="1" applyBorder="1" applyAlignment="1">
      <alignment/>
    </xf>
    <xf numFmtId="178" fontId="2" fillId="0" borderId="31" xfId="0" applyNumberFormat="1" applyFont="1" applyFill="1" applyBorder="1" applyAlignment="1">
      <alignment horizontal="right"/>
    </xf>
    <xf numFmtId="178" fontId="2" fillId="0" borderId="71" xfId="0" applyNumberFormat="1" applyFont="1" applyFill="1" applyBorder="1" applyAlignment="1">
      <alignment/>
    </xf>
    <xf numFmtId="0" fontId="2" fillId="0" borderId="72" xfId="0" applyFont="1" applyFill="1" applyBorder="1" applyAlignment="1">
      <alignment/>
    </xf>
    <xf numFmtId="178" fontId="2" fillId="0" borderId="73" xfId="0" applyNumberFormat="1" applyFont="1" applyFill="1" applyBorder="1" applyAlignment="1">
      <alignment/>
    </xf>
    <xf numFmtId="178" fontId="2" fillId="0" borderId="29" xfId="0" applyNumberFormat="1" applyFont="1" applyFill="1" applyBorder="1" applyAlignment="1">
      <alignment/>
    </xf>
    <xf numFmtId="184" fontId="2" fillId="0" borderId="17" xfId="0" applyNumberFormat="1" applyFont="1" applyFill="1" applyBorder="1" applyAlignment="1">
      <alignment/>
    </xf>
    <xf numFmtId="182" fontId="2" fillId="0" borderId="32" xfId="0" applyNumberFormat="1" applyFont="1" applyFill="1" applyBorder="1" applyAlignment="1">
      <alignment/>
    </xf>
    <xf numFmtId="182" fontId="2" fillId="0" borderId="74" xfId="0" applyNumberFormat="1" applyFont="1" applyFill="1" applyBorder="1" applyAlignment="1">
      <alignment/>
    </xf>
    <xf numFmtId="182" fontId="2" fillId="0" borderId="63" xfId="0" applyNumberFormat="1" applyFont="1" applyFill="1" applyBorder="1" applyAlignment="1">
      <alignment/>
    </xf>
    <xf numFmtId="0" fontId="2" fillId="0" borderId="49" xfId="0" applyFont="1" applyFill="1" applyBorder="1" applyAlignment="1">
      <alignment horizontal="center"/>
    </xf>
    <xf numFmtId="182" fontId="2" fillId="0" borderId="75" xfId="0" applyNumberFormat="1" applyFont="1" applyFill="1" applyBorder="1" applyAlignment="1">
      <alignment/>
    </xf>
    <xf numFmtId="182" fontId="2" fillId="0" borderId="76" xfId="0" applyNumberFormat="1" applyFont="1" applyFill="1" applyBorder="1" applyAlignment="1">
      <alignment/>
    </xf>
    <xf numFmtId="0" fontId="2" fillId="0" borderId="51" xfId="0" applyFont="1" applyFill="1" applyBorder="1" applyAlignment="1">
      <alignment/>
    </xf>
    <xf numFmtId="0" fontId="2" fillId="0" borderId="41" xfId="0" applyFont="1" applyFill="1" applyBorder="1" applyAlignment="1">
      <alignment/>
    </xf>
    <xf numFmtId="178" fontId="2" fillId="0" borderId="30" xfId="0" applyNumberFormat="1" applyFont="1" applyFill="1" applyBorder="1" applyAlignment="1">
      <alignment/>
    </xf>
    <xf numFmtId="182" fontId="2" fillId="0" borderId="29" xfId="0" applyNumberFormat="1" applyFont="1" applyFill="1" applyBorder="1" applyAlignment="1">
      <alignment/>
    </xf>
    <xf numFmtId="182" fontId="2" fillId="0" borderId="30" xfId="0" applyNumberFormat="1" applyFont="1" applyFill="1" applyBorder="1" applyAlignment="1">
      <alignment/>
    </xf>
    <xf numFmtId="182" fontId="2" fillId="0" borderId="20" xfId="0" applyNumberFormat="1" applyFont="1" applyFill="1" applyBorder="1" applyAlignment="1">
      <alignment/>
    </xf>
    <xf numFmtId="0" fontId="2" fillId="0" borderId="34" xfId="0" applyFont="1" applyFill="1" applyBorder="1" applyAlignment="1">
      <alignment/>
    </xf>
    <xf numFmtId="182" fontId="2" fillId="0" borderId="50" xfId="0" applyNumberFormat="1" applyFont="1" applyFill="1" applyBorder="1" applyAlignment="1">
      <alignment/>
    </xf>
    <xf numFmtId="0" fontId="2" fillId="0" borderId="30" xfId="0" applyFont="1" applyFill="1" applyBorder="1" applyAlignment="1">
      <alignment/>
    </xf>
    <xf numFmtId="0" fontId="2" fillId="0" borderId="77" xfId="0" applyFont="1" applyFill="1" applyBorder="1" applyAlignment="1">
      <alignment horizontal="center"/>
    </xf>
    <xf numFmtId="0" fontId="2" fillId="0" borderId="78" xfId="0" applyFont="1" applyFill="1" applyBorder="1" applyAlignment="1">
      <alignment/>
    </xf>
    <xf numFmtId="0" fontId="2" fillId="0" borderId="79" xfId="0" applyFont="1" applyFill="1" applyBorder="1" applyAlignment="1">
      <alignment/>
    </xf>
    <xf numFmtId="0" fontId="2" fillId="0" borderId="0" xfId="0" applyFont="1" applyFill="1" applyAlignment="1" quotePrefix="1">
      <alignment/>
    </xf>
    <xf numFmtId="178" fontId="2" fillId="0" borderId="0" xfId="0" applyNumberFormat="1" applyFont="1" applyFill="1" applyAlignment="1">
      <alignment/>
    </xf>
    <xf numFmtId="178" fontId="2" fillId="0" borderId="16" xfId="0" applyNumberFormat="1" applyFont="1" applyFill="1" applyBorder="1" applyAlignment="1">
      <alignment/>
    </xf>
    <xf numFmtId="178" fontId="2" fillId="0" borderId="63" xfId="0" applyNumberFormat="1" applyFont="1" applyFill="1" applyBorder="1" applyAlignment="1">
      <alignment/>
    </xf>
    <xf numFmtId="178" fontId="2" fillId="0" borderId="19" xfId="0" applyNumberFormat="1" applyFont="1" applyFill="1" applyBorder="1" applyAlignment="1">
      <alignment/>
    </xf>
    <xf numFmtId="178" fontId="2" fillId="0" borderId="80" xfId="0" applyNumberFormat="1" applyFont="1" applyFill="1" applyBorder="1" applyAlignment="1">
      <alignment/>
    </xf>
    <xf numFmtId="0" fontId="2" fillId="0" borderId="14" xfId="0" applyFont="1" applyFill="1" applyBorder="1" applyAlignment="1">
      <alignment horizontal="center" shrinkToFit="1"/>
    </xf>
    <xf numFmtId="0" fontId="2" fillId="0" borderId="36" xfId="0" applyFont="1" applyFill="1" applyBorder="1" applyAlignment="1">
      <alignment/>
    </xf>
    <xf numFmtId="178" fontId="2" fillId="0" borderId="20" xfId="0" applyNumberFormat="1" applyFont="1" applyFill="1" applyBorder="1" applyAlignment="1">
      <alignment/>
    </xf>
    <xf numFmtId="0" fontId="5" fillId="0" borderId="0" xfId="0" applyFont="1" applyFill="1" applyAlignment="1">
      <alignment/>
    </xf>
    <xf numFmtId="0" fontId="2" fillId="0" borderId="81" xfId="0" applyFont="1" applyFill="1" applyBorder="1" applyAlignment="1">
      <alignment/>
    </xf>
    <xf numFmtId="0" fontId="2" fillId="0" borderId="76" xfId="0" applyFont="1" applyFill="1" applyBorder="1" applyAlignment="1">
      <alignment/>
    </xf>
    <xf numFmtId="0" fontId="2" fillId="0" borderId="73" xfId="0" applyFont="1" applyFill="1" applyBorder="1" applyAlignment="1">
      <alignment/>
    </xf>
    <xf numFmtId="0" fontId="2" fillId="0" borderId="0" xfId="0" applyFont="1" applyFill="1" applyBorder="1" applyAlignment="1">
      <alignment horizontal="center"/>
    </xf>
    <xf numFmtId="0" fontId="2" fillId="0" borderId="24" xfId="0" applyFont="1" applyFill="1" applyBorder="1" applyAlignment="1">
      <alignment horizontal="center" shrinkToFit="1"/>
    </xf>
    <xf numFmtId="178" fontId="2" fillId="0" borderId="81" xfId="0" applyNumberFormat="1" applyFont="1" applyFill="1" applyBorder="1" applyAlignment="1">
      <alignment/>
    </xf>
    <xf numFmtId="178" fontId="2" fillId="0" borderId="64" xfId="0" applyNumberFormat="1" applyFont="1" applyFill="1" applyBorder="1" applyAlignment="1">
      <alignment/>
    </xf>
    <xf numFmtId="185" fontId="2" fillId="0" borderId="0" xfId="0" applyNumberFormat="1" applyFont="1" applyFill="1" applyBorder="1" applyAlignment="1">
      <alignment/>
    </xf>
    <xf numFmtId="178" fontId="2" fillId="0" borderId="57" xfId="0" applyNumberFormat="1" applyFont="1" applyFill="1" applyBorder="1" applyAlignment="1">
      <alignment/>
    </xf>
    <xf numFmtId="178" fontId="2" fillId="0" borderId="82" xfId="0" applyNumberFormat="1" applyFont="1" applyFill="1" applyBorder="1" applyAlignment="1">
      <alignment/>
    </xf>
    <xf numFmtId="178" fontId="2" fillId="0" borderId="59" xfId="0" applyNumberFormat="1" applyFont="1" applyFill="1" applyBorder="1" applyAlignment="1">
      <alignment/>
    </xf>
    <xf numFmtId="178" fontId="2" fillId="0" borderId="55" xfId="0" applyNumberFormat="1" applyFont="1" applyFill="1" applyBorder="1" applyAlignment="1">
      <alignment/>
    </xf>
    <xf numFmtId="0" fontId="2" fillId="0" borderId="83" xfId="0" applyFont="1" applyFill="1" applyBorder="1" applyAlignment="1">
      <alignment/>
    </xf>
    <xf numFmtId="178" fontId="2" fillId="0" borderId="66" xfId="0" applyNumberFormat="1" applyFont="1" applyFill="1" applyBorder="1" applyAlignment="1">
      <alignment/>
    </xf>
    <xf numFmtId="0" fontId="2" fillId="0" borderId="82" xfId="0" applyFont="1" applyFill="1" applyBorder="1" applyAlignment="1">
      <alignment/>
    </xf>
    <xf numFmtId="0" fontId="2" fillId="0" borderId="84" xfId="0" applyFont="1" applyFill="1" applyBorder="1" applyAlignment="1">
      <alignment/>
    </xf>
    <xf numFmtId="0" fontId="2" fillId="0" borderId="85" xfId="0" applyFont="1" applyFill="1" applyBorder="1" applyAlignment="1">
      <alignment/>
    </xf>
    <xf numFmtId="0" fontId="2" fillId="0" borderId="59" xfId="0" applyFont="1" applyFill="1" applyBorder="1" applyAlignment="1">
      <alignment horizontal="center"/>
    </xf>
    <xf numFmtId="0" fontId="2" fillId="0" borderId="86" xfId="0" applyFont="1" applyFill="1" applyBorder="1" applyAlignment="1">
      <alignment horizontal="center"/>
    </xf>
    <xf numFmtId="0" fontId="2" fillId="0" borderId="87" xfId="0" applyFont="1" applyFill="1" applyBorder="1" applyAlignment="1">
      <alignment horizontal="center"/>
    </xf>
    <xf numFmtId="0" fontId="2" fillId="0" borderId="18" xfId="0" applyFont="1" applyFill="1" applyBorder="1" applyAlignment="1">
      <alignment horizontal="center"/>
    </xf>
    <xf numFmtId="182" fontId="2" fillId="0" borderId="81" xfId="0" applyNumberFormat="1" applyFont="1" applyFill="1" applyBorder="1" applyAlignment="1">
      <alignment/>
    </xf>
    <xf numFmtId="182" fontId="2" fillId="0" borderId="64" xfId="0" applyNumberFormat="1" applyFont="1" applyFill="1" applyBorder="1" applyAlignment="1">
      <alignment/>
    </xf>
    <xf numFmtId="182" fontId="2" fillId="0" borderId="88" xfId="0" applyNumberFormat="1" applyFont="1" applyFill="1" applyBorder="1" applyAlignment="1">
      <alignment/>
    </xf>
    <xf numFmtId="182" fontId="2" fillId="0" borderId="82" xfId="0" applyNumberFormat="1" applyFont="1" applyFill="1" applyBorder="1" applyAlignment="1">
      <alignment/>
    </xf>
    <xf numFmtId="182" fontId="2" fillId="0" borderId="84" xfId="0" applyNumberFormat="1" applyFont="1" applyFill="1" applyBorder="1" applyAlignment="1">
      <alignment/>
    </xf>
    <xf numFmtId="182" fontId="2" fillId="0" borderId="85" xfId="0" applyNumberFormat="1" applyFont="1" applyFill="1" applyBorder="1" applyAlignment="1">
      <alignment/>
    </xf>
    <xf numFmtId="182" fontId="2" fillId="0" borderId="89" xfId="0" applyNumberFormat="1" applyFont="1" applyFill="1" applyBorder="1" applyAlignment="1">
      <alignment/>
    </xf>
    <xf numFmtId="182" fontId="2" fillId="0" borderId="0" xfId="0" applyNumberFormat="1" applyFont="1" applyFill="1" applyBorder="1" applyAlignment="1">
      <alignment/>
    </xf>
    <xf numFmtId="0" fontId="0" fillId="0" borderId="0" xfId="0" applyFont="1" applyFill="1" applyAlignment="1">
      <alignment vertical="center"/>
    </xf>
    <xf numFmtId="0" fontId="2" fillId="0" borderId="90" xfId="0" applyFont="1" applyFill="1" applyBorder="1" applyAlignment="1">
      <alignment/>
    </xf>
    <xf numFmtId="0" fontId="2" fillId="0" borderId="17" xfId="0" applyFont="1" applyFill="1" applyBorder="1" applyAlignment="1">
      <alignment horizontal="center"/>
    </xf>
    <xf numFmtId="178" fontId="2" fillId="0" borderId="31" xfId="0" applyNumberFormat="1" applyFont="1" applyFill="1" applyBorder="1" applyAlignment="1">
      <alignment/>
    </xf>
    <xf numFmtId="0" fontId="2" fillId="0" borderId="29" xfId="0" applyFont="1" applyFill="1" applyBorder="1" applyAlignment="1">
      <alignment/>
    </xf>
    <xf numFmtId="178" fontId="2" fillId="0" borderId="30" xfId="0" applyNumberFormat="1" applyFont="1" applyFill="1" applyBorder="1" applyAlignment="1">
      <alignment wrapText="1"/>
    </xf>
    <xf numFmtId="0" fontId="2" fillId="0" borderId="91" xfId="0" applyFont="1" applyFill="1" applyBorder="1" applyAlignment="1">
      <alignment/>
    </xf>
    <xf numFmtId="178" fontId="2" fillId="0" borderId="35" xfId="0" applyNumberFormat="1" applyFont="1" applyFill="1" applyBorder="1" applyAlignment="1">
      <alignment horizontal="center"/>
    </xf>
    <xf numFmtId="0" fontId="2" fillId="0" borderId="92" xfId="0" applyFont="1" applyFill="1" applyBorder="1" applyAlignment="1">
      <alignment/>
    </xf>
    <xf numFmtId="182" fontId="2" fillId="0" borderId="24" xfId="0" applyNumberFormat="1" applyFont="1" applyFill="1" applyBorder="1" applyAlignment="1">
      <alignment horizontal="center"/>
    </xf>
    <xf numFmtId="183" fontId="2" fillId="0" borderId="17" xfId="0" applyNumberFormat="1" applyFont="1" applyFill="1" applyBorder="1" applyAlignment="1">
      <alignment/>
    </xf>
    <xf numFmtId="183" fontId="2" fillId="0" borderId="64" xfId="0" applyNumberFormat="1" applyFont="1" applyFill="1" applyBorder="1" applyAlignment="1">
      <alignment/>
    </xf>
    <xf numFmtId="186" fontId="2" fillId="0" borderId="17" xfId="0" applyNumberFormat="1" applyFont="1" applyFill="1" applyBorder="1" applyAlignment="1">
      <alignment/>
    </xf>
    <xf numFmtId="183" fontId="2" fillId="0" borderId="57" xfId="0" applyNumberFormat="1" applyFont="1" applyFill="1" applyBorder="1" applyAlignment="1">
      <alignment/>
    </xf>
    <xf numFmtId="182" fontId="2" fillId="0" borderId="57" xfId="0" applyNumberFormat="1" applyFont="1" applyFill="1" applyBorder="1" applyAlignment="1">
      <alignment/>
    </xf>
    <xf numFmtId="186" fontId="2" fillId="0" borderId="36" xfId="0" applyNumberFormat="1" applyFont="1" applyFill="1" applyBorder="1" applyAlignment="1">
      <alignment/>
    </xf>
    <xf numFmtId="0" fontId="2" fillId="0" borderId="53" xfId="0" applyFont="1" applyFill="1" applyBorder="1" applyAlignment="1">
      <alignment horizontal="center"/>
    </xf>
    <xf numFmtId="186" fontId="2" fillId="0" borderId="55" xfId="0" applyNumberFormat="1" applyFont="1" applyFill="1" applyBorder="1" applyAlignment="1">
      <alignment/>
    </xf>
    <xf numFmtId="187" fontId="2" fillId="0" borderId="17" xfId="0" applyNumberFormat="1" applyFont="1" applyFill="1" applyBorder="1" applyAlignment="1">
      <alignment/>
    </xf>
    <xf numFmtId="187" fontId="2" fillId="0" borderId="36" xfId="0" applyNumberFormat="1" applyFont="1" applyFill="1" applyBorder="1" applyAlignment="1">
      <alignment/>
    </xf>
    <xf numFmtId="182" fontId="2" fillId="0" borderId="17" xfId="0" applyNumberFormat="1" applyFont="1" applyFill="1" applyBorder="1" applyAlignment="1">
      <alignment horizontal="right"/>
    </xf>
    <xf numFmtId="182" fontId="2" fillId="0" borderId="70" xfId="0" applyNumberFormat="1" applyFont="1" applyFill="1" applyBorder="1" applyAlignment="1">
      <alignment horizontal="right"/>
    </xf>
    <xf numFmtId="182" fontId="2" fillId="0" borderId="36" xfId="0" applyNumberFormat="1" applyFont="1" applyFill="1" applyBorder="1" applyAlignment="1">
      <alignment horizontal="right"/>
    </xf>
    <xf numFmtId="182" fontId="2" fillId="0" borderId="67" xfId="0" applyNumberFormat="1" applyFont="1" applyFill="1" applyBorder="1" applyAlignment="1">
      <alignment horizontal="right"/>
    </xf>
    <xf numFmtId="178" fontId="2" fillId="0" borderId="22" xfId="0" applyNumberFormat="1" applyFont="1" applyFill="1" applyBorder="1" applyAlignment="1">
      <alignment horizontal="center"/>
    </xf>
    <xf numFmtId="178" fontId="2" fillId="0" borderId="53" xfId="0" applyNumberFormat="1" applyFont="1" applyFill="1" applyBorder="1" applyAlignment="1">
      <alignment horizontal="center"/>
    </xf>
    <xf numFmtId="178" fontId="2" fillId="0" borderId="11" xfId="0" applyNumberFormat="1" applyFont="1" applyFill="1" applyBorder="1" applyAlignment="1">
      <alignment horizontal="center"/>
    </xf>
    <xf numFmtId="178" fontId="2" fillId="0" borderId="23" xfId="0" applyNumberFormat="1" applyFont="1" applyFill="1" applyBorder="1" applyAlignment="1">
      <alignment horizontal="center"/>
    </xf>
    <xf numFmtId="178" fontId="2" fillId="0" borderId="59" xfId="0" applyNumberFormat="1" applyFont="1" applyFill="1" applyBorder="1" applyAlignment="1">
      <alignment horizontal="center"/>
    </xf>
    <xf numFmtId="178" fontId="2" fillId="0" borderId="24" xfId="0" applyNumberFormat="1" applyFont="1" applyFill="1" applyBorder="1" applyAlignment="1">
      <alignment horizontal="center"/>
    </xf>
    <xf numFmtId="178" fontId="2" fillId="0" borderId="0" xfId="0" applyNumberFormat="1" applyFont="1" applyFill="1" applyBorder="1" applyAlignment="1">
      <alignment horizontal="center"/>
    </xf>
    <xf numFmtId="178" fontId="2" fillId="0" borderId="14" xfId="0" applyNumberFormat="1" applyFont="1" applyFill="1" applyBorder="1" applyAlignment="1">
      <alignment horizontal="center"/>
    </xf>
    <xf numFmtId="178" fontId="2" fillId="0" borderId="25" xfId="0" applyNumberFormat="1" applyFont="1" applyFill="1" applyBorder="1" applyAlignment="1">
      <alignment horizontal="center"/>
    </xf>
    <xf numFmtId="178" fontId="2" fillId="0" borderId="55" xfId="0" applyNumberFormat="1" applyFont="1" applyFill="1" applyBorder="1" applyAlignment="1">
      <alignment horizontal="center"/>
    </xf>
    <xf numFmtId="178" fontId="2" fillId="0" borderId="15" xfId="0" applyNumberFormat="1" applyFont="1" applyFill="1" applyBorder="1" applyAlignment="1">
      <alignment horizontal="center" shrinkToFit="1"/>
    </xf>
    <xf numFmtId="0" fontId="2" fillId="0" borderId="25" xfId="0" applyFont="1" applyFill="1" applyBorder="1" applyAlignment="1">
      <alignment horizontal="center" shrinkToFit="1"/>
    </xf>
    <xf numFmtId="0" fontId="2" fillId="0" borderId="55" xfId="0" applyFont="1" applyFill="1" applyBorder="1" applyAlignment="1">
      <alignment horizontal="center" shrinkToFit="1"/>
    </xf>
    <xf numFmtId="178" fontId="5" fillId="0" borderId="0" xfId="0" applyNumberFormat="1" applyFont="1" applyFill="1" applyBorder="1" applyAlignment="1">
      <alignment horizontal="center" shrinkToFit="1"/>
    </xf>
    <xf numFmtId="178" fontId="5" fillId="0" borderId="14" xfId="0" applyNumberFormat="1" applyFont="1" applyFill="1" applyBorder="1" applyAlignment="1">
      <alignment horizontal="center"/>
    </xf>
    <xf numFmtId="178" fontId="5" fillId="0" borderId="25" xfId="0" applyNumberFormat="1" applyFont="1" applyFill="1" applyBorder="1" applyAlignment="1">
      <alignment horizontal="center"/>
    </xf>
    <xf numFmtId="178" fontId="5" fillId="0" borderId="55" xfId="0" applyNumberFormat="1" applyFont="1" applyFill="1" applyBorder="1" applyAlignment="1">
      <alignment horizontal="center"/>
    </xf>
    <xf numFmtId="178" fontId="2" fillId="0" borderId="56" xfId="0" applyNumberFormat="1" applyFont="1" applyFill="1" applyBorder="1" applyAlignment="1">
      <alignment horizontal="center"/>
    </xf>
    <xf numFmtId="178" fontId="2" fillId="0" borderId="93" xfId="0" applyNumberFormat="1" applyFont="1" applyFill="1" applyBorder="1" applyAlignment="1">
      <alignment/>
    </xf>
    <xf numFmtId="178" fontId="2" fillId="0" borderId="94" xfId="0" applyNumberFormat="1" applyFont="1" applyFill="1" applyBorder="1" applyAlignment="1">
      <alignment/>
    </xf>
    <xf numFmtId="178" fontId="2" fillId="0" borderId="95" xfId="0" applyNumberFormat="1" applyFont="1" applyFill="1" applyBorder="1" applyAlignment="1">
      <alignment/>
    </xf>
    <xf numFmtId="178" fontId="2" fillId="0" borderId="96" xfId="0" applyNumberFormat="1" applyFont="1" applyFill="1" applyBorder="1" applyAlignment="1">
      <alignment/>
    </xf>
    <xf numFmtId="178" fontId="2" fillId="0" borderId="97" xfId="0" applyNumberFormat="1" applyFont="1" applyFill="1" applyBorder="1" applyAlignment="1">
      <alignment/>
    </xf>
    <xf numFmtId="178" fontId="2" fillId="0" borderId="98" xfId="0" applyNumberFormat="1" applyFont="1" applyFill="1" applyBorder="1" applyAlignment="1">
      <alignment/>
    </xf>
    <xf numFmtId="178" fontId="2" fillId="0" borderId="99" xfId="0" applyNumberFormat="1" applyFont="1" applyFill="1" applyBorder="1" applyAlignment="1">
      <alignment/>
    </xf>
    <xf numFmtId="178" fontId="2" fillId="0" borderId="100" xfId="0" applyNumberFormat="1" applyFont="1" applyFill="1" applyBorder="1" applyAlignment="1">
      <alignment/>
    </xf>
    <xf numFmtId="178" fontId="2" fillId="0" borderId="101" xfId="0" applyNumberFormat="1" applyFont="1" applyFill="1" applyBorder="1" applyAlignment="1">
      <alignment/>
    </xf>
    <xf numFmtId="178" fontId="2" fillId="0" borderId="102" xfId="0" applyNumberFormat="1" applyFont="1" applyFill="1" applyBorder="1" applyAlignment="1">
      <alignment/>
    </xf>
    <xf numFmtId="178" fontId="2" fillId="0" borderId="103" xfId="0" applyNumberFormat="1" applyFont="1" applyFill="1" applyBorder="1" applyAlignment="1">
      <alignment/>
    </xf>
    <xf numFmtId="178" fontId="2" fillId="0" borderId="104" xfId="0" applyNumberFormat="1" applyFont="1" applyFill="1" applyBorder="1" applyAlignment="1">
      <alignment/>
    </xf>
    <xf numFmtId="178" fontId="2" fillId="0" borderId="105" xfId="0" applyNumberFormat="1" applyFont="1" applyFill="1" applyBorder="1" applyAlignment="1">
      <alignment/>
    </xf>
    <xf numFmtId="178" fontId="2" fillId="0" borderId="106" xfId="0" applyNumberFormat="1" applyFont="1" applyFill="1" applyBorder="1" applyAlignment="1">
      <alignment/>
    </xf>
    <xf numFmtId="178" fontId="2" fillId="0" borderId="107" xfId="0" applyNumberFormat="1" applyFont="1" applyFill="1" applyBorder="1" applyAlignment="1">
      <alignment/>
    </xf>
    <xf numFmtId="178" fontId="2" fillId="0" borderId="108" xfId="0" applyNumberFormat="1" applyFont="1" applyFill="1" applyBorder="1" applyAlignment="1">
      <alignment/>
    </xf>
    <xf numFmtId="178" fontId="2" fillId="0" borderId="109" xfId="0" applyNumberFormat="1" applyFont="1" applyFill="1" applyBorder="1" applyAlignment="1">
      <alignment/>
    </xf>
    <xf numFmtId="178" fontId="2" fillId="0" borderId="84" xfId="0" applyNumberFormat="1" applyFont="1" applyFill="1" applyBorder="1" applyAlignment="1">
      <alignment/>
    </xf>
    <xf numFmtId="178" fontId="2" fillId="0" borderId="85" xfId="0" applyNumberFormat="1" applyFont="1" applyFill="1" applyBorder="1" applyAlignment="1">
      <alignment/>
    </xf>
    <xf numFmtId="0" fontId="2" fillId="0" borderId="110" xfId="0" applyFont="1" applyFill="1" applyBorder="1" applyAlignment="1">
      <alignment horizontal="center"/>
    </xf>
    <xf numFmtId="0" fontId="2" fillId="0" borderId="111" xfId="0" applyFont="1" applyFill="1" applyBorder="1" applyAlignment="1">
      <alignment horizontal="center"/>
    </xf>
    <xf numFmtId="0" fontId="2" fillId="0" borderId="91" xfId="0" applyFont="1" applyFill="1" applyBorder="1" applyAlignment="1">
      <alignment horizontal="center"/>
    </xf>
    <xf numFmtId="178" fontId="2" fillId="0" borderId="75" xfId="0" applyNumberFormat="1" applyFont="1" applyFill="1" applyBorder="1" applyAlignment="1">
      <alignment/>
    </xf>
    <xf numFmtId="179" fontId="2" fillId="0" borderId="0" xfId="0" applyNumberFormat="1" applyFont="1" applyFill="1" applyAlignment="1">
      <alignment/>
    </xf>
    <xf numFmtId="0" fontId="2" fillId="0" borderId="10" xfId="0" applyFont="1" applyFill="1" applyBorder="1" applyAlignment="1">
      <alignment/>
    </xf>
    <xf numFmtId="179" fontId="2" fillId="0" borderId="60" xfId="0" applyNumberFormat="1" applyFont="1" applyFill="1" applyBorder="1" applyAlignment="1">
      <alignment/>
    </xf>
    <xf numFmtId="179" fontId="2" fillId="0" borderId="54" xfId="0" applyNumberFormat="1" applyFont="1" applyFill="1" applyBorder="1" applyAlignment="1">
      <alignment/>
    </xf>
    <xf numFmtId="179" fontId="2" fillId="0" borderId="22" xfId="0" applyNumberFormat="1" applyFont="1" applyFill="1" applyBorder="1" applyAlignment="1">
      <alignment/>
    </xf>
    <xf numFmtId="179" fontId="2" fillId="0" borderId="12" xfId="0" applyNumberFormat="1" applyFont="1" applyFill="1" applyBorder="1" applyAlignment="1">
      <alignment/>
    </xf>
    <xf numFmtId="179" fontId="2" fillId="0" borderId="24" xfId="0" applyNumberFormat="1" applyFont="1" applyFill="1" applyBorder="1" applyAlignment="1">
      <alignment/>
    </xf>
    <xf numFmtId="179" fontId="2" fillId="0" borderId="15" xfId="0" applyNumberFormat="1" applyFont="1" applyFill="1" applyBorder="1" applyAlignment="1">
      <alignment/>
    </xf>
    <xf numFmtId="178" fontId="2" fillId="0" borderId="18" xfId="0" applyNumberFormat="1" applyFont="1" applyFill="1" applyBorder="1" applyAlignment="1">
      <alignment/>
    </xf>
    <xf numFmtId="179" fontId="2" fillId="0" borderId="109" xfId="0" applyNumberFormat="1" applyFont="1" applyFill="1" applyBorder="1" applyAlignment="1">
      <alignment/>
    </xf>
    <xf numFmtId="179" fontId="2" fillId="0" borderId="52" xfId="0" applyNumberFormat="1" applyFont="1" applyFill="1" applyBorder="1" applyAlignment="1">
      <alignment/>
    </xf>
    <xf numFmtId="179" fontId="2" fillId="0" borderId="31" xfId="0" applyNumberFormat="1" applyFont="1" applyFill="1" applyBorder="1" applyAlignment="1">
      <alignment shrinkToFit="1"/>
    </xf>
    <xf numFmtId="179" fontId="2" fillId="0" borderId="30" xfId="0" applyNumberFormat="1" applyFont="1" applyFill="1" applyBorder="1" applyAlignment="1">
      <alignment/>
    </xf>
    <xf numFmtId="179" fontId="2" fillId="0" borderId="55" xfId="0" applyNumberFormat="1" applyFont="1" applyFill="1" applyBorder="1" applyAlignment="1">
      <alignment shrinkToFit="1"/>
    </xf>
    <xf numFmtId="179" fontId="2" fillId="0" borderId="55" xfId="0" applyNumberFormat="1" applyFont="1" applyFill="1" applyBorder="1" applyAlignment="1">
      <alignment/>
    </xf>
    <xf numFmtId="178" fontId="2" fillId="0" borderId="112" xfId="0" applyNumberFormat="1" applyFont="1" applyFill="1" applyBorder="1" applyAlignment="1">
      <alignment/>
    </xf>
    <xf numFmtId="178" fontId="2" fillId="0" borderId="113" xfId="0" applyNumberFormat="1" applyFont="1" applyFill="1" applyBorder="1" applyAlignment="1">
      <alignment/>
    </xf>
    <xf numFmtId="179" fontId="2" fillId="0" borderId="53" xfId="0" applyNumberFormat="1" applyFont="1" applyFill="1" applyBorder="1" applyAlignment="1">
      <alignment/>
    </xf>
    <xf numFmtId="179" fontId="2" fillId="0" borderId="53" xfId="0" applyNumberFormat="1" applyFont="1" applyFill="1" applyBorder="1" applyAlignment="1">
      <alignment horizontal="center"/>
    </xf>
    <xf numFmtId="179" fontId="2" fillId="0" borderId="0" xfId="0" applyNumberFormat="1" applyFont="1" applyFill="1" applyAlignment="1">
      <alignment horizontal="center"/>
    </xf>
    <xf numFmtId="179" fontId="2" fillId="0" borderId="0" xfId="0" applyNumberFormat="1" applyFont="1" applyFill="1" applyBorder="1" applyAlignment="1">
      <alignment horizontal="center"/>
    </xf>
    <xf numFmtId="179" fontId="2" fillId="0" borderId="114" xfId="0" applyNumberFormat="1" applyFont="1" applyFill="1" applyBorder="1" applyAlignment="1">
      <alignment/>
    </xf>
    <xf numFmtId="179" fontId="2" fillId="0" borderId="115" xfId="0" applyNumberFormat="1" applyFont="1" applyFill="1" applyBorder="1" applyAlignment="1">
      <alignment/>
    </xf>
    <xf numFmtId="179" fontId="2" fillId="0" borderId="25" xfId="0" applyNumberFormat="1" applyFont="1" applyFill="1" applyBorder="1" applyAlignment="1">
      <alignment/>
    </xf>
    <xf numFmtId="179" fontId="2" fillId="0" borderId="14" xfId="0" applyNumberFormat="1" applyFont="1" applyFill="1" applyBorder="1" applyAlignment="1">
      <alignment/>
    </xf>
    <xf numFmtId="178" fontId="2" fillId="0" borderId="116" xfId="0" applyNumberFormat="1" applyFont="1" applyFill="1" applyBorder="1" applyAlignment="1">
      <alignment/>
    </xf>
    <xf numFmtId="178" fontId="2" fillId="0" borderId="62" xfId="0" applyNumberFormat="1" applyFont="1" applyFill="1" applyBorder="1" applyAlignment="1">
      <alignment/>
    </xf>
    <xf numFmtId="179" fontId="2" fillId="0" borderId="82" xfId="0" applyNumberFormat="1" applyFont="1" applyFill="1" applyBorder="1" applyAlignment="1">
      <alignment/>
    </xf>
    <xf numFmtId="0" fontId="5" fillId="0" borderId="29" xfId="0" applyFont="1" applyFill="1" applyBorder="1" applyAlignment="1">
      <alignment/>
    </xf>
    <xf numFmtId="179" fontId="5" fillId="0" borderId="31" xfId="0" applyNumberFormat="1" applyFont="1" applyFill="1" applyBorder="1" applyAlignment="1">
      <alignment/>
    </xf>
    <xf numFmtId="179" fontId="2" fillId="0" borderId="64" xfId="0" applyNumberFormat="1" applyFont="1" applyFill="1" applyBorder="1" applyAlignment="1">
      <alignment/>
    </xf>
    <xf numFmtId="179" fontId="2" fillId="0" borderId="11" xfId="0" applyNumberFormat="1" applyFont="1" applyFill="1" applyBorder="1" applyAlignment="1">
      <alignment/>
    </xf>
    <xf numFmtId="179" fontId="2" fillId="0" borderId="23" xfId="0" applyNumberFormat="1" applyFont="1" applyFill="1" applyBorder="1" applyAlignment="1">
      <alignment/>
    </xf>
    <xf numFmtId="178" fontId="2" fillId="0" borderId="117" xfId="0" applyNumberFormat="1" applyFont="1" applyFill="1" applyBorder="1" applyAlignment="1">
      <alignment/>
    </xf>
    <xf numFmtId="178" fontId="2" fillId="0" borderId="52" xfId="0" applyNumberFormat="1" applyFont="1" applyFill="1" applyBorder="1" applyAlignment="1">
      <alignment/>
    </xf>
    <xf numFmtId="178" fontId="2" fillId="0" borderId="24" xfId="0" applyNumberFormat="1" applyFont="1" applyFill="1" applyBorder="1" applyAlignment="1">
      <alignment/>
    </xf>
    <xf numFmtId="178" fontId="2" fillId="0" borderId="15" xfId="0" applyNumberFormat="1" applyFont="1" applyFill="1" applyBorder="1" applyAlignment="1">
      <alignment/>
    </xf>
    <xf numFmtId="178" fontId="2" fillId="0" borderId="43" xfId="0" applyNumberFormat="1" applyFont="1" applyFill="1" applyBorder="1" applyAlignment="1">
      <alignment/>
    </xf>
    <xf numFmtId="178" fontId="2" fillId="0" borderId="46" xfId="0" applyNumberFormat="1" applyFont="1" applyFill="1" applyBorder="1" applyAlignment="1">
      <alignment/>
    </xf>
    <xf numFmtId="178" fontId="2" fillId="0" borderId="34" xfId="0" applyNumberFormat="1" applyFont="1" applyFill="1" applyBorder="1" applyAlignment="1">
      <alignment horizontal="center"/>
    </xf>
    <xf numFmtId="178" fontId="2" fillId="0" borderId="72" xfId="0" applyNumberFormat="1" applyFont="1" applyFill="1" applyBorder="1" applyAlignment="1">
      <alignment/>
    </xf>
    <xf numFmtId="178" fontId="2" fillId="0" borderId="76" xfId="0" applyNumberFormat="1" applyFont="1" applyFill="1" applyBorder="1" applyAlignment="1">
      <alignment/>
    </xf>
    <xf numFmtId="178" fontId="2" fillId="0" borderId="118" xfId="0" applyNumberFormat="1" applyFont="1" applyFill="1" applyBorder="1" applyAlignment="1">
      <alignment/>
    </xf>
    <xf numFmtId="178" fontId="2" fillId="0" borderId="119" xfId="0" applyNumberFormat="1" applyFont="1" applyFill="1" applyBorder="1" applyAlignment="1">
      <alignment/>
    </xf>
    <xf numFmtId="178" fontId="2" fillId="0" borderId="67" xfId="0" applyNumberFormat="1" applyFont="1" applyFill="1" applyBorder="1" applyAlignment="1">
      <alignment horizontal="right"/>
    </xf>
    <xf numFmtId="178" fontId="2" fillId="0" borderId="0" xfId="0" applyNumberFormat="1" applyFont="1" applyFill="1" applyAlignment="1">
      <alignment horizontal="center"/>
    </xf>
    <xf numFmtId="179" fontId="2" fillId="0" borderId="63" xfId="0" applyNumberFormat="1" applyFont="1" applyFill="1" applyBorder="1" applyAlignment="1">
      <alignment/>
    </xf>
    <xf numFmtId="179" fontId="2" fillId="0" borderId="84" xfId="0" applyNumberFormat="1" applyFont="1" applyFill="1" applyBorder="1" applyAlignment="1">
      <alignment/>
    </xf>
    <xf numFmtId="179" fontId="2" fillId="0" borderId="12" xfId="0" applyNumberFormat="1" applyFont="1" applyFill="1" applyBorder="1" applyAlignment="1">
      <alignment horizontal="center"/>
    </xf>
    <xf numFmtId="179" fontId="2" fillId="0" borderId="92" xfId="0" applyNumberFormat="1" applyFont="1" applyFill="1" applyBorder="1" applyAlignment="1">
      <alignment/>
    </xf>
    <xf numFmtId="179" fontId="2" fillId="0" borderId="15" xfId="0" applyNumberFormat="1" applyFont="1" applyFill="1" applyBorder="1" applyAlignment="1">
      <alignment horizontal="center"/>
    </xf>
    <xf numFmtId="178" fontId="2" fillId="0" borderId="120" xfId="0" applyNumberFormat="1" applyFont="1" applyFill="1" applyBorder="1" applyAlignment="1">
      <alignment horizontal="center"/>
    </xf>
    <xf numFmtId="178" fontId="2" fillId="0" borderId="121" xfId="0" applyNumberFormat="1" applyFont="1" applyFill="1" applyBorder="1" applyAlignment="1">
      <alignment/>
    </xf>
    <xf numFmtId="184" fontId="2" fillId="0" borderId="16" xfId="0" applyNumberFormat="1" applyFont="1" applyFill="1" applyBorder="1" applyAlignment="1">
      <alignment/>
    </xf>
    <xf numFmtId="184" fontId="2" fillId="0" borderId="81" xfId="0" applyNumberFormat="1" applyFont="1" applyFill="1" applyBorder="1" applyAlignment="1">
      <alignment/>
    </xf>
    <xf numFmtId="184" fontId="2" fillId="0" borderId="62" xfId="0" applyNumberFormat="1" applyFont="1" applyFill="1" applyBorder="1" applyAlignment="1">
      <alignment/>
    </xf>
    <xf numFmtId="184" fontId="2" fillId="0" borderId="122" xfId="0" applyNumberFormat="1" applyFont="1" applyFill="1" applyBorder="1" applyAlignment="1">
      <alignment/>
    </xf>
    <xf numFmtId="184" fontId="2" fillId="0" borderId="123" xfId="0" applyNumberFormat="1" applyFont="1" applyFill="1" applyBorder="1" applyAlignment="1">
      <alignment/>
    </xf>
    <xf numFmtId="184" fontId="2" fillId="0" borderId="49" xfId="0" applyNumberFormat="1" applyFont="1" applyFill="1" applyBorder="1" applyAlignment="1">
      <alignment/>
    </xf>
    <xf numFmtId="184" fontId="2" fillId="0" borderId="109" xfId="0" applyNumberFormat="1" applyFont="1" applyFill="1" applyBorder="1" applyAlignment="1">
      <alignment/>
    </xf>
    <xf numFmtId="184" fontId="2" fillId="0" borderId="82" xfId="0" applyNumberFormat="1" applyFont="1" applyFill="1" applyBorder="1" applyAlignment="1">
      <alignment/>
    </xf>
    <xf numFmtId="184" fontId="2" fillId="0" borderId="20" xfId="0" applyNumberFormat="1" applyFont="1" applyFill="1" applyBorder="1" applyAlignment="1">
      <alignment/>
    </xf>
    <xf numFmtId="184" fontId="2" fillId="0" borderId="73" xfId="0" applyNumberFormat="1" applyFont="1" applyFill="1" applyBorder="1" applyAlignment="1">
      <alignment/>
    </xf>
    <xf numFmtId="184" fontId="2" fillId="0" borderId="0" xfId="0" applyNumberFormat="1" applyFont="1" applyFill="1" applyAlignment="1">
      <alignment/>
    </xf>
    <xf numFmtId="184" fontId="2" fillId="0" borderId="0" xfId="0" applyNumberFormat="1" applyFont="1" applyFill="1" applyAlignment="1">
      <alignment horizontal="center"/>
    </xf>
    <xf numFmtId="184" fontId="2" fillId="0" borderId="124" xfId="0" applyNumberFormat="1" applyFont="1" applyFill="1" applyBorder="1" applyAlignment="1">
      <alignment/>
    </xf>
    <xf numFmtId="184" fontId="2" fillId="0" borderId="52" xfId="0" applyNumberFormat="1" applyFont="1" applyFill="1" applyBorder="1" applyAlignment="1">
      <alignment/>
    </xf>
    <xf numFmtId="184" fontId="2" fillId="0" borderId="54" xfId="0" applyNumberFormat="1" applyFont="1" applyFill="1" applyBorder="1" applyAlignment="1">
      <alignment/>
    </xf>
    <xf numFmtId="184" fontId="2" fillId="0" borderId="12" xfId="0" applyNumberFormat="1" applyFont="1" applyFill="1" applyBorder="1" applyAlignment="1">
      <alignment/>
    </xf>
    <xf numFmtId="184" fontId="2" fillId="0" borderId="63" xfId="0" applyNumberFormat="1" applyFont="1" applyFill="1" applyBorder="1" applyAlignment="1">
      <alignment/>
    </xf>
    <xf numFmtId="184" fontId="2" fillId="0" borderId="64" xfId="0" applyNumberFormat="1" applyFont="1" applyFill="1" applyBorder="1" applyAlignment="1">
      <alignment/>
    </xf>
    <xf numFmtId="184" fontId="2" fillId="0" borderId="34" xfId="0" applyNumberFormat="1" applyFont="1" applyFill="1" applyBorder="1" applyAlignment="1">
      <alignment/>
    </xf>
    <xf numFmtId="184" fontId="2" fillId="0" borderId="120" xfId="0" applyNumberFormat="1" applyFont="1" applyFill="1" applyBorder="1" applyAlignment="1">
      <alignment horizontal="center"/>
    </xf>
    <xf numFmtId="184" fontId="2" fillId="0" borderId="84" xfId="0" applyNumberFormat="1" applyFont="1" applyFill="1" applyBorder="1" applyAlignment="1">
      <alignment/>
    </xf>
    <xf numFmtId="184" fontId="2" fillId="0" borderId="85" xfId="0" applyNumberFormat="1" applyFont="1" applyFill="1" applyBorder="1" applyAlignment="1">
      <alignment/>
    </xf>
    <xf numFmtId="184" fontId="2" fillId="0" borderId="21" xfId="0" applyNumberFormat="1" applyFont="1" applyFill="1" applyBorder="1" applyAlignment="1">
      <alignment horizontal="right"/>
    </xf>
    <xf numFmtId="184" fontId="2" fillId="0" borderId="32" xfId="0" applyNumberFormat="1" applyFont="1" applyFill="1" applyBorder="1" applyAlignment="1">
      <alignment/>
    </xf>
    <xf numFmtId="179" fontId="2" fillId="0" borderId="81" xfId="0" applyNumberFormat="1" applyFont="1" applyFill="1" applyBorder="1" applyAlignment="1">
      <alignment/>
    </xf>
    <xf numFmtId="179" fontId="2" fillId="0" borderId="10" xfId="0" applyNumberFormat="1" applyFont="1" applyFill="1" applyBorder="1" applyAlignment="1">
      <alignment horizontal="center"/>
    </xf>
    <xf numFmtId="179" fontId="2" fillId="0" borderId="22" xfId="0" applyNumberFormat="1" applyFont="1" applyFill="1" applyBorder="1" applyAlignment="1">
      <alignment horizontal="center"/>
    </xf>
    <xf numFmtId="179" fontId="2" fillId="0" borderId="13" xfId="0" applyNumberFormat="1" applyFont="1" applyFill="1" applyBorder="1" applyAlignment="1">
      <alignment/>
    </xf>
    <xf numFmtId="184" fontId="2" fillId="0" borderId="115" xfId="0" applyNumberFormat="1" applyFont="1" applyFill="1" applyBorder="1" applyAlignment="1">
      <alignment horizontal="right"/>
    </xf>
    <xf numFmtId="184" fontId="2" fillId="0" borderId="88" xfId="0" applyNumberFormat="1" applyFont="1" applyFill="1" applyBorder="1" applyAlignment="1">
      <alignment horizontal="right"/>
    </xf>
    <xf numFmtId="184" fontId="2" fillId="0" borderId="89" xfId="0" applyNumberFormat="1" applyFont="1" applyFill="1" applyBorder="1" applyAlignment="1">
      <alignment horizontal="right"/>
    </xf>
    <xf numFmtId="0" fontId="2" fillId="0" borderId="15" xfId="0" applyFont="1" applyFill="1" applyBorder="1" applyAlignment="1" quotePrefix="1">
      <alignment horizontal="center"/>
    </xf>
    <xf numFmtId="0" fontId="2" fillId="0" borderId="46" xfId="0" applyFont="1" applyFill="1" applyBorder="1" applyAlignment="1">
      <alignment horizontal="center"/>
    </xf>
    <xf numFmtId="0" fontId="2" fillId="0" borderId="17" xfId="0" applyFont="1" applyFill="1" applyBorder="1" applyAlignment="1">
      <alignment horizontal="center" shrinkToFit="1"/>
    </xf>
    <xf numFmtId="0" fontId="2" fillId="0" borderId="81" xfId="0" applyFont="1" applyFill="1" applyBorder="1" applyAlignment="1">
      <alignment horizontal="center"/>
    </xf>
    <xf numFmtId="0" fontId="2" fillId="0" borderId="70" xfId="0" applyFont="1" applyFill="1" applyBorder="1" applyAlignment="1">
      <alignment horizontal="center"/>
    </xf>
    <xf numFmtId="0" fontId="2" fillId="0" borderId="21" xfId="0" applyFont="1" applyFill="1" applyBorder="1" applyAlignment="1">
      <alignment/>
    </xf>
    <xf numFmtId="0" fontId="2" fillId="0" borderId="116" xfId="0" applyFont="1" applyFill="1" applyBorder="1" applyAlignment="1">
      <alignment/>
    </xf>
    <xf numFmtId="178" fontId="2" fillId="0" borderId="17" xfId="48" applyNumberFormat="1" applyFont="1" applyFill="1" applyBorder="1" applyAlignment="1">
      <alignment/>
    </xf>
    <xf numFmtId="188" fontId="2" fillId="0" borderId="17" xfId="0" applyNumberFormat="1" applyFont="1" applyFill="1" applyBorder="1" applyAlignment="1">
      <alignment/>
    </xf>
    <xf numFmtId="178" fontId="2" fillId="0" borderId="0" xfId="0" applyNumberFormat="1" applyFont="1" applyFill="1" applyBorder="1" applyAlignment="1">
      <alignment shrinkToFit="1"/>
    </xf>
    <xf numFmtId="178" fontId="2" fillId="0" borderId="56" xfId="48" applyNumberFormat="1" applyFont="1" applyFill="1" applyBorder="1" applyAlignment="1">
      <alignment/>
    </xf>
    <xf numFmtId="188" fontId="2" fillId="0" borderId="56" xfId="0" applyNumberFormat="1" applyFont="1" applyFill="1" applyBorder="1" applyAlignment="1">
      <alignment/>
    </xf>
    <xf numFmtId="188" fontId="2" fillId="0" borderId="36" xfId="0" applyNumberFormat="1" applyFont="1" applyFill="1" applyBorder="1" applyAlignment="1">
      <alignment/>
    </xf>
    <xf numFmtId="178" fontId="2" fillId="0" borderId="27" xfId="0" applyNumberFormat="1" applyFont="1" applyFill="1" applyBorder="1" applyAlignment="1">
      <alignment/>
    </xf>
    <xf numFmtId="178" fontId="2" fillId="0" borderId="125" xfId="0" applyNumberFormat="1" applyFont="1" applyFill="1" applyBorder="1" applyAlignment="1">
      <alignment/>
    </xf>
    <xf numFmtId="188" fontId="2" fillId="0" borderId="0" xfId="0" applyNumberFormat="1" applyFont="1" applyFill="1" applyBorder="1" applyAlignment="1">
      <alignment/>
    </xf>
    <xf numFmtId="178" fontId="2" fillId="0" borderId="53" xfId="0" applyNumberFormat="1" applyFont="1" applyFill="1" applyBorder="1" applyAlignment="1">
      <alignment/>
    </xf>
    <xf numFmtId="179" fontId="2" fillId="0" borderId="59" xfId="0" applyNumberFormat="1" applyFont="1" applyFill="1" applyBorder="1" applyAlignment="1">
      <alignment/>
    </xf>
    <xf numFmtId="178" fontId="2" fillId="0" borderId="90" xfId="0" applyNumberFormat="1" applyFont="1" applyFill="1" applyBorder="1" applyAlignment="1">
      <alignment/>
    </xf>
    <xf numFmtId="179" fontId="2" fillId="0" borderId="66" xfId="0" applyNumberFormat="1" applyFont="1" applyFill="1" applyBorder="1" applyAlignment="1">
      <alignment/>
    </xf>
    <xf numFmtId="178" fontId="2" fillId="0" borderId="115" xfId="0" applyNumberFormat="1" applyFont="1" applyFill="1" applyBorder="1" applyAlignment="1">
      <alignment/>
    </xf>
    <xf numFmtId="179" fontId="2" fillId="0" borderId="90" xfId="0" applyNumberFormat="1" applyFont="1" applyFill="1" applyBorder="1" applyAlignment="1">
      <alignment/>
    </xf>
    <xf numFmtId="178" fontId="2" fillId="0" borderId="126" xfId="0" applyNumberFormat="1" applyFont="1" applyFill="1" applyBorder="1" applyAlignment="1">
      <alignment/>
    </xf>
    <xf numFmtId="178" fontId="2" fillId="0" borderId="30" xfId="0" applyNumberFormat="1" applyFont="1" applyFill="1" applyBorder="1" applyAlignment="1">
      <alignment horizontal="center"/>
    </xf>
    <xf numFmtId="178" fontId="2" fillId="0" borderId="116" xfId="0" applyNumberFormat="1" applyFont="1" applyFill="1" applyBorder="1" applyAlignment="1">
      <alignment horizontal="center"/>
    </xf>
    <xf numFmtId="178" fontId="2" fillId="0" borderId="31" xfId="0" applyNumberFormat="1" applyFont="1" applyFill="1" applyBorder="1" applyAlignment="1">
      <alignment horizontal="center"/>
    </xf>
    <xf numFmtId="178" fontId="2" fillId="0" borderId="62" xfId="0" applyNumberFormat="1" applyFont="1" applyFill="1" applyBorder="1" applyAlignment="1">
      <alignment horizontal="center"/>
    </xf>
    <xf numFmtId="178" fontId="2" fillId="0" borderId="127" xfId="0" applyNumberFormat="1" applyFont="1" applyFill="1" applyBorder="1" applyAlignment="1">
      <alignment/>
    </xf>
    <xf numFmtId="0" fontId="5" fillId="0" borderId="68" xfId="0" applyFont="1" applyFill="1" applyBorder="1" applyAlignment="1">
      <alignment/>
    </xf>
    <xf numFmtId="178" fontId="5" fillId="0" borderId="52" xfId="0" applyNumberFormat="1" applyFont="1" applyFill="1" applyBorder="1" applyAlignment="1">
      <alignment/>
    </xf>
    <xf numFmtId="178" fontId="2" fillId="0" borderId="54" xfId="0" applyNumberFormat="1" applyFont="1" applyFill="1" applyBorder="1" applyAlignment="1">
      <alignment/>
    </xf>
    <xf numFmtId="0" fontId="7" fillId="0" borderId="46" xfId="0" applyFont="1" applyFill="1" applyBorder="1" applyAlignment="1">
      <alignment/>
    </xf>
    <xf numFmtId="178" fontId="5" fillId="0" borderId="81" xfId="0" applyNumberFormat="1" applyFont="1" applyFill="1" applyBorder="1" applyAlignment="1">
      <alignment/>
    </xf>
    <xf numFmtId="178" fontId="2" fillId="0" borderId="89" xfId="0" applyNumberFormat="1" applyFont="1" applyFill="1" applyBorder="1" applyAlignment="1">
      <alignment/>
    </xf>
    <xf numFmtId="0" fontId="2" fillId="0" borderId="70" xfId="0" applyFont="1" applyFill="1" applyBorder="1" applyAlignment="1">
      <alignment/>
    </xf>
    <xf numFmtId="0" fontId="2" fillId="0" borderId="69" xfId="0" applyFont="1" applyFill="1" applyBorder="1" applyAlignment="1">
      <alignment/>
    </xf>
    <xf numFmtId="0" fontId="2" fillId="0" borderId="0" xfId="0" applyFont="1" applyFill="1" applyBorder="1" applyAlignment="1">
      <alignment horizontal="right"/>
    </xf>
    <xf numFmtId="0" fontId="2" fillId="0" borderId="62" xfId="0" applyFont="1" applyFill="1" applyBorder="1" applyAlignment="1">
      <alignment/>
    </xf>
    <xf numFmtId="0" fontId="2" fillId="0" borderId="31" xfId="0" applyFont="1" applyFill="1" applyBorder="1" applyAlignment="1">
      <alignment/>
    </xf>
    <xf numFmtId="0" fontId="2" fillId="0" borderId="71" xfId="0" applyFont="1" applyFill="1" applyBorder="1" applyAlignment="1">
      <alignment/>
    </xf>
    <xf numFmtId="0" fontId="2" fillId="0" borderId="116" xfId="0" applyFont="1" applyFill="1" applyBorder="1" applyAlignment="1">
      <alignment horizontal="center"/>
    </xf>
    <xf numFmtId="182" fontId="2" fillId="0" borderId="31" xfId="0" applyNumberFormat="1" applyFont="1" applyFill="1" applyBorder="1" applyAlignment="1">
      <alignment/>
    </xf>
    <xf numFmtId="182" fontId="2" fillId="0" borderId="0" xfId="0" applyNumberFormat="1" applyFont="1" applyFill="1" applyBorder="1" applyAlignment="1">
      <alignment horizontal="right"/>
    </xf>
    <xf numFmtId="182" fontId="2" fillId="0" borderId="55" xfId="0" applyNumberFormat="1" applyFont="1" applyFill="1" applyBorder="1" applyAlignment="1">
      <alignment/>
    </xf>
    <xf numFmtId="0" fontId="2" fillId="0" borderId="128" xfId="0" applyFont="1" applyFill="1" applyBorder="1" applyAlignment="1">
      <alignment/>
    </xf>
    <xf numFmtId="182" fontId="2" fillId="0" borderId="32" xfId="0" applyNumberFormat="1" applyFont="1" applyFill="1" applyBorder="1" applyAlignment="1">
      <alignment horizontal="right"/>
    </xf>
    <xf numFmtId="182" fontId="2" fillId="0" borderId="129" xfId="0" applyNumberFormat="1" applyFont="1" applyFill="1" applyBorder="1" applyAlignment="1">
      <alignment horizontal="right"/>
    </xf>
    <xf numFmtId="182" fontId="2" fillId="0" borderId="34" xfId="0" applyNumberFormat="1" applyFont="1" applyFill="1" applyBorder="1" applyAlignment="1">
      <alignment horizontal="right"/>
    </xf>
    <xf numFmtId="0" fontId="2" fillId="0" borderId="123" xfId="0" applyFont="1" applyFill="1" applyBorder="1" applyAlignment="1">
      <alignment/>
    </xf>
    <xf numFmtId="182" fontId="2" fillId="0" borderId="56" xfId="0" applyNumberFormat="1" applyFont="1" applyFill="1" applyBorder="1" applyAlignment="1">
      <alignment/>
    </xf>
    <xf numFmtId="182" fontId="2" fillId="0" borderId="70" xfId="0" applyNumberFormat="1" applyFont="1" applyFill="1" applyBorder="1" applyAlignment="1">
      <alignment/>
    </xf>
    <xf numFmtId="0" fontId="2" fillId="0" borderId="81" xfId="0" applyFont="1" applyFill="1" applyBorder="1" applyAlignment="1">
      <alignment horizontal="left"/>
    </xf>
    <xf numFmtId="0" fontId="2" fillId="0" borderId="81" xfId="0" applyFont="1" applyFill="1" applyBorder="1" applyAlignment="1">
      <alignment shrinkToFit="1"/>
    </xf>
    <xf numFmtId="0" fontId="2" fillId="0" borderId="70" xfId="0" applyFont="1" applyFill="1" applyBorder="1" applyAlignment="1">
      <alignment shrinkToFit="1"/>
    </xf>
    <xf numFmtId="179" fontId="2" fillId="0" borderId="76" xfId="0" applyNumberFormat="1" applyFont="1" applyFill="1" applyBorder="1" applyAlignment="1">
      <alignment/>
    </xf>
    <xf numFmtId="0" fontId="2" fillId="0" borderId="69" xfId="0" applyFont="1" applyFill="1" applyBorder="1" applyAlignment="1">
      <alignment horizontal="center"/>
    </xf>
    <xf numFmtId="178" fontId="2" fillId="0" borderId="0" xfId="0" applyNumberFormat="1" applyFont="1" applyFill="1" applyBorder="1" applyAlignment="1">
      <alignment horizontal="right"/>
    </xf>
    <xf numFmtId="0" fontId="2" fillId="0" borderId="115" xfId="0" applyFont="1" applyFill="1" applyBorder="1" applyAlignment="1">
      <alignment/>
    </xf>
    <xf numFmtId="0" fontId="2" fillId="0" borderId="92" xfId="0" applyFont="1" applyFill="1" applyBorder="1" applyAlignment="1">
      <alignment horizontal="right" vertical="top"/>
    </xf>
    <xf numFmtId="0" fontId="2" fillId="0" borderId="92" xfId="0" applyFont="1" applyFill="1" applyBorder="1" applyAlignment="1">
      <alignment horizontal="center"/>
    </xf>
    <xf numFmtId="0" fontId="2" fillId="0" borderId="87" xfId="0" applyFont="1" applyFill="1" applyBorder="1" applyAlignment="1">
      <alignment/>
    </xf>
    <xf numFmtId="0" fontId="2" fillId="0" borderId="130" xfId="0" applyFont="1" applyFill="1" applyBorder="1" applyAlignment="1">
      <alignment/>
    </xf>
    <xf numFmtId="0" fontId="2" fillId="0" borderId="131" xfId="0" applyFont="1" applyFill="1" applyBorder="1" applyAlignment="1">
      <alignment/>
    </xf>
    <xf numFmtId="0" fontId="2" fillId="0" borderId="132" xfId="0" applyFont="1" applyFill="1" applyBorder="1" applyAlignment="1">
      <alignment horizontal="right" vertical="top"/>
    </xf>
    <xf numFmtId="0" fontId="2" fillId="0" borderId="132" xfId="0" applyFont="1" applyFill="1" applyBorder="1" applyAlignment="1">
      <alignment horizontal="center"/>
    </xf>
    <xf numFmtId="0" fontId="2" fillId="0" borderId="132" xfId="0" applyFont="1" applyFill="1" applyBorder="1" applyAlignment="1">
      <alignment/>
    </xf>
    <xf numFmtId="0" fontId="2" fillId="0" borderId="133" xfId="0" applyFont="1" applyFill="1" applyBorder="1" applyAlignment="1">
      <alignment/>
    </xf>
    <xf numFmtId="0" fontId="2" fillId="0" borderId="0" xfId="0" applyFont="1" applyFill="1" applyBorder="1" applyAlignment="1">
      <alignment horizontal="right" vertical="top"/>
    </xf>
    <xf numFmtId="178" fontId="2" fillId="0" borderId="92" xfId="0" applyNumberFormat="1" applyFont="1" applyFill="1" applyBorder="1" applyAlignment="1">
      <alignment horizontal="right"/>
    </xf>
    <xf numFmtId="0" fontId="2" fillId="0" borderId="88" xfId="0" applyFont="1" applyFill="1" applyBorder="1" applyAlignment="1">
      <alignment/>
    </xf>
    <xf numFmtId="0" fontId="2" fillId="0" borderId="134" xfId="0" applyFont="1" applyFill="1" applyBorder="1" applyAlignment="1">
      <alignment/>
    </xf>
    <xf numFmtId="0" fontId="2" fillId="0" borderId="135" xfId="0" applyFont="1" applyFill="1" applyBorder="1" applyAlignment="1">
      <alignment/>
    </xf>
    <xf numFmtId="0" fontId="2" fillId="0" borderId="136" xfId="0" applyFont="1" applyFill="1" applyBorder="1" applyAlignment="1">
      <alignment horizontal="right"/>
    </xf>
    <xf numFmtId="0" fontId="2" fillId="0" borderId="136" xfId="0" applyFont="1" applyFill="1" applyBorder="1" applyAlignment="1">
      <alignment/>
    </xf>
    <xf numFmtId="0" fontId="2" fillId="0" borderId="137" xfId="0" applyFont="1" applyFill="1" applyBorder="1" applyAlignment="1">
      <alignment/>
    </xf>
    <xf numFmtId="0" fontId="2" fillId="0" borderId="0" xfId="0" applyFont="1" applyFill="1" applyBorder="1" applyAlignment="1" quotePrefix="1">
      <alignment/>
    </xf>
    <xf numFmtId="0" fontId="2" fillId="0" borderId="126" xfId="0" applyFont="1" applyFill="1" applyBorder="1" applyAlignment="1">
      <alignment/>
    </xf>
    <xf numFmtId="0" fontId="2" fillId="0" borderId="92" xfId="0" applyFont="1" applyFill="1" applyBorder="1" applyAlignment="1">
      <alignment horizontal="right"/>
    </xf>
    <xf numFmtId="179" fontId="2" fillId="0" borderId="0" xfId="0" applyNumberFormat="1" applyFont="1" applyFill="1" applyBorder="1" applyAlignment="1">
      <alignment horizontal="right"/>
    </xf>
    <xf numFmtId="189" fontId="2" fillId="0" borderId="81" xfId="0" applyNumberFormat="1" applyFont="1" applyFill="1" applyBorder="1" applyAlignment="1">
      <alignment horizontal="right"/>
    </xf>
    <xf numFmtId="0" fontId="2" fillId="0" borderId="138" xfId="0" applyFont="1" applyFill="1" applyBorder="1" applyAlignment="1">
      <alignment/>
    </xf>
    <xf numFmtId="0" fontId="2" fillId="0" borderId="81" xfId="0" applyFont="1" applyFill="1" applyBorder="1" applyAlignment="1">
      <alignment horizontal="right"/>
    </xf>
    <xf numFmtId="178" fontId="2" fillId="0" borderId="81" xfId="0" applyNumberFormat="1" applyFont="1" applyFill="1" applyBorder="1" applyAlignment="1">
      <alignment horizontal="right"/>
    </xf>
    <xf numFmtId="0" fontId="2" fillId="0" borderId="90" xfId="0" applyFont="1" applyFill="1" applyBorder="1" applyAlignment="1">
      <alignment horizontal="right"/>
    </xf>
    <xf numFmtId="183" fontId="2" fillId="0" borderId="90" xfId="0" applyNumberFormat="1" applyFont="1" applyFill="1" applyBorder="1" applyAlignment="1">
      <alignment/>
    </xf>
    <xf numFmtId="0" fontId="2" fillId="0" borderId="76" xfId="0" applyFont="1" applyFill="1" applyBorder="1" applyAlignment="1">
      <alignment horizontal="center"/>
    </xf>
    <xf numFmtId="176" fontId="2" fillId="0" borderId="70" xfId="0" applyNumberFormat="1" applyFont="1" applyFill="1" applyBorder="1" applyAlignment="1">
      <alignment/>
    </xf>
    <xf numFmtId="176" fontId="2" fillId="0" borderId="21" xfId="0" applyNumberFormat="1" applyFont="1" applyFill="1" applyBorder="1" applyAlignment="1">
      <alignment/>
    </xf>
    <xf numFmtId="176" fontId="2" fillId="0" borderId="29" xfId="0" applyNumberFormat="1" applyFont="1" applyFill="1" applyBorder="1" applyAlignment="1">
      <alignment/>
    </xf>
    <xf numFmtId="176" fontId="2" fillId="0" borderId="30" xfId="0" applyNumberFormat="1" applyFont="1" applyFill="1" applyBorder="1" applyAlignment="1">
      <alignment/>
    </xf>
    <xf numFmtId="179" fontId="2" fillId="0" borderId="43" xfId="0" applyNumberFormat="1" applyFont="1" applyFill="1" applyBorder="1" applyAlignment="1">
      <alignment horizontal="center"/>
    </xf>
    <xf numFmtId="179" fontId="2" fillId="0" borderId="30" xfId="0" applyNumberFormat="1" applyFont="1" applyFill="1" applyBorder="1" applyAlignment="1">
      <alignment horizontal="center"/>
    </xf>
    <xf numFmtId="179" fontId="2" fillId="0" borderId="24" xfId="0" applyNumberFormat="1" applyFont="1" applyFill="1" applyBorder="1" applyAlignment="1">
      <alignment horizontal="center"/>
    </xf>
    <xf numFmtId="179" fontId="2" fillId="0" borderId="56" xfId="0" applyNumberFormat="1" applyFont="1" applyFill="1" applyBorder="1" applyAlignment="1">
      <alignment horizontal="center"/>
    </xf>
    <xf numFmtId="179" fontId="2" fillId="0" borderId="71" xfId="0" applyNumberFormat="1" applyFont="1" applyFill="1" applyBorder="1" applyAlignment="1">
      <alignment horizontal="center"/>
    </xf>
    <xf numFmtId="179" fontId="2" fillId="0" borderId="42" xfId="0" applyNumberFormat="1" applyFont="1" applyFill="1" applyBorder="1" applyAlignment="1">
      <alignment horizontal="center"/>
    </xf>
    <xf numFmtId="179" fontId="2" fillId="0" borderId="14" xfId="0" applyNumberFormat="1" applyFont="1" applyFill="1" applyBorder="1" applyAlignment="1">
      <alignment horizontal="center"/>
    </xf>
    <xf numFmtId="179" fontId="2" fillId="0" borderId="29" xfId="0" applyNumberFormat="1" applyFont="1" applyFill="1" applyBorder="1" applyAlignment="1">
      <alignment horizontal="center"/>
    </xf>
    <xf numFmtId="179" fontId="2" fillId="0" borderId="27" xfId="0" applyNumberFormat="1" applyFont="1" applyFill="1" applyBorder="1" applyAlignment="1">
      <alignment horizontal="center"/>
    </xf>
    <xf numFmtId="179" fontId="2" fillId="0" borderId="74" xfId="0" applyNumberFormat="1" applyFont="1" applyFill="1" applyBorder="1" applyAlignment="1">
      <alignment horizontal="center"/>
    </xf>
    <xf numFmtId="179" fontId="2" fillId="0" borderId="25" xfId="0" applyNumberFormat="1" applyFont="1" applyFill="1" applyBorder="1" applyAlignment="1">
      <alignment horizontal="center"/>
    </xf>
    <xf numFmtId="179" fontId="2" fillId="0" borderId="55" xfId="0" applyNumberFormat="1" applyFont="1" applyFill="1" applyBorder="1" applyAlignment="1">
      <alignment horizontal="center"/>
    </xf>
    <xf numFmtId="178" fontId="2" fillId="0" borderId="42" xfId="0" applyNumberFormat="1" applyFont="1" applyFill="1" applyBorder="1" applyAlignment="1">
      <alignment horizontal="center"/>
    </xf>
    <xf numFmtId="179" fontId="2" fillId="0" borderId="92" xfId="0" applyNumberFormat="1" applyFont="1" applyFill="1" applyBorder="1" applyAlignment="1">
      <alignment horizontal="center"/>
    </xf>
    <xf numFmtId="179" fontId="2" fillId="0" borderId="31" xfId="0" applyNumberFormat="1" applyFont="1" applyFill="1" applyBorder="1" applyAlignment="1">
      <alignment horizontal="center"/>
    </xf>
    <xf numFmtId="184" fontId="2" fillId="0" borderId="74" xfId="0" applyNumberFormat="1" applyFont="1" applyFill="1" applyBorder="1" applyAlignment="1">
      <alignment horizontal="center"/>
    </xf>
    <xf numFmtId="184" fontId="2" fillId="0" borderId="31" xfId="0" applyNumberFormat="1" applyFont="1" applyFill="1" applyBorder="1" applyAlignment="1">
      <alignment horizontal="center"/>
    </xf>
    <xf numFmtId="184" fontId="2" fillId="0" borderId="30" xfId="0" applyNumberFormat="1" applyFont="1" applyFill="1" applyBorder="1" applyAlignment="1">
      <alignment horizontal="center"/>
    </xf>
    <xf numFmtId="184" fontId="2" fillId="0" borderId="29" xfId="0" applyNumberFormat="1" applyFont="1" applyFill="1" applyBorder="1" applyAlignment="1">
      <alignment horizontal="center"/>
    </xf>
    <xf numFmtId="184" fontId="2" fillId="0" borderId="15" xfId="0" applyNumberFormat="1" applyFont="1" applyFill="1" applyBorder="1" applyAlignment="1">
      <alignment horizontal="center"/>
    </xf>
    <xf numFmtId="184" fontId="2" fillId="0" borderId="25" xfId="0" applyNumberFormat="1" applyFont="1" applyFill="1" applyBorder="1" applyAlignment="1">
      <alignment horizontal="center"/>
    </xf>
    <xf numFmtId="184" fontId="2" fillId="0" borderId="55" xfId="0" applyNumberFormat="1" applyFont="1" applyFill="1" applyBorder="1" applyAlignment="1">
      <alignment horizontal="center"/>
    </xf>
    <xf numFmtId="184" fontId="2" fillId="0" borderId="24" xfId="0" applyNumberFormat="1" applyFont="1" applyFill="1" applyBorder="1" applyAlignment="1">
      <alignment horizontal="center"/>
    </xf>
    <xf numFmtId="184" fontId="2" fillId="0" borderId="14" xfId="0" applyNumberFormat="1" applyFont="1" applyFill="1" applyBorder="1" applyAlignment="1">
      <alignment horizontal="center"/>
    </xf>
    <xf numFmtId="184" fontId="2" fillId="0" borderId="42" xfId="0" applyNumberFormat="1" applyFont="1" applyFill="1" applyBorder="1" applyAlignment="1">
      <alignment horizontal="center"/>
    </xf>
    <xf numFmtId="184" fontId="2" fillId="0" borderId="56" xfId="0" applyNumberFormat="1" applyFont="1" applyFill="1" applyBorder="1" applyAlignment="1">
      <alignment horizontal="center"/>
    </xf>
    <xf numFmtId="184" fontId="2" fillId="0" borderId="62" xfId="0" applyNumberFormat="1" applyFont="1" applyFill="1" applyBorder="1" applyAlignment="1">
      <alignment horizontal="center"/>
    </xf>
    <xf numFmtId="178" fontId="2" fillId="0" borderId="74" xfId="0" applyNumberFormat="1" applyFont="1" applyFill="1" applyBorder="1" applyAlignment="1">
      <alignment horizontal="center"/>
    </xf>
    <xf numFmtId="0" fontId="5" fillId="0" borderId="15" xfId="0" applyFont="1" applyFill="1" applyBorder="1" applyAlignment="1">
      <alignment horizontal="center"/>
    </xf>
    <xf numFmtId="179" fontId="2" fillId="0" borderId="56" xfId="0" applyNumberFormat="1" applyFont="1" applyFill="1" applyBorder="1" applyAlignment="1">
      <alignment/>
    </xf>
    <xf numFmtId="179" fontId="2" fillId="0" borderId="15" xfId="0" applyNumberFormat="1" applyFont="1" applyFill="1" applyBorder="1" applyAlignment="1">
      <alignment horizontal="center" vertical="center"/>
    </xf>
    <xf numFmtId="179" fontId="2" fillId="0" borderId="60" xfId="0" applyNumberFormat="1" applyFont="1" applyFill="1" applyBorder="1" applyAlignment="1">
      <alignment horizontal="center"/>
    </xf>
    <xf numFmtId="179" fontId="2" fillId="0" borderId="52" xfId="0" applyNumberFormat="1" applyFont="1" applyFill="1" applyBorder="1" applyAlignment="1">
      <alignment horizontal="center"/>
    </xf>
    <xf numFmtId="179" fontId="2" fillId="0" borderId="54" xfId="0" applyNumberFormat="1" applyFont="1" applyFill="1" applyBorder="1" applyAlignment="1">
      <alignment horizontal="center"/>
    </xf>
    <xf numFmtId="179" fontId="2" fillId="0" borderId="114" xfId="0" applyNumberFormat="1" applyFont="1" applyFill="1" applyBorder="1" applyAlignment="1">
      <alignment horizontal="center"/>
    </xf>
    <xf numFmtId="179" fontId="2" fillId="0" borderId="139" xfId="0" applyNumberFormat="1" applyFont="1" applyFill="1" applyBorder="1" applyAlignment="1">
      <alignment horizontal="center"/>
    </xf>
    <xf numFmtId="0" fontId="2" fillId="0" borderId="32" xfId="0" applyFont="1" applyFill="1" applyBorder="1" applyAlignment="1">
      <alignment horizontal="center"/>
    </xf>
    <xf numFmtId="0" fontId="2" fillId="0" borderId="64" xfId="0" applyFont="1" applyFill="1" applyBorder="1" applyAlignment="1">
      <alignment horizontal="center"/>
    </xf>
    <xf numFmtId="178" fontId="2" fillId="0" borderId="114" xfId="0" applyNumberFormat="1" applyFont="1" applyFill="1" applyBorder="1" applyAlignment="1">
      <alignment horizontal="center"/>
    </xf>
    <xf numFmtId="178" fontId="2" fillId="0" borderId="52" xfId="0" applyNumberFormat="1" applyFont="1" applyFill="1" applyBorder="1" applyAlignment="1">
      <alignment horizontal="center"/>
    </xf>
    <xf numFmtId="178" fontId="2" fillId="0" borderId="54" xfId="0" applyNumberFormat="1" applyFont="1" applyFill="1" applyBorder="1" applyAlignment="1">
      <alignment horizontal="center"/>
    </xf>
    <xf numFmtId="178" fontId="2" fillId="0" borderId="11" xfId="0" applyNumberFormat="1" applyFont="1" applyFill="1" applyBorder="1" applyAlignment="1">
      <alignment horizontal="left" vertical="top" wrapText="1"/>
    </xf>
    <xf numFmtId="178" fontId="2" fillId="0" borderId="53" xfId="0" applyNumberFormat="1" applyFont="1" applyFill="1" applyBorder="1" applyAlignment="1">
      <alignment horizontal="left" vertical="top" wrapText="1"/>
    </xf>
    <xf numFmtId="178" fontId="2" fillId="0" borderId="59" xfId="0" applyNumberFormat="1" applyFont="1" applyFill="1" applyBorder="1" applyAlignment="1">
      <alignment horizontal="left" vertical="top" wrapText="1"/>
    </xf>
    <xf numFmtId="178" fontId="2" fillId="0" borderId="14" xfId="0" applyNumberFormat="1" applyFont="1" applyFill="1" applyBorder="1" applyAlignment="1">
      <alignment horizontal="left" vertical="top" wrapText="1"/>
    </xf>
    <xf numFmtId="178" fontId="2" fillId="0" borderId="0" xfId="0" applyNumberFormat="1" applyFont="1" applyFill="1" applyBorder="1" applyAlignment="1">
      <alignment horizontal="left" vertical="top" wrapText="1"/>
    </xf>
    <xf numFmtId="178" fontId="2" fillId="0" borderId="55" xfId="0" applyNumberFormat="1" applyFont="1" applyFill="1" applyBorder="1" applyAlignment="1">
      <alignment horizontal="left" vertical="top" wrapText="1"/>
    </xf>
    <xf numFmtId="178" fontId="2" fillId="0" borderId="119" xfId="0" applyNumberFormat="1" applyFont="1" applyFill="1" applyBorder="1" applyAlignment="1">
      <alignment horizontal="left" vertical="top" wrapText="1"/>
    </xf>
    <xf numFmtId="178" fontId="2" fillId="0" borderId="90" xfId="0" applyNumberFormat="1" applyFont="1" applyFill="1" applyBorder="1" applyAlignment="1">
      <alignment horizontal="left" vertical="top" wrapText="1"/>
    </xf>
    <xf numFmtId="178" fontId="2" fillId="0" borderId="66" xfId="0" applyNumberFormat="1" applyFont="1" applyFill="1" applyBorder="1" applyAlignment="1">
      <alignment horizontal="left" vertical="top" wrapText="1"/>
    </xf>
    <xf numFmtId="0" fontId="2" fillId="0" borderId="60" xfId="0" applyFont="1" applyFill="1" applyBorder="1" applyAlignment="1">
      <alignment horizontal="center"/>
    </xf>
    <xf numFmtId="0" fontId="2" fillId="0" borderId="54" xfId="0" applyFont="1" applyFill="1" applyBorder="1" applyAlignment="1">
      <alignment horizontal="center"/>
    </xf>
    <xf numFmtId="178" fontId="2" fillId="0" borderId="86" xfId="0" applyNumberFormat="1" applyFont="1" applyFill="1" applyBorder="1" applyAlignment="1">
      <alignment horizontal="left" vertical="top" wrapText="1"/>
    </xf>
    <xf numFmtId="178" fontId="2" fillId="0" borderId="87" xfId="0" applyNumberFormat="1" applyFont="1" applyFill="1" applyBorder="1" applyAlignment="1">
      <alignment horizontal="left" vertical="top" wrapText="1"/>
    </xf>
    <xf numFmtId="178" fontId="2" fillId="0" borderId="126" xfId="0" applyNumberFormat="1" applyFont="1" applyFill="1" applyBorder="1" applyAlignment="1">
      <alignment horizontal="left" vertical="top" wrapText="1"/>
    </xf>
    <xf numFmtId="0" fontId="2" fillId="0" borderId="52" xfId="0" applyFont="1" applyFill="1" applyBorder="1" applyAlignment="1">
      <alignment horizontal="center"/>
    </xf>
    <xf numFmtId="178" fontId="2" fillId="0" borderId="29" xfId="0" applyNumberFormat="1" applyFont="1" applyFill="1" applyBorder="1" applyAlignment="1">
      <alignment horizontal="left" vertical="center" wrapText="1"/>
    </xf>
    <xf numFmtId="178" fontId="2" fillId="0" borderId="31" xfId="0" applyNumberFormat="1" applyFont="1" applyFill="1" applyBorder="1" applyAlignment="1">
      <alignment horizontal="left" vertical="center" wrapText="1"/>
    </xf>
    <xf numFmtId="178" fontId="2" fillId="0" borderId="14" xfId="0" applyNumberFormat="1" applyFont="1" applyFill="1" applyBorder="1" applyAlignment="1">
      <alignment horizontal="left" vertical="center" wrapText="1"/>
    </xf>
    <xf numFmtId="178" fontId="2" fillId="0" borderId="55" xfId="0" applyNumberFormat="1" applyFont="1" applyFill="1" applyBorder="1" applyAlignment="1">
      <alignment horizontal="left" vertical="center" wrapText="1"/>
    </xf>
    <xf numFmtId="178" fontId="2" fillId="0" borderId="119" xfId="0" applyNumberFormat="1" applyFont="1" applyFill="1" applyBorder="1" applyAlignment="1">
      <alignment horizontal="left" vertical="center" wrapText="1"/>
    </xf>
    <xf numFmtId="178" fontId="2" fillId="0" borderId="66" xfId="0" applyNumberFormat="1" applyFont="1" applyFill="1" applyBorder="1" applyAlignment="1">
      <alignment horizontal="left" vertical="center" wrapText="1"/>
    </xf>
    <xf numFmtId="179" fontId="2" fillId="0" borderId="11" xfId="0" applyNumberFormat="1" applyFont="1" applyFill="1" applyBorder="1" applyAlignment="1">
      <alignment horizontal="left" vertical="top" wrapText="1"/>
    </xf>
    <xf numFmtId="179" fontId="2" fillId="0" borderId="53" xfId="0" applyNumberFormat="1" applyFont="1" applyFill="1" applyBorder="1" applyAlignment="1">
      <alignment horizontal="left" vertical="top" wrapText="1"/>
    </xf>
    <xf numFmtId="179" fontId="2" fillId="0" borderId="86" xfId="0" applyNumberFormat="1" applyFont="1" applyFill="1" applyBorder="1" applyAlignment="1">
      <alignment horizontal="left" vertical="top" wrapText="1"/>
    </xf>
    <xf numFmtId="179" fontId="2" fillId="0" borderId="119" xfId="0" applyNumberFormat="1" applyFont="1" applyFill="1" applyBorder="1" applyAlignment="1">
      <alignment horizontal="left" vertical="top" wrapText="1"/>
    </xf>
    <xf numFmtId="179" fontId="2" fillId="0" borderId="90" xfId="0" applyNumberFormat="1" applyFont="1" applyFill="1" applyBorder="1" applyAlignment="1">
      <alignment horizontal="left" vertical="top" wrapText="1"/>
    </xf>
    <xf numFmtId="179" fontId="2" fillId="0" borderId="126" xfId="0" applyNumberFormat="1" applyFont="1" applyFill="1" applyBorder="1" applyAlignment="1">
      <alignment horizontal="left" vertical="top" wrapText="1"/>
    </xf>
    <xf numFmtId="0" fontId="2" fillId="0" borderId="11" xfId="0" applyFont="1" applyFill="1" applyBorder="1" applyAlignment="1">
      <alignment horizontal="center"/>
    </xf>
    <xf numFmtId="0" fontId="2" fillId="0" borderId="59" xfId="0" applyFont="1" applyFill="1" applyBorder="1" applyAlignment="1">
      <alignment horizontal="center"/>
    </xf>
    <xf numFmtId="0" fontId="2" fillId="0" borderId="29" xfId="0" applyFont="1" applyFill="1" applyBorder="1" applyAlignment="1">
      <alignment horizontal="left" vertical="top" wrapText="1"/>
    </xf>
    <xf numFmtId="0" fontId="2" fillId="0" borderId="92" xfId="0" applyFont="1" applyFill="1" applyBorder="1" applyAlignment="1">
      <alignment horizontal="left" vertical="top" wrapText="1"/>
    </xf>
    <xf numFmtId="0" fontId="2" fillId="0" borderId="88"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87" xfId="0" applyFont="1" applyFill="1" applyBorder="1" applyAlignment="1">
      <alignment horizontal="left" vertical="top" wrapText="1"/>
    </xf>
    <xf numFmtId="0" fontId="2" fillId="0" borderId="119" xfId="0" applyFont="1" applyFill="1" applyBorder="1" applyAlignment="1">
      <alignment horizontal="left" vertical="top" wrapText="1"/>
    </xf>
    <xf numFmtId="0" fontId="2" fillId="0" borderId="90" xfId="0" applyFont="1" applyFill="1" applyBorder="1" applyAlignment="1">
      <alignment horizontal="left" vertical="top" wrapText="1"/>
    </xf>
    <xf numFmtId="0" fontId="2" fillId="0" borderId="126" xfId="0" applyFont="1" applyFill="1" applyBorder="1" applyAlignment="1">
      <alignment horizontal="left" vertical="top" wrapText="1"/>
    </xf>
    <xf numFmtId="0" fontId="2" fillId="0" borderId="72"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51" xfId="0" applyFont="1" applyFill="1" applyBorder="1" applyAlignment="1">
      <alignment horizontal="center"/>
    </xf>
    <xf numFmtId="0" fontId="2" fillId="0" borderId="12" xfId="0" applyFont="1" applyFill="1" applyBorder="1" applyAlignment="1">
      <alignment horizontal="center" vertical="top"/>
    </xf>
    <xf numFmtId="0" fontId="2" fillId="0" borderId="15" xfId="0" applyFont="1" applyFill="1" applyBorder="1" applyAlignment="1">
      <alignment horizontal="center" vertical="top"/>
    </xf>
    <xf numFmtId="0" fontId="2" fillId="0" borderId="43" xfId="0" applyFont="1" applyFill="1" applyBorder="1" applyAlignment="1">
      <alignment horizontal="center" vertical="top"/>
    </xf>
    <xf numFmtId="0" fontId="2" fillId="0" borderId="72" xfId="0" applyFont="1" applyFill="1" applyBorder="1" applyAlignment="1">
      <alignment horizontal="left" vertical="top"/>
    </xf>
    <xf numFmtId="0" fontId="2" fillId="0" borderId="76" xfId="0" applyFont="1" applyFill="1" applyBorder="1" applyAlignment="1">
      <alignment horizontal="left" vertical="top"/>
    </xf>
    <xf numFmtId="0" fontId="2" fillId="0" borderId="89" xfId="0" applyFont="1" applyFill="1" applyBorder="1" applyAlignment="1">
      <alignment horizontal="left" vertical="top"/>
    </xf>
    <xf numFmtId="0" fontId="5" fillId="0" borderId="30" xfId="0" applyFont="1" applyFill="1" applyBorder="1" applyAlignment="1">
      <alignment vertical="top" wrapText="1"/>
    </xf>
    <xf numFmtId="0" fontId="6" fillId="0" borderId="24" xfId="0" applyFont="1" applyFill="1" applyBorder="1" applyAlignment="1">
      <alignment vertical="top" wrapText="1"/>
    </xf>
    <xf numFmtId="0" fontId="6" fillId="0" borderId="56" xfId="0" applyFont="1" applyFill="1" applyBorder="1" applyAlignment="1">
      <alignment vertical="top" wrapText="1"/>
    </xf>
    <xf numFmtId="0" fontId="2" fillId="0" borderId="29" xfId="0" applyFont="1" applyFill="1" applyBorder="1" applyAlignment="1">
      <alignment horizontal="center"/>
    </xf>
    <xf numFmtId="0" fontId="2" fillId="0" borderId="31" xfId="0" applyFont="1" applyFill="1" applyBorder="1" applyAlignment="1">
      <alignment horizontal="center"/>
    </xf>
    <xf numFmtId="0" fontId="2" fillId="0" borderId="68" xfId="0" applyFont="1" applyFill="1" applyBorder="1" applyAlignment="1">
      <alignment horizontal="center"/>
    </xf>
    <xf numFmtId="0" fontId="2" fillId="0" borderId="46" xfId="0" applyFont="1" applyFill="1" applyBorder="1" applyAlignment="1">
      <alignment horizontal="left"/>
    </xf>
    <xf numFmtId="0" fontId="2" fillId="0" borderId="64" xfId="0" applyFont="1" applyFill="1" applyBorder="1" applyAlignment="1">
      <alignment horizontal="left"/>
    </xf>
    <xf numFmtId="0" fontId="2" fillId="0" borderId="16" xfId="0" applyFont="1" applyFill="1" applyBorder="1" applyAlignment="1">
      <alignment horizontal="center"/>
    </xf>
    <xf numFmtId="0" fontId="2" fillId="0" borderId="17" xfId="0" applyFont="1" applyFill="1" applyBorder="1" applyAlignment="1">
      <alignment horizontal="center"/>
    </xf>
    <xf numFmtId="0" fontId="2" fillId="0" borderId="28" xfId="0" applyFont="1" applyFill="1" applyBorder="1" applyAlignment="1">
      <alignment horizontal="left"/>
    </xf>
    <xf numFmtId="0" fontId="2" fillId="0" borderId="31" xfId="0" applyFont="1" applyFill="1" applyBorder="1" applyAlignment="1">
      <alignment horizontal="left"/>
    </xf>
    <xf numFmtId="178" fontId="2" fillId="0" borderId="60" xfId="0" applyNumberFormat="1" applyFont="1" applyFill="1" applyBorder="1" applyAlignment="1">
      <alignment horizontal="center"/>
    </xf>
    <xf numFmtId="0" fontId="2" fillId="0" borderId="72" xfId="0" applyFont="1" applyFill="1" applyBorder="1" applyAlignment="1">
      <alignment horizontal="center"/>
    </xf>
    <xf numFmtId="0" fontId="0" fillId="0" borderId="76" xfId="0" applyFont="1" applyFill="1" applyBorder="1" applyAlignment="1">
      <alignment/>
    </xf>
    <xf numFmtId="0" fontId="0" fillId="0" borderId="73" xfId="0" applyFont="1" applyFill="1" applyBorder="1" applyAlignment="1">
      <alignment/>
    </xf>
    <xf numFmtId="0" fontId="2" fillId="0" borderId="68" xfId="0" applyFont="1" applyFill="1" applyBorder="1" applyAlignment="1">
      <alignment horizontal="left" vertical="top"/>
    </xf>
    <xf numFmtId="0" fontId="2" fillId="0" borderId="52" xfId="0" applyFont="1" applyFill="1" applyBorder="1" applyAlignment="1">
      <alignment horizontal="left" vertical="top"/>
    </xf>
    <xf numFmtId="0" fontId="2" fillId="0" borderId="115" xfId="0" applyFont="1" applyFill="1" applyBorder="1" applyAlignment="1">
      <alignment horizontal="left" vertical="top"/>
    </xf>
    <xf numFmtId="0" fontId="2" fillId="0" borderId="91" xfId="0" applyFont="1" applyFill="1" applyBorder="1" applyAlignment="1">
      <alignment horizontal="left"/>
    </xf>
    <xf numFmtId="0" fontId="2" fillId="0" borderId="62" xfId="0" applyFont="1" applyFill="1" applyBorder="1" applyAlignment="1">
      <alignment horizontal="left"/>
    </xf>
    <xf numFmtId="0" fontId="2" fillId="0" borderId="73" xfId="0" applyFont="1" applyFill="1" applyBorder="1" applyAlignment="1">
      <alignment horizontal="center"/>
    </xf>
    <xf numFmtId="0" fontId="2" fillId="0" borderId="115" xfId="0" applyFont="1" applyFill="1" applyBorder="1" applyAlignment="1">
      <alignment horizontal="center"/>
    </xf>
    <xf numFmtId="0" fontId="2" fillId="0" borderId="28" xfId="0" applyFont="1" applyFill="1" applyBorder="1" applyAlignment="1">
      <alignment horizontal="left" vertical="top" wrapText="1"/>
    </xf>
    <xf numFmtId="0" fontId="2" fillId="0" borderId="31" xfId="0" applyFont="1" applyFill="1" applyBorder="1" applyAlignment="1">
      <alignment horizontal="left" vertical="top" wrapText="1"/>
    </xf>
    <xf numFmtId="0" fontId="2" fillId="0" borderId="41" xfId="0" applyFont="1" applyFill="1" applyBorder="1" applyAlignment="1">
      <alignment horizontal="left" vertical="top" wrapText="1"/>
    </xf>
    <xf numFmtId="0" fontId="2" fillId="0" borderId="55" xfId="0" applyFont="1" applyFill="1" applyBorder="1" applyAlignment="1">
      <alignment horizontal="left" vertical="top" wrapText="1"/>
    </xf>
    <xf numFmtId="0" fontId="2" fillId="0" borderId="83" xfId="0" applyFont="1" applyFill="1" applyBorder="1" applyAlignment="1">
      <alignment horizontal="left" vertical="top" wrapText="1"/>
    </xf>
    <xf numFmtId="0" fontId="2" fillId="0" borderId="66" xfId="0" applyFont="1" applyFill="1" applyBorder="1" applyAlignment="1">
      <alignment horizontal="left" vertical="top" wrapText="1"/>
    </xf>
    <xf numFmtId="182" fontId="2" fillId="0" borderId="71" xfId="0" applyNumberFormat="1" applyFont="1" applyFill="1" applyBorder="1" applyAlignment="1">
      <alignment horizontal="center"/>
    </xf>
    <xf numFmtId="182" fontId="2" fillId="0" borderId="15" xfId="0" applyNumberFormat="1" applyFont="1" applyFill="1" applyBorder="1" applyAlignment="1">
      <alignment horizontal="center"/>
    </xf>
    <xf numFmtId="182" fontId="2" fillId="0" borderId="43" xfId="0" applyNumberFormat="1" applyFont="1" applyFill="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469</xdr:row>
      <xdr:rowOff>28575</xdr:rowOff>
    </xdr:from>
    <xdr:to>
      <xdr:col>1</xdr:col>
      <xdr:colOff>838200</xdr:colOff>
      <xdr:row>472</xdr:row>
      <xdr:rowOff>142875</xdr:rowOff>
    </xdr:to>
    <xdr:sp>
      <xdr:nvSpPr>
        <xdr:cNvPr id="1" name="Line 1"/>
        <xdr:cNvSpPr>
          <a:spLocks/>
        </xdr:cNvSpPr>
      </xdr:nvSpPr>
      <xdr:spPr>
        <a:xfrm>
          <a:off x="152400" y="89830275"/>
          <a:ext cx="8286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458</xdr:row>
      <xdr:rowOff>19050</xdr:rowOff>
    </xdr:from>
    <xdr:to>
      <xdr:col>2</xdr:col>
      <xdr:colOff>0</xdr:colOff>
      <xdr:row>463</xdr:row>
      <xdr:rowOff>9525</xdr:rowOff>
    </xdr:to>
    <xdr:sp>
      <xdr:nvSpPr>
        <xdr:cNvPr id="2" name="Line 2"/>
        <xdr:cNvSpPr>
          <a:spLocks/>
        </xdr:cNvSpPr>
      </xdr:nvSpPr>
      <xdr:spPr>
        <a:xfrm>
          <a:off x="142875" y="87725250"/>
          <a:ext cx="847725" cy="942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439</xdr:row>
      <xdr:rowOff>19050</xdr:rowOff>
    </xdr:from>
    <xdr:to>
      <xdr:col>2</xdr:col>
      <xdr:colOff>9525</xdr:colOff>
      <xdr:row>443</xdr:row>
      <xdr:rowOff>9525</xdr:rowOff>
    </xdr:to>
    <xdr:sp>
      <xdr:nvSpPr>
        <xdr:cNvPr id="3" name="Line 3"/>
        <xdr:cNvSpPr>
          <a:spLocks/>
        </xdr:cNvSpPr>
      </xdr:nvSpPr>
      <xdr:spPr>
        <a:xfrm>
          <a:off x="161925" y="84105750"/>
          <a:ext cx="838200" cy="752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429</xdr:row>
      <xdr:rowOff>19050</xdr:rowOff>
    </xdr:from>
    <xdr:to>
      <xdr:col>1</xdr:col>
      <xdr:colOff>838200</xdr:colOff>
      <xdr:row>433</xdr:row>
      <xdr:rowOff>142875</xdr:rowOff>
    </xdr:to>
    <xdr:sp>
      <xdr:nvSpPr>
        <xdr:cNvPr id="4" name="Line 4"/>
        <xdr:cNvSpPr>
          <a:spLocks/>
        </xdr:cNvSpPr>
      </xdr:nvSpPr>
      <xdr:spPr>
        <a:xfrm>
          <a:off x="142875" y="82200750"/>
          <a:ext cx="838200" cy="885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419</xdr:row>
      <xdr:rowOff>28575</xdr:rowOff>
    </xdr:from>
    <xdr:to>
      <xdr:col>1</xdr:col>
      <xdr:colOff>838200</xdr:colOff>
      <xdr:row>423</xdr:row>
      <xdr:rowOff>0</xdr:rowOff>
    </xdr:to>
    <xdr:sp>
      <xdr:nvSpPr>
        <xdr:cNvPr id="5" name="Line 5"/>
        <xdr:cNvSpPr>
          <a:spLocks/>
        </xdr:cNvSpPr>
      </xdr:nvSpPr>
      <xdr:spPr>
        <a:xfrm>
          <a:off x="142875" y="80305275"/>
          <a:ext cx="83820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402</xdr:row>
      <xdr:rowOff>9525</xdr:rowOff>
    </xdr:from>
    <xdr:to>
      <xdr:col>2</xdr:col>
      <xdr:colOff>19050</xdr:colOff>
      <xdr:row>406</xdr:row>
      <xdr:rowOff>0</xdr:rowOff>
    </xdr:to>
    <xdr:sp>
      <xdr:nvSpPr>
        <xdr:cNvPr id="6" name="Line 6"/>
        <xdr:cNvSpPr>
          <a:spLocks/>
        </xdr:cNvSpPr>
      </xdr:nvSpPr>
      <xdr:spPr>
        <a:xfrm>
          <a:off x="142875" y="77047725"/>
          <a:ext cx="866775" cy="752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133350</xdr:colOff>
      <xdr:row>382</xdr:row>
      <xdr:rowOff>0</xdr:rowOff>
    </xdr:from>
    <xdr:to>
      <xdr:col>2</xdr:col>
      <xdr:colOff>0</xdr:colOff>
      <xdr:row>386</xdr:row>
      <xdr:rowOff>142875</xdr:rowOff>
    </xdr:to>
    <xdr:sp>
      <xdr:nvSpPr>
        <xdr:cNvPr id="7" name="Line 7"/>
        <xdr:cNvSpPr>
          <a:spLocks/>
        </xdr:cNvSpPr>
      </xdr:nvSpPr>
      <xdr:spPr>
        <a:xfrm>
          <a:off x="133350" y="73228200"/>
          <a:ext cx="857250" cy="904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9525</xdr:colOff>
      <xdr:row>373</xdr:row>
      <xdr:rowOff>28575</xdr:rowOff>
    </xdr:from>
    <xdr:to>
      <xdr:col>2</xdr:col>
      <xdr:colOff>0</xdr:colOff>
      <xdr:row>377</xdr:row>
      <xdr:rowOff>0</xdr:rowOff>
    </xdr:to>
    <xdr:sp>
      <xdr:nvSpPr>
        <xdr:cNvPr id="8" name="Line 8"/>
        <xdr:cNvSpPr>
          <a:spLocks/>
        </xdr:cNvSpPr>
      </xdr:nvSpPr>
      <xdr:spPr>
        <a:xfrm>
          <a:off x="152400" y="71542275"/>
          <a:ext cx="83820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69"/>
  <sheetViews>
    <sheetView showZeros="0" tabSelected="1" view="pageBreakPreview" zoomScale="80" zoomScaleSheetLayoutView="80" zoomScalePageLayoutView="0" workbookViewId="0" topLeftCell="A1">
      <selection activeCell="B5" sqref="B5"/>
    </sheetView>
  </sheetViews>
  <sheetFormatPr defaultColWidth="9.140625" defaultRowHeight="15"/>
  <cols>
    <col min="1" max="1" width="2.140625" style="1" customWidth="1"/>
    <col min="2" max="2" width="12.7109375" style="1" customWidth="1"/>
    <col min="3" max="3" width="13.8515625" style="1" customWidth="1"/>
    <col min="4" max="4" width="14.7109375" style="1" customWidth="1"/>
    <col min="5" max="5" width="14.140625" style="1" customWidth="1"/>
    <col min="6" max="6" width="18.421875" style="1" customWidth="1"/>
    <col min="7" max="7" width="15.421875" style="1" customWidth="1"/>
    <col min="8" max="8" width="18.00390625" style="1" customWidth="1"/>
    <col min="9" max="9" width="15.57421875" style="1" customWidth="1"/>
    <col min="10" max="10" width="18.421875" style="1" customWidth="1"/>
    <col min="11" max="14" width="12.7109375" style="1" customWidth="1"/>
    <col min="15" max="15" width="13.421875" style="1" customWidth="1"/>
    <col min="16" max="17" width="12.7109375" style="1" customWidth="1"/>
    <col min="18" max="16384" width="9.00390625" style="1" customWidth="1"/>
  </cols>
  <sheetData>
    <row r="1" spans="1:2" ht="15" customHeight="1">
      <c r="A1" s="1" t="s">
        <v>0</v>
      </c>
      <c r="B1" s="2"/>
    </row>
    <row r="2" spans="1:7" ht="15" customHeight="1">
      <c r="A2" s="1" t="s">
        <v>1</v>
      </c>
      <c r="D2" s="3" t="s">
        <v>2</v>
      </c>
      <c r="E2" s="3"/>
      <c r="G2" s="1" t="s">
        <v>2</v>
      </c>
    </row>
    <row r="3" ht="15" customHeight="1">
      <c r="B3" s="1" t="s">
        <v>716</v>
      </c>
    </row>
    <row r="4" ht="15" customHeight="1">
      <c r="B4" s="1" t="s">
        <v>717</v>
      </c>
    </row>
    <row r="5" ht="15" customHeight="1">
      <c r="B5" s="1" t="s">
        <v>3</v>
      </c>
    </row>
    <row r="6" ht="15" customHeight="1">
      <c r="B6" s="1" t="s">
        <v>705</v>
      </c>
    </row>
    <row r="7" ht="15" customHeight="1">
      <c r="B7" s="1" t="s">
        <v>4</v>
      </c>
    </row>
    <row r="8" ht="15" customHeight="1">
      <c r="B8" s="1" t="s">
        <v>5</v>
      </c>
    </row>
    <row r="9" ht="15" customHeight="1" thickBot="1">
      <c r="B9" s="1" t="s">
        <v>6</v>
      </c>
    </row>
    <row r="10" spans="2:5" ht="15" customHeight="1">
      <c r="B10" s="4"/>
      <c r="C10" s="5" t="s">
        <v>7</v>
      </c>
      <c r="D10" s="5" t="s">
        <v>8</v>
      </c>
      <c r="E10" s="6" t="s">
        <v>9</v>
      </c>
    </row>
    <row r="11" spans="2:5" ht="15" customHeight="1">
      <c r="B11" s="7" t="s">
        <v>10</v>
      </c>
      <c r="C11" s="8" t="s">
        <v>11</v>
      </c>
      <c r="D11" s="8" t="s">
        <v>12</v>
      </c>
      <c r="E11" s="9" t="s">
        <v>648</v>
      </c>
    </row>
    <row r="12" spans="2:5" ht="15" customHeight="1">
      <c r="B12" s="10"/>
      <c r="C12" s="11"/>
      <c r="D12" s="11"/>
      <c r="E12" s="12" t="s">
        <v>698</v>
      </c>
    </row>
    <row r="13" spans="2:5" ht="15" customHeight="1">
      <c r="B13" s="10"/>
      <c r="C13" s="8" t="s">
        <v>137</v>
      </c>
      <c r="D13" s="8" t="s">
        <v>137</v>
      </c>
      <c r="E13" s="50" t="s">
        <v>697</v>
      </c>
    </row>
    <row r="14" spans="2:5" ht="15" customHeight="1">
      <c r="B14" s="13"/>
      <c r="C14" s="14"/>
      <c r="D14" s="14"/>
      <c r="E14" s="15" t="str">
        <f>IF(C14=0,"-",D14/C14)</f>
        <v>-</v>
      </c>
    </row>
    <row r="15" spans="2:5" ht="15" customHeight="1">
      <c r="B15" s="13"/>
      <c r="C15" s="14"/>
      <c r="D15" s="14"/>
      <c r="E15" s="15" t="str">
        <f>IF(C15=0,"-",D15/C15)</f>
        <v>-</v>
      </c>
    </row>
    <row r="16" spans="2:5" ht="15" customHeight="1" thickBot="1">
      <c r="B16" s="16" t="s">
        <v>13</v>
      </c>
      <c r="C16" s="17">
        <f>SUM(C14:C15)</f>
        <v>0</v>
      </c>
      <c r="D16" s="17">
        <f>SUM(D14:D15)</f>
        <v>0</v>
      </c>
      <c r="E16" s="18" t="str">
        <f>IF(C16=0,"-",D16/C16)</f>
        <v>-</v>
      </c>
    </row>
    <row r="17" spans="2:5" ht="15" customHeight="1">
      <c r="B17" s="19"/>
      <c r="C17" s="19"/>
      <c r="D17" s="19"/>
      <c r="E17" s="19"/>
    </row>
    <row r="18" ht="15" customHeight="1">
      <c r="B18" s="1" t="s">
        <v>14</v>
      </c>
    </row>
    <row r="19" spans="2:3" ht="15" customHeight="1" thickBot="1">
      <c r="B19" s="1" t="s">
        <v>15</v>
      </c>
      <c r="C19" s="20"/>
    </row>
    <row r="20" spans="2:11" ht="15" customHeight="1">
      <c r="B20" s="4" t="s">
        <v>16</v>
      </c>
      <c r="C20" s="5" t="s">
        <v>17</v>
      </c>
      <c r="D20" s="21" t="s">
        <v>18</v>
      </c>
      <c r="E20" s="21" t="s">
        <v>19</v>
      </c>
      <c r="F20" s="21" t="s">
        <v>20</v>
      </c>
      <c r="G20" s="5" t="s">
        <v>21</v>
      </c>
      <c r="H20" s="22" t="s">
        <v>22</v>
      </c>
      <c r="I20" s="6" t="s">
        <v>23</v>
      </c>
      <c r="J20" s="23"/>
      <c r="K20" s="19"/>
    </row>
    <row r="21" spans="2:11" ht="15" customHeight="1">
      <c r="B21" s="7" t="s">
        <v>24</v>
      </c>
      <c r="C21" s="8" t="s">
        <v>25</v>
      </c>
      <c r="D21" s="24"/>
      <c r="E21" s="24" t="s">
        <v>26</v>
      </c>
      <c r="F21" s="24"/>
      <c r="G21" s="8" t="s">
        <v>27</v>
      </c>
      <c r="H21" s="25" t="s">
        <v>28</v>
      </c>
      <c r="I21" s="435" t="s">
        <v>694</v>
      </c>
      <c r="J21" s="19"/>
      <c r="K21" s="19"/>
    </row>
    <row r="22" spans="2:11" ht="15" customHeight="1">
      <c r="B22" s="7" t="s">
        <v>30</v>
      </c>
      <c r="C22" s="8" t="s">
        <v>647</v>
      </c>
      <c r="D22" s="24"/>
      <c r="E22" s="24" t="s">
        <v>284</v>
      </c>
      <c r="F22" s="24"/>
      <c r="G22" s="8" t="s">
        <v>649</v>
      </c>
      <c r="H22" s="25"/>
      <c r="I22" s="435" t="s">
        <v>695</v>
      </c>
      <c r="J22" s="19"/>
      <c r="K22" s="19"/>
    </row>
    <row r="23" spans="2:11" ht="15" customHeight="1">
      <c r="B23" s="26"/>
      <c r="C23" s="8" t="s">
        <v>650</v>
      </c>
      <c r="D23" s="143" t="s">
        <v>540</v>
      </c>
      <c r="E23" s="69" t="s">
        <v>565</v>
      </c>
      <c r="F23" s="69" t="s">
        <v>539</v>
      </c>
      <c r="G23" s="86" t="s">
        <v>93</v>
      </c>
      <c r="H23" s="49" t="s">
        <v>93</v>
      </c>
      <c r="I23" s="50" t="s">
        <v>72</v>
      </c>
      <c r="J23" s="19"/>
      <c r="K23" s="19"/>
    </row>
    <row r="24" spans="2:11" ht="15" customHeight="1">
      <c r="B24" s="28"/>
      <c r="C24" s="29"/>
      <c r="D24" s="30"/>
      <c r="E24" s="31">
        <f>C24*D24*10</f>
        <v>0</v>
      </c>
      <c r="F24" s="32"/>
      <c r="G24" s="33">
        <f>(E24*F24)/1000</f>
        <v>0</v>
      </c>
      <c r="H24" s="34" t="s">
        <v>32</v>
      </c>
      <c r="I24" s="35"/>
      <c r="J24" s="19"/>
      <c r="K24" s="19"/>
    </row>
    <row r="25" spans="2:11" ht="15" customHeight="1">
      <c r="B25" s="13"/>
      <c r="C25" s="36">
        <v>0</v>
      </c>
      <c r="D25" s="37"/>
      <c r="E25" s="31">
        <f>C25*D25*10</f>
        <v>0</v>
      </c>
      <c r="F25" s="32"/>
      <c r="G25" s="33">
        <f>(E25*F25)/1000</f>
        <v>0</v>
      </c>
      <c r="H25" s="34"/>
      <c r="I25" s="35"/>
      <c r="J25" s="19"/>
      <c r="K25" s="19"/>
    </row>
    <row r="26" spans="2:11" ht="15" customHeight="1" thickBot="1">
      <c r="B26" s="38" t="s">
        <v>33</v>
      </c>
      <c r="C26" s="39"/>
      <c r="D26" s="40"/>
      <c r="E26" s="41">
        <f>SUM(E24:E25)</f>
        <v>0</v>
      </c>
      <c r="F26" s="42"/>
      <c r="G26" s="41">
        <f>SUM(G24:G25)</f>
        <v>0</v>
      </c>
      <c r="H26" s="43"/>
      <c r="I26" s="44">
        <f>IF(E16="-",-H26,(G26+H31)*E16-H26)</f>
        <v>0</v>
      </c>
      <c r="J26" s="19"/>
      <c r="K26" s="19"/>
    </row>
    <row r="27" spans="2:5" ht="15" customHeight="1" thickBot="1">
      <c r="B27" s="19"/>
      <c r="E27" s="1" t="s">
        <v>677</v>
      </c>
    </row>
    <row r="28" ht="15" customHeight="1">
      <c r="H28" s="45" t="s">
        <v>34</v>
      </c>
    </row>
    <row r="29" ht="15" customHeight="1">
      <c r="H29" s="46" t="s">
        <v>35</v>
      </c>
    </row>
    <row r="30" ht="15" customHeight="1">
      <c r="H30" s="46" t="s">
        <v>36</v>
      </c>
    </row>
    <row r="31" ht="15" customHeight="1" thickBot="1">
      <c r="H31" s="47"/>
    </row>
    <row r="32" ht="15" customHeight="1">
      <c r="H32" s="20"/>
    </row>
    <row r="33" spans="2:13" ht="15" customHeight="1" thickBot="1">
      <c r="B33" s="1" t="s">
        <v>37</v>
      </c>
      <c r="K33" s="19"/>
      <c r="L33" s="19"/>
      <c r="M33" s="19"/>
    </row>
    <row r="34" spans="2:11" ht="15" customHeight="1">
      <c r="B34" s="4"/>
      <c r="C34" s="5" t="s">
        <v>17</v>
      </c>
      <c r="D34" s="21" t="s">
        <v>38</v>
      </c>
      <c r="E34" s="5" t="s">
        <v>19</v>
      </c>
      <c r="F34" s="22" t="s">
        <v>39</v>
      </c>
      <c r="G34" s="6" t="s">
        <v>40</v>
      </c>
      <c r="I34" s="19"/>
      <c r="J34" s="19"/>
      <c r="K34" s="20"/>
    </row>
    <row r="35" spans="2:11" ht="15" customHeight="1">
      <c r="B35" s="7" t="s">
        <v>16</v>
      </c>
      <c r="C35" s="8" t="s">
        <v>696</v>
      </c>
      <c r="D35" s="24" t="s">
        <v>645</v>
      </c>
      <c r="E35" s="8" t="s">
        <v>41</v>
      </c>
      <c r="F35" s="25" t="s">
        <v>42</v>
      </c>
      <c r="G35" s="9"/>
      <c r="I35" s="19"/>
      <c r="J35" s="19"/>
      <c r="K35" s="20"/>
    </row>
    <row r="36" spans="2:11" ht="15" customHeight="1">
      <c r="B36" s="7" t="s">
        <v>24</v>
      </c>
      <c r="C36" s="8" t="s">
        <v>646</v>
      </c>
      <c r="D36" s="24"/>
      <c r="E36" s="8"/>
      <c r="F36" s="25" t="s">
        <v>43</v>
      </c>
      <c r="G36" s="9"/>
      <c r="I36" s="19"/>
      <c r="J36" s="19"/>
      <c r="K36" s="20"/>
    </row>
    <row r="37" spans="2:11" ht="15" customHeight="1">
      <c r="B37" s="7" t="s">
        <v>30</v>
      </c>
      <c r="C37" s="24"/>
      <c r="D37" s="24"/>
      <c r="E37" s="8" t="s">
        <v>564</v>
      </c>
      <c r="F37" s="25"/>
      <c r="G37" s="435" t="s">
        <v>678</v>
      </c>
      <c r="I37" s="19"/>
      <c r="J37" s="19"/>
      <c r="K37" s="20"/>
    </row>
    <row r="38" spans="2:11" ht="15" customHeight="1">
      <c r="B38" s="48"/>
      <c r="C38" s="24" t="s">
        <v>44</v>
      </c>
      <c r="D38" s="24" t="s">
        <v>541</v>
      </c>
      <c r="E38" s="8" t="s">
        <v>136</v>
      </c>
      <c r="F38" s="49" t="s">
        <v>72</v>
      </c>
      <c r="G38" s="50" t="s">
        <v>65</v>
      </c>
      <c r="I38" s="19"/>
      <c r="J38" s="19"/>
      <c r="K38" s="19"/>
    </row>
    <row r="39" spans="2:7" ht="15" customHeight="1">
      <c r="B39" s="28"/>
      <c r="C39" s="29"/>
      <c r="D39" s="37"/>
      <c r="E39" s="51">
        <f>C39*D39*10/1000</f>
        <v>0</v>
      </c>
      <c r="F39" s="52"/>
      <c r="G39" s="53"/>
    </row>
    <row r="40" spans="2:7" ht="15" customHeight="1">
      <c r="B40" s="54"/>
      <c r="C40" s="36"/>
      <c r="D40" s="37"/>
      <c r="E40" s="51">
        <f>C40*D40*10/1000</f>
        <v>0</v>
      </c>
      <c r="F40" s="55"/>
      <c r="G40" s="56"/>
    </row>
    <row r="41" spans="2:7" ht="15" customHeight="1" thickBot="1">
      <c r="B41" s="57" t="s">
        <v>45</v>
      </c>
      <c r="C41" s="39"/>
      <c r="D41" s="40"/>
      <c r="E41" s="58">
        <f>SUM(E39:E40)</f>
        <v>0</v>
      </c>
      <c r="F41" s="43"/>
      <c r="G41" s="59">
        <f>IF(E16="-",-F41,(E41+F46)*E16-F41)</f>
        <v>0</v>
      </c>
    </row>
    <row r="42" spans="3:5" ht="15" customHeight="1" thickBot="1">
      <c r="C42" s="60"/>
      <c r="D42" s="60"/>
      <c r="E42" s="1" t="s">
        <v>679</v>
      </c>
    </row>
    <row r="43" spans="3:6" ht="15" customHeight="1">
      <c r="C43" s="60"/>
      <c r="D43" s="19"/>
      <c r="F43" s="45" t="s">
        <v>46</v>
      </c>
    </row>
    <row r="44" ht="15" customHeight="1">
      <c r="F44" s="46" t="s">
        <v>47</v>
      </c>
    </row>
    <row r="45" ht="15" customHeight="1">
      <c r="F45" s="46" t="s">
        <v>48</v>
      </c>
    </row>
    <row r="46" ht="15" customHeight="1" thickBot="1">
      <c r="F46" s="47"/>
    </row>
    <row r="47" ht="15" customHeight="1"/>
    <row r="48" ht="15" customHeight="1" thickBot="1">
      <c r="B48" s="1" t="s">
        <v>49</v>
      </c>
    </row>
    <row r="49" spans="2:10" ht="15" customHeight="1">
      <c r="B49" s="61"/>
      <c r="C49" s="62" t="s">
        <v>50</v>
      </c>
      <c r="D49" s="63"/>
      <c r="E49" s="63"/>
      <c r="F49" s="64"/>
      <c r="G49" s="65"/>
      <c r="H49" s="21" t="s">
        <v>51</v>
      </c>
      <c r="I49" s="5" t="s">
        <v>19</v>
      </c>
      <c r="J49" s="22" t="s">
        <v>52</v>
      </c>
    </row>
    <row r="50" spans="2:10" ht="15" customHeight="1">
      <c r="B50" s="7" t="s">
        <v>16</v>
      </c>
      <c r="C50" s="66"/>
      <c r="D50" s="67" t="s">
        <v>53</v>
      </c>
      <c r="E50" s="67" t="s">
        <v>54</v>
      </c>
      <c r="F50" s="67" t="s">
        <v>55</v>
      </c>
      <c r="G50" s="68" t="s">
        <v>56</v>
      </c>
      <c r="H50" s="24" t="s">
        <v>57</v>
      </c>
      <c r="I50" s="8" t="s">
        <v>58</v>
      </c>
      <c r="J50" s="25" t="s">
        <v>59</v>
      </c>
    </row>
    <row r="51" spans="2:10" ht="15" customHeight="1">
      <c r="B51" s="7" t="s">
        <v>24</v>
      </c>
      <c r="C51" s="66"/>
      <c r="D51" s="24"/>
      <c r="E51" s="24"/>
      <c r="F51" s="24"/>
      <c r="G51" s="68"/>
      <c r="H51" s="24" t="s">
        <v>60</v>
      </c>
      <c r="I51" s="8" t="s">
        <v>543</v>
      </c>
      <c r="J51" s="25" t="s">
        <v>29</v>
      </c>
    </row>
    <row r="52" spans="2:10" ht="15" customHeight="1">
      <c r="B52" s="7" t="s">
        <v>30</v>
      </c>
      <c r="C52" s="69" t="s">
        <v>44</v>
      </c>
      <c r="D52" s="69" t="s">
        <v>44</v>
      </c>
      <c r="E52" s="69" t="s">
        <v>44</v>
      </c>
      <c r="F52" s="69" t="s">
        <v>44</v>
      </c>
      <c r="G52" s="69" t="s">
        <v>44</v>
      </c>
      <c r="H52" s="24" t="s">
        <v>542</v>
      </c>
      <c r="I52" s="8" t="s">
        <v>136</v>
      </c>
      <c r="J52" s="49" t="s">
        <v>72</v>
      </c>
    </row>
    <row r="53" spans="2:10" ht="15" customHeight="1">
      <c r="B53" s="28"/>
      <c r="C53" s="70">
        <f>SUM(D53:G53)</f>
        <v>0</v>
      </c>
      <c r="D53" s="71"/>
      <c r="E53" s="71"/>
      <c r="F53" s="72"/>
      <c r="G53" s="71"/>
      <c r="H53" s="73"/>
      <c r="I53" s="33">
        <f>C53*H53*10/1000</f>
        <v>0</v>
      </c>
      <c r="J53" s="34"/>
    </row>
    <row r="54" spans="2:10" ht="15" customHeight="1">
      <c r="B54" s="54"/>
      <c r="C54" s="72">
        <f>SUM(D54:G54)</f>
        <v>0</v>
      </c>
      <c r="D54" s="72"/>
      <c r="E54" s="72"/>
      <c r="F54" s="72"/>
      <c r="G54" s="72"/>
      <c r="H54" s="73"/>
      <c r="I54" s="33">
        <f>C54*H54*10/1000</f>
        <v>0</v>
      </c>
      <c r="J54" s="34"/>
    </row>
    <row r="55" spans="2:10" ht="15" customHeight="1" thickBot="1">
      <c r="B55" s="57" t="s">
        <v>45</v>
      </c>
      <c r="C55" s="74"/>
      <c r="D55" s="74"/>
      <c r="E55" s="74"/>
      <c r="F55" s="74"/>
      <c r="G55" s="75"/>
      <c r="H55" s="76">
        <f>SUM(H53:H54)</f>
        <v>0</v>
      </c>
      <c r="I55" s="77">
        <f>SUM(I53:I54)</f>
        <v>0</v>
      </c>
      <c r="J55" s="43"/>
    </row>
    <row r="56" spans="2:10" ht="15" customHeight="1" thickBot="1">
      <c r="B56" s="19"/>
      <c r="C56" s="60"/>
      <c r="D56" s="60"/>
      <c r="E56" s="60"/>
      <c r="F56" s="60"/>
      <c r="G56" s="60"/>
      <c r="H56" s="60"/>
      <c r="I56" s="1" t="s">
        <v>680</v>
      </c>
      <c r="J56" s="20"/>
    </row>
    <row r="57" spans="2:10" ht="15" customHeight="1">
      <c r="B57" s="19"/>
      <c r="C57" s="60"/>
      <c r="D57" s="60"/>
      <c r="E57" s="60"/>
      <c r="F57" s="60"/>
      <c r="G57" s="60"/>
      <c r="H57" s="60"/>
      <c r="I57" s="45" t="s">
        <v>62</v>
      </c>
      <c r="J57" s="20"/>
    </row>
    <row r="58" spans="2:10" ht="15" customHeight="1">
      <c r="B58" s="19"/>
      <c r="C58" s="60"/>
      <c r="D58" s="60"/>
      <c r="E58" s="60"/>
      <c r="F58" s="60"/>
      <c r="G58" s="60"/>
      <c r="H58" s="60"/>
      <c r="I58" s="46" t="s">
        <v>63</v>
      </c>
      <c r="J58" s="20"/>
    </row>
    <row r="59" spans="2:10" ht="15" customHeight="1">
      <c r="B59" s="19"/>
      <c r="C59" s="60"/>
      <c r="D59" s="60"/>
      <c r="E59" s="60"/>
      <c r="F59" s="60"/>
      <c r="G59" s="60"/>
      <c r="H59" s="60"/>
      <c r="I59" s="78" t="s">
        <v>64</v>
      </c>
      <c r="J59" s="20"/>
    </row>
    <row r="60" spans="2:10" ht="15" customHeight="1" thickBot="1">
      <c r="B60" s="19"/>
      <c r="C60" s="60"/>
      <c r="D60" s="60"/>
      <c r="E60" s="60"/>
      <c r="F60" s="60"/>
      <c r="G60" s="60"/>
      <c r="H60" s="60"/>
      <c r="I60" s="79"/>
      <c r="J60" s="20"/>
    </row>
    <row r="61" spans="2:10" ht="15" customHeight="1" thickBot="1">
      <c r="B61" s="19"/>
      <c r="C61" s="60"/>
      <c r="D61" s="60"/>
      <c r="E61" s="60"/>
      <c r="F61" s="60"/>
      <c r="G61" s="60"/>
      <c r="H61" s="60"/>
      <c r="I61" s="20"/>
      <c r="J61" s="20"/>
    </row>
    <row r="62" spans="2:10" ht="15" customHeight="1">
      <c r="B62" s="19"/>
      <c r="C62" s="60"/>
      <c r="D62" s="60"/>
      <c r="E62" s="60"/>
      <c r="F62" s="60"/>
      <c r="G62" s="60"/>
      <c r="H62" s="60"/>
      <c r="I62" s="20"/>
      <c r="J62" s="6" t="s">
        <v>23</v>
      </c>
    </row>
    <row r="63" spans="2:10" ht="15" customHeight="1">
      <c r="B63" s="19"/>
      <c r="C63" s="60"/>
      <c r="D63" s="60"/>
      <c r="E63" s="60"/>
      <c r="F63" s="60"/>
      <c r="G63" s="60"/>
      <c r="H63" s="60"/>
      <c r="I63" s="20"/>
      <c r="J63" s="12"/>
    </row>
    <row r="64" spans="2:10" ht="15" customHeight="1">
      <c r="B64" s="19"/>
      <c r="C64" s="60"/>
      <c r="D64" s="60"/>
      <c r="E64" s="20"/>
      <c r="J64" s="9" t="s">
        <v>678</v>
      </c>
    </row>
    <row r="65" spans="3:10" ht="15" customHeight="1">
      <c r="C65" s="60"/>
      <c r="J65" s="50" t="s">
        <v>65</v>
      </c>
    </row>
    <row r="66" spans="3:10" ht="15" customHeight="1">
      <c r="C66" s="19"/>
      <c r="D66" s="19"/>
      <c r="E66" s="19"/>
      <c r="J66" s="35"/>
    </row>
    <row r="67" spans="3:10" ht="15" customHeight="1">
      <c r="C67" s="19"/>
      <c r="D67" s="19"/>
      <c r="E67" s="19"/>
      <c r="J67" s="35"/>
    </row>
    <row r="68" spans="3:10" ht="15" customHeight="1" thickBot="1">
      <c r="C68" s="19"/>
      <c r="D68" s="19"/>
      <c r="E68" s="19"/>
      <c r="J68" s="59">
        <f>IF(E16="-",-J55,(I55+I60)*E16-J55)</f>
        <v>0</v>
      </c>
    </row>
    <row r="69" spans="3:10" ht="15" customHeight="1">
      <c r="C69" s="19"/>
      <c r="D69" s="19"/>
      <c r="E69" s="19"/>
      <c r="J69" s="20"/>
    </row>
    <row r="70" spans="2:12" ht="15" customHeight="1" thickBot="1">
      <c r="B70" s="1" t="s">
        <v>66</v>
      </c>
      <c r="C70" s="20"/>
      <c r="D70" s="20"/>
      <c r="E70" s="20"/>
      <c r="F70" s="20"/>
      <c r="G70" s="20"/>
      <c r="H70" s="20"/>
      <c r="I70" s="20"/>
      <c r="J70" s="20"/>
      <c r="K70" s="19"/>
      <c r="L70" s="20"/>
    </row>
    <row r="71" spans="2:17" ht="15" customHeight="1">
      <c r="B71" s="4" t="s">
        <v>16</v>
      </c>
      <c r="C71" s="80" t="s">
        <v>67</v>
      </c>
      <c r="D71" s="81"/>
      <c r="E71" s="63"/>
      <c r="F71" s="63"/>
      <c r="G71" s="82" t="s">
        <v>68</v>
      </c>
      <c r="H71" s="63"/>
      <c r="I71" s="63"/>
      <c r="J71" s="65"/>
      <c r="K71" s="20"/>
      <c r="L71" s="20"/>
      <c r="M71" s="20"/>
      <c r="N71" s="20"/>
      <c r="O71" s="20"/>
      <c r="P71" s="19"/>
      <c r="Q71" s="20"/>
    </row>
    <row r="72" spans="2:17" ht="15" customHeight="1">
      <c r="B72" s="7" t="s">
        <v>24</v>
      </c>
      <c r="C72" s="68"/>
      <c r="D72" s="67" t="s">
        <v>69</v>
      </c>
      <c r="E72" s="67" t="s">
        <v>70</v>
      </c>
      <c r="F72" s="83" t="s">
        <v>71</v>
      </c>
      <c r="G72" s="25"/>
      <c r="H72" s="68" t="s">
        <v>69</v>
      </c>
      <c r="I72" s="24" t="s">
        <v>70</v>
      </c>
      <c r="J72" s="24" t="s">
        <v>71</v>
      </c>
      <c r="K72" s="20"/>
      <c r="L72" s="20"/>
      <c r="M72" s="20"/>
      <c r="N72" s="20"/>
      <c r="O72" s="20"/>
      <c r="P72" s="19"/>
      <c r="Q72" s="20"/>
    </row>
    <row r="73" spans="2:17" ht="15" customHeight="1">
      <c r="B73" s="84" t="s">
        <v>30</v>
      </c>
      <c r="C73" s="85" t="s">
        <v>72</v>
      </c>
      <c r="D73" s="69" t="s">
        <v>72</v>
      </c>
      <c r="E73" s="69" t="s">
        <v>72</v>
      </c>
      <c r="F73" s="86" t="s">
        <v>72</v>
      </c>
      <c r="G73" s="49" t="s">
        <v>72</v>
      </c>
      <c r="H73" s="85" t="s">
        <v>72</v>
      </c>
      <c r="I73" s="69" t="s">
        <v>72</v>
      </c>
      <c r="J73" s="69" t="s">
        <v>72</v>
      </c>
      <c r="K73" s="20"/>
      <c r="L73" s="20"/>
      <c r="M73" s="20"/>
      <c r="N73" s="20"/>
      <c r="O73" s="20"/>
      <c r="P73" s="19"/>
      <c r="Q73" s="20"/>
    </row>
    <row r="74" spans="2:17" ht="15" customHeight="1">
      <c r="B74" s="10"/>
      <c r="C74" s="87">
        <f>SUM(D74:F74)</f>
        <v>0</v>
      </c>
      <c r="D74" s="66"/>
      <c r="E74" s="66"/>
      <c r="F74" s="11"/>
      <c r="G74" s="88">
        <f>SUM(H74:J74)</f>
        <v>0</v>
      </c>
      <c r="H74" s="89"/>
      <c r="I74" s="66"/>
      <c r="J74" s="66"/>
      <c r="K74" s="20"/>
      <c r="L74" s="20"/>
      <c r="M74" s="20"/>
      <c r="N74" s="20"/>
      <c r="O74" s="20"/>
      <c r="P74" s="19"/>
      <c r="Q74" s="20"/>
    </row>
    <row r="75" spans="2:17" ht="15" customHeight="1">
      <c r="B75" s="13"/>
      <c r="C75" s="87">
        <f>SUM(D75:F75)</f>
        <v>0</v>
      </c>
      <c r="D75" s="87"/>
      <c r="E75" s="87"/>
      <c r="F75" s="90"/>
      <c r="G75" s="91">
        <f>SUM(H75:J75)</f>
        <v>0</v>
      </c>
      <c r="H75" s="92"/>
      <c r="I75" s="87"/>
      <c r="J75" s="87"/>
      <c r="K75" s="20"/>
      <c r="L75" s="20"/>
      <c r="M75" s="20"/>
      <c r="N75" s="20"/>
      <c r="O75" s="20"/>
      <c r="P75" s="19"/>
      <c r="Q75" s="20"/>
    </row>
    <row r="76" spans="2:17" ht="15" customHeight="1" thickBot="1">
      <c r="B76" s="57" t="s">
        <v>73</v>
      </c>
      <c r="C76" s="93">
        <f aca="true" t="shared" si="0" ref="C76:J76">SUM(C74:C75)</f>
        <v>0</v>
      </c>
      <c r="D76" s="93">
        <f t="shared" si="0"/>
        <v>0</v>
      </c>
      <c r="E76" s="93">
        <f t="shared" si="0"/>
        <v>0</v>
      </c>
      <c r="F76" s="93">
        <f t="shared" si="0"/>
        <v>0</v>
      </c>
      <c r="G76" s="94">
        <f t="shared" si="0"/>
        <v>0</v>
      </c>
      <c r="H76" s="95">
        <f t="shared" si="0"/>
        <v>0</v>
      </c>
      <c r="I76" s="95">
        <f t="shared" si="0"/>
        <v>0</v>
      </c>
      <c r="J76" s="95">
        <f t="shared" si="0"/>
        <v>0</v>
      </c>
      <c r="K76" s="20"/>
      <c r="L76" s="20"/>
      <c r="M76" s="20"/>
      <c r="N76" s="20"/>
      <c r="O76" s="20"/>
      <c r="P76" s="19"/>
      <c r="Q76" s="20"/>
    </row>
    <row r="77" spans="3:12" ht="15" customHeight="1" thickBot="1">
      <c r="C77" s="20"/>
      <c r="D77" s="20"/>
      <c r="E77" s="20"/>
      <c r="F77" s="20"/>
      <c r="G77" s="20"/>
      <c r="H77" s="20"/>
      <c r="I77" s="20"/>
      <c r="J77" s="20"/>
      <c r="K77" s="19"/>
      <c r="L77" s="20"/>
    </row>
    <row r="78" spans="3:12" ht="15" customHeight="1">
      <c r="C78" s="20"/>
      <c r="D78" s="20"/>
      <c r="E78" s="20"/>
      <c r="F78" s="45" t="s">
        <v>74</v>
      </c>
      <c r="G78" s="20"/>
      <c r="H78" s="20"/>
      <c r="I78" s="20"/>
      <c r="J78" s="96" t="s">
        <v>75</v>
      </c>
      <c r="K78" s="19"/>
      <c r="L78" s="20"/>
    </row>
    <row r="79" spans="3:12" ht="15" customHeight="1">
      <c r="C79" s="20"/>
      <c r="D79" s="20"/>
      <c r="E79" s="20"/>
      <c r="F79" s="46" t="s">
        <v>76</v>
      </c>
      <c r="G79" s="20"/>
      <c r="H79" s="20"/>
      <c r="I79" s="20"/>
      <c r="J79" s="97" t="s">
        <v>661</v>
      </c>
      <c r="K79" s="19"/>
      <c r="L79" s="20"/>
    </row>
    <row r="80" spans="3:12" ht="15" customHeight="1">
      <c r="C80" s="20"/>
      <c r="D80" s="20"/>
      <c r="E80" s="20"/>
      <c r="F80" s="78" t="s">
        <v>72</v>
      </c>
      <c r="G80" s="20"/>
      <c r="H80" s="20"/>
      <c r="I80" s="20"/>
      <c r="J80" s="98" t="s">
        <v>72</v>
      </c>
      <c r="K80" s="19"/>
      <c r="L80" s="20"/>
    </row>
    <row r="81" spans="3:12" ht="15" customHeight="1" thickBot="1">
      <c r="C81" s="20"/>
      <c r="D81" s="20"/>
      <c r="E81" s="20"/>
      <c r="F81" s="79"/>
      <c r="G81" s="20"/>
      <c r="H81" s="20"/>
      <c r="I81" s="20"/>
      <c r="J81" s="35"/>
      <c r="K81" s="19"/>
      <c r="L81" s="20"/>
    </row>
    <row r="82" spans="3:12" ht="15" customHeight="1">
      <c r="C82" s="20"/>
      <c r="D82" s="20"/>
      <c r="E82" s="20"/>
      <c r="F82" s="20"/>
      <c r="G82" s="20"/>
      <c r="H82" s="20"/>
      <c r="I82" s="20"/>
      <c r="J82" s="35"/>
      <c r="K82" s="19"/>
      <c r="L82" s="20"/>
    </row>
    <row r="83" spans="3:12" ht="15" customHeight="1" thickBot="1">
      <c r="C83" s="20"/>
      <c r="D83" s="20"/>
      <c r="E83" s="20"/>
      <c r="F83" s="20"/>
      <c r="G83" s="20"/>
      <c r="H83" s="20"/>
      <c r="I83" s="20"/>
      <c r="J83" s="99">
        <f>IF(E16="-",-G76,(C76+F81)*E16-G76)</f>
        <v>0</v>
      </c>
      <c r="K83" s="19"/>
      <c r="L83" s="20"/>
    </row>
    <row r="84" spans="3:12" ht="15" customHeight="1">
      <c r="C84" s="20"/>
      <c r="D84" s="20"/>
      <c r="E84" s="20"/>
      <c r="F84" s="20"/>
      <c r="G84" s="20"/>
      <c r="H84" s="20"/>
      <c r="I84" s="20"/>
      <c r="J84" s="20"/>
      <c r="K84" s="19"/>
      <c r="L84" s="20"/>
    </row>
    <row r="85" spans="2:12" ht="15" customHeight="1">
      <c r="B85" s="1" t="s">
        <v>77</v>
      </c>
      <c r="C85" s="20"/>
      <c r="D85" s="20"/>
      <c r="E85" s="20"/>
      <c r="F85" s="20"/>
      <c r="G85" s="20"/>
      <c r="H85" s="20"/>
      <c r="I85" s="20"/>
      <c r="J85" s="20"/>
      <c r="K85" s="19"/>
      <c r="L85" s="20"/>
    </row>
    <row r="86" spans="4:14" ht="15" customHeight="1" thickBot="1">
      <c r="D86" s="1" t="s">
        <v>78</v>
      </c>
      <c r="N86" s="20"/>
    </row>
    <row r="87" spans="2:14" ht="15" customHeight="1">
      <c r="B87" s="100" t="s">
        <v>79</v>
      </c>
      <c r="C87" s="101"/>
      <c r="D87" s="102">
        <f>I26</f>
        <v>0</v>
      </c>
      <c r="E87" s="19"/>
      <c r="F87" s="20"/>
      <c r="N87" s="20"/>
    </row>
    <row r="88" spans="2:14" ht="15" customHeight="1">
      <c r="B88" s="54" t="s">
        <v>80</v>
      </c>
      <c r="C88" s="103"/>
      <c r="D88" s="104">
        <f>G41</f>
        <v>0</v>
      </c>
      <c r="E88" s="19"/>
      <c r="F88" s="20"/>
      <c r="N88" s="20"/>
    </row>
    <row r="89" spans="2:14" ht="15" customHeight="1">
      <c r="B89" s="54" t="s">
        <v>81</v>
      </c>
      <c r="C89" s="103"/>
      <c r="D89" s="104">
        <f>J68</f>
        <v>0</v>
      </c>
      <c r="E89" s="19"/>
      <c r="F89" s="20"/>
      <c r="N89" s="20"/>
    </row>
    <row r="90" spans="2:14" ht="15" customHeight="1">
      <c r="B90" s="54" t="s">
        <v>82</v>
      </c>
      <c r="C90" s="105"/>
      <c r="D90" s="106">
        <f>J83</f>
        <v>0</v>
      </c>
      <c r="E90" s="19"/>
      <c r="F90" s="20"/>
      <c r="N90" s="20"/>
    </row>
    <row r="91" spans="2:14" ht="15" customHeight="1" thickBot="1">
      <c r="B91" s="107" t="s">
        <v>83</v>
      </c>
      <c r="C91" s="108"/>
      <c r="D91" s="59">
        <f>SUM(D87:D90)</f>
        <v>0</v>
      </c>
      <c r="E91" s="19"/>
      <c r="F91" s="20"/>
      <c r="N91" s="20"/>
    </row>
    <row r="92" ht="15" customHeight="1">
      <c r="N92" s="20"/>
    </row>
    <row r="93" ht="15" customHeight="1">
      <c r="B93" s="1" t="s">
        <v>84</v>
      </c>
    </row>
    <row r="94" ht="15" customHeight="1" thickBot="1">
      <c r="B94" s="1" t="s">
        <v>85</v>
      </c>
    </row>
    <row r="95" spans="2:8" ht="15" customHeight="1">
      <c r="B95" s="61"/>
      <c r="C95" s="21" t="s">
        <v>7</v>
      </c>
      <c r="D95" s="21" t="s">
        <v>51</v>
      </c>
      <c r="E95" s="21" t="s">
        <v>86</v>
      </c>
      <c r="F95" s="5" t="s">
        <v>87</v>
      </c>
      <c r="G95" s="22" t="s">
        <v>88</v>
      </c>
      <c r="H95" s="6" t="s">
        <v>89</v>
      </c>
    </row>
    <row r="96" spans="2:8" ht="15" customHeight="1">
      <c r="B96" s="48" t="s">
        <v>90</v>
      </c>
      <c r="C96" s="24" t="s">
        <v>91</v>
      </c>
      <c r="D96" s="24" t="s">
        <v>92</v>
      </c>
      <c r="E96" s="24" t="s">
        <v>577</v>
      </c>
      <c r="F96" s="8" t="s">
        <v>578</v>
      </c>
      <c r="G96" s="25" t="s">
        <v>579</v>
      </c>
      <c r="H96" s="9"/>
    </row>
    <row r="97" spans="2:8" ht="15" customHeight="1">
      <c r="B97" s="48"/>
      <c r="C97" s="24"/>
      <c r="D97" s="24"/>
      <c r="E97" s="24" t="s">
        <v>60</v>
      </c>
      <c r="F97" s="8" t="s">
        <v>662</v>
      </c>
      <c r="G97" s="25"/>
      <c r="H97" s="9" t="s">
        <v>681</v>
      </c>
    </row>
    <row r="98" spans="2:8" ht="15" customHeight="1">
      <c r="B98" s="48"/>
      <c r="C98" s="24" t="s">
        <v>383</v>
      </c>
      <c r="D98" s="24" t="s">
        <v>572</v>
      </c>
      <c r="E98" s="24" t="s">
        <v>544</v>
      </c>
      <c r="F98" s="86" t="s">
        <v>93</v>
      </c>
      <c r="G98" s="49" t="s">
        <v>93</v>
      </c>
      <c r="H98" s="50" t="s">
        <v>72</v>
      </c>
    </row>
    <row r="99" spans="2:8" ht="15" customHeight="1">
      <c r="B99" s="28"/>
      <c r="C99" s="109"/>
      <c r="D99" s="110"/>
      <c r="E99" s="72"/>
      <c r="F99" s="111">
        <f>(C99+D99)*E99</f>
        <v>0</v>
      </c>
      <c r="G99" s="112"/>
      <c r="H99" s="35"/>
    </row>
    <row r="100" spans="2:8" ht="15" customHeight="1">
      <c r="B100" s="54"/>
      <c r="C100" s="33"/>
      <c r="D100" s="110"/>
      <c r="E100" s="72"/>
      <c r="F100" s="111">
        <f>(C100+D100)*E100</f>
        <v>0</v>
      </c>
      <c r="G100" s="113"/>
      <c r="H100" s="35"/>
    </row>
    <row r="101" spans="2:8" ht="15" customHeight="1" thickBot="1">
      <c r="B101" s="114" t="s">
        <v>94</v>
      </c>
      <c r="C101" s="74"/>
      <c r="D101" s="74"/>
      <c r="E101" s="75"/>
      <c r="F101" s="115">
        <f>SUM(F99:F100)</f>
        <v>0</v>
      </c>
      <c r="G101" s="116">
        <f>SUM(G99:G100)</f>
        <v>0</v>
      </c>
      <c r="H101" s="59">
        <f>IF(E16="-",-G101,F101*E16-G101)</f>
        <v>0</v>
      </c>
    </row>
    <row r="102" ht="15" customHeight="1">
      <c r="F102" s="1" t="s">
        <v>682</v>
      </c>
    </row>
    <row r="103" ht="15" customHeight="1"/>
    <row r="104" ht="15" customHeight="1">
      <c r="B104" s="1" t="s">
        <v>95</v>
      </c>
    </row>
    <row r="105" ht="15" customHeight="1" thickBot="1">
      <c r="B105" s="1" t="s">
        <v>96</v>
      </c>
    </row>
    <row r="106" spans="2:10" ht="15" customHeight="1">
      <c r="B106" s="117"/>
      <c r="C106" s="81" t="s">
        <v>97</v>
      </c>
      <c r="D106" s="63"/>
      <c r="E106" s="65"/>
      <c r="F106" s="81" t="s">
        <v>98</v>
      </c>
      <c r="G106" s="63"/>
      <c r="H106" s="65"/>
      <c r="I106" s="81" t="s">
        <v>99</v>
      </c>
      <c r="J106" s="63"/>
    </row>
    <row r="107" spans="2:10" ht="15" customHeight="1">
      <c r="B107" s="118" t="s">
        <v>100</v>
      </c>
      <c r="C107" s="24" t="s">
        <v>101</v>
      </c>
      <c r="D107" s="24" t="s">
        <v>571</v>
      </c>
      <c r="E107" s="24" t="s">
        <v>102</v>
      </c>
      <c r="F107" s="24" t="s">
        <v>569</v>
      </c>
      <c r="G107" s="24" t="s">
        <v>103</v>
      </c>
      <c r="H107" s="24" t="s">
        <v>104</v>
      </c>
      <c r="I107" s="24" t="s">
        <v>105</v>
      </c>
      <c r="J107" s="24" t="s">
        <v>567</v>
      </c>
    </row>
    <row r="108" spans="2:10" ht="15" customHeight="1">
      <c r="B108" s="118"/>
      <c r="C108" s="24" t="s">
        <v>576</v>
      </c>
      <c r="D108" s="24" t="s">
        <v>2</v>
      </c>
      <c r="E108" s="24" t="s">
        <v>570</v>
      </c>
      <c r="F108" s="24" t="s">
        <v>573</v>
      </c>
      <c r="G108" s="24" t="s">
        <v>574</v>
      </c>
      <c r="H108" s="24" t="s">
        <v>568</v>
      </c>
      <c r="I108" s="24" t="s">
        <v>575</v>
      </c>
      <c r="J108" s="24" t="s">
        <v>566</v>
      </c>
    </row>
    <row r="109" spans="2:10" ht="15" customHeight="1">
      <c r="B109" s="118"/>
      <c r="C109" s="24" t="s">
        <v>120</v>
      </c>
      <c r="D109" s="24" t="s">
        <v>121</v>
      </c>
      <c r="E109" s="24" t="s">
        <v>136</v>
      </c>
      <c r="F109" s="24" t="s">
        <v>120</v>
      </c>
      <c r="G109" s="24" t="s">
        <v>121</v>
      </c>
      <c r="H109" s="24" t="s">
        <v>136</v>
      </c>
      <c r="I109" s="24" t="s">
        <v>704</v>
      </c>
      <c r="J109" s="24" t="s">
        <v>289</v>
      </c>
    </row>
    <row r="110" spans="2:10" ht="15" customHeight="1">
      <c r="B110" s="28"/>
      <c r="C110" s="109"/>
      <c r="D110" s="119"/>
      <c r="E110" s="32">
        <f>+C110*D110*I118/1000</f>
        <v>0</v>
      </c>
      <c r="F110" s="120"/>
      <c r="G110" s="121"/>
      <c r="H110" s="32">
        <f>+F110*G110*I118/1000</f>
        <v>0</v>
      </c>
      <c r="I110" s="120"/>
      <c r="J110" s="121"/>
    </row>
    <row r="111" spans="2:10" ht="15" customHeight="1">
      <c r="B111" s="54"/>
      <c r="C111" s="33"/>
      <c r="D111" s="72"/>
      <c r="E111" s="32">
        <f>+C111*D111*I119/1000</f>
        <v>0</v>
      </c>
      <c r="F111" s="111"/>
      <c r="G111" s="32"/>
      <c r="H111" s="32">
        <f>+F111*G111*I119/1000</f>
        <v>0</v>
      </c>
      <c r="I111" s="111"/>
      <c r="J111" s="32"/>
    </row>
    <row r="112" spans="2:10" ht="15" customHeight="1" thickBot="1">
      <c r="B112" s="57" t="s">
        <v>45</v>
      </c>
      <c r="C112" s="75">
        <f aca="true" t="shared" si="1" ref="C112:H112">SUM(C110:C111)</f>
        <v>0</v>
      </c>
      <c r="D112" s="75">
        <f t="shared" si="1"/>
        <v>0</v>
      </c>
      <c r="E112" s="122">
        <f t="shared" si="1"/>
        <v>0</v>
      </c>
      <c r="F112" s="42">
        <f t="shared" si="1"/>
        <v>0</v>
      </c>
      <c r="G112" s="42">
        <f t="shared" si="1"/>
        <v>0</v>
      </c>
      <c r="H112" s="122">
        <f t="shared" si="1"/>
        <v>0</v>
      </c>
      <c r="I112" s="42"/>
      <c r="J112" s="122"/>
    </row>
    <row r="113" spans="5:8" ht="15" customHeight="1" thickBot="1">
      <c r="E113" s="1" t="s">
        <v>683</v>
      </c>
      <c r="H113" s="1" t="s">
        <v>684</v>
      </c>
    </row>
    <row r="114" spans="8:10" ht="15" customHeight="1">
      <c r="H114" s="63"/>
      <c r="I114" s="21" t="s">
        <v>106</v>
      </c>
      <c r="J114" s="6" t="s">
        <v>107</v>
      </c>
    </row>
    <row r="115" spans="8:10" ht="15" customHeight="1">
      <c r="H115" s="8" t="s">
        <v>108</v>
      </c>
      <c r="I115" s="24" t="s">
        <v>581</v>
      </c>
      <c r="J115" s="12"/>
    </row>
    <row r="116" spans="8:10" ht="15" customHeight="1">
      <c r="H116" s="8" t="s">
        <v>644</v>
      </c>
      <c r="I116" s="66"/>
      <c r="J116" s="9" t="s">
        <v>668</v>
      </c>
    </row>
    <row r="117" spans="8:10" ht="15" customHeight="1">
      <c r="H117" s="8" t="s">
        <v>136</v>
      </c>
      <c r="I117" s="69" t="s">
        <v>137</v>
      </c>
      <c r="J117" s="50" t="s">
        <v>124</v>
      </c>
    </row>
    <row r="118" spans="8:10" ht="15" customHeight="1">
      <c r="H118" s="111">
        <f>+I110*J110*I118/1000</f>
        <v>0</v>
      </c>
      <c r="I118" s="87"/>
      <c r="J118" s="123"/>
    </row>
    <row r="119" spans="8:10" ht="15" customHeight="1">
      <c r="H119" s="111">
        <f>+I111*J111*I119/1000</f>
        <v>0</v>
      </c>
      <c r="I119" s="87"/>
      <c r="J119" s="123"/>
    </row>
    <row r="120" spans="8:10" ht="15" customHeight="1" thickBot="1">
      <c r="H120" s="124">
        <f>SUM(H118:H119)</f>
        <v>0</v>
      </c>
      <c r="I120" s="93">
        <f>SUM(I118:I119)</f>
        <v>0</v>
      </c>
      <c r="J120" s="59">
        <f>+E112+H112-H120</f>
        <v>0</v>
      </c>
    </row>
    <row r="121" ht="15" customHeight="1">
      <c r="H121" s="1" t="s">
        <v>685</v>
      </c>
    </row>
    <row r="122" ht="15" customHeight="1" thickBot="1">
      <c r="B122" s="1" t="s">
        <v>109</v>
      </c>
    </row>
    <row r="123" spans="2:10" ht="15" customHeight="1">
      <c r="B123" s="117"/>
      <c r="C123" s="457" t="s">
        <v>110</v>
      </c>
      <c r="D123" s="462"/>
      <c r="E123" s="458"/>
      <c r="F123" s="457" t="s">
        <v>111</v>
      </c>
      <c r="G123" s="462"/>
      <c r="H123" s="458"/>
      <c r="I123" s="21" t="s">
        <v>112</v>
      </c>
      <c r="J123" s="6" t="s">
        <v>107</v>
      </c>
    </row>
    <row r="124" spans="2:10" ht="15" customHeight="1">
      <c r="B124" s="48" t="s">
        <v>90</v>
      </c>
      <c r="C124" s="24" t="s">
        <v>113</v>
      </c>
      <c r="D124" s="24" t="s">
        <v>114</v>
      </c>
      <c r="E124" s="24" t="s">
        <v>102</v>
      </c>
      <c r="F124" s="24" t="s">
        <v>115</v>
      </c>
      <c r="G124" s="24" t="s">
        <v>116</v>
      </c>
      <c r="H124" s="24" t="s">
        <v>117</v>
      </c>
      <c r="I124" s="24" t="s">
        <v>637</v>
      </c>
      <c r="J124" s="9"/>
    </row>
    <row r="125" spans="2:10" ht="15" customHeight="1">
      <c r="B125" s="48"/>
      <c r="C125" s="24" t="s">
        <v>118</v>
      </c>
      <c r="D125" s="24" t="s">
        <v>580</v>
      </c>
      <c r="E125" s="24" t="s">
        <v>545</v>
      </c>
      <c r="F125" s="24" t="s">
        <v>119</v>
      </c>
      <c r="G125" s="24" t="s">
        <v>580</v>
      </c>
      <c r="H125" s="24" t="s">
        <v>507</v>
      </c>
      <c r="I125" s="24"/>
      <c r="J125" s="9" t="s">
        <v>669</v>
      </c>
    </row>
    <row r="126" spans="2:10" ht="15" customHeight="1">
      <c r="B126" s="48"/>
      <c r="C126" s="24" t="s">
        <v>120</v>
      </c>
      <c r="D126" s="24" t="s">
        <v>121</v>
      </c>
      <c r="E126" s="24" t="s">
        <v>136</v>
      </c>
      <c r="F126" s="24" t="s">
        <v>122</v>
      </c>
      <c r="G126" s="24" t="s">
        <v>135</v>
      </c>
      <c r="H126" s="24" t="s">
        <v>136</v>
      </c>
      <c r="I126" s="69" t="s">
        <v>123</v>
      </c>
      <c r="J126" s="50" t="s">
        <v>124</v>
      </c>
    </row>
    <row r="127" spans="2:10" ht="15" customHeight="1">
      <c r="B127" s="28"/>
      <c r="C127" s="32"/>
      <c r="D127" s="32"/>
      <c r="E127" s="32">
        <f>C127*D127*I127/1000</f>
        <v>0</v>
      </c>
      <c r="F127" s="72"/>
      <c r="G127" s="32"/>
      <c r="H127" s="32">
        <f>+F127*G127*I127/1000</f>
        <v>0</v>
      </c>
      <c r="I127" s="87"/>
      <c r="J127" s="123"/>
    </row>
    <row r="128" spans="2:10" ht="15" customHeight="1">
      <c r="B128" s="54"/>
      <c r="C128" s="32"/>
      <c r="D128" s="32"/>
      <c r="E128" s="32">
        <f>C128*D128*I128/1000</f>
        <v>0</v>
      </c>
      <c r="F128" s="72"/>
      <c r="G128" s="32"/>
      <c r="H128" s="32">
        <f>+F128*G128*I128/1000</f>
        <v>0</v>
      </c>
      <c r="I128" s="87"/>
      <c r="J128" s="123"/>
    </row>
    <row r="129" spans="2:10" ht="15" customHeight="1" thickBot="1">
      <c r="B129" s="114" t="s">
        <v>94</v>
      </c>
      <c r="C129" s="42"/>
      <c r="D129" s="42"/>
      <c r="E129" s="122">
        <f>SUM(E127:E128)</f>
        <v>0</v>
      </c>
      <c r="F129" s="75"/>
      <c r="G129" s="42"/>
      <c r="H129" s="122">
        <f>SUM(H127:H128)</f>
        <v>0</v>
      </c>
      <c r="I129" s="93">
        <f>SUM(I127:I128)</f>
        <v>0</v>
      </c>
      <c r="J129" s="59">
        <f>+E129-H129</f>
        <v>0</v>
      </c>
    </row>
    <row r="130" spans="5:8" ht="15" customHeight="1">
      <c r="E130" s="1" t="s">
        <v>686</v>
      </c>
      <c r="H130" s="1" t="s">
        <v>687</v>
      </c>
    </row>
    <row r="131" ht="15" customHeight="1">
      <c r="F131" s="20"/>
    </row>
    <row r="132" ht="15" customHeight="1" thickBot="1">
      <c r="B132" s="1" t="s">
        <v>125</v>
      </c>
    </row>
    <row r="133" spans="2:10" ht="15" customHeight="1">
      <c r="B133" s="117"/>
      <c r="C133" s="457" t="s">
        <v>126</v>
      </c>
      <c r="D133" s="462"/>
      <c r="E133" s="458"/>
      <c r="F133" s="457" t="s">
        <v>127</v>
      </c>
      <c r="G133" s="462"/>
      <c r="H133" s="458"/>
      <c r="I133" s="21" t="s">
        <v>112</v>
      </c>
      <c r="J133" s="6" t="s">
        <v>107</v>
      </c>
    </row>
    <row r="134" spans="2:10" ht="15" customHeight="1">
      <c r="B134" s="118" t="s">
        <v>100</v>
      </c>
      <c r="C134" s="24" t="s">
        <v>128</v>
      </c>
      <c r="D134" s="24" t="s">
        <v>129</v>
      </c>
      <c r="E134" s="24" t="s">
        <v>102</v>
      </c>
      <c r="F134" s="24" t="s">
        <v>130</v>
      </c>
      <c r="G134" s="24" t="s">
        <v>131</v>
      </c>
      <c r="H134" s="24" t="s">
        <v>132</v>
      </c>
      <c r="I134" s="24" t="s">
        <v>581</v>
      </c>
      <c r="J134" s="9"/>
    </row>
    <row r="135" spans="2:10" ht="15" customHeight="1">
      <c r="B135" s="118"/>
      <c r="C135" s="24"/>
      <c r="D135" s="24" t="s">
        <v>133</v>
      </c>
      <c r="E135" s="24" t="s">
        <v>508</v>
      </c>
      <c r="F135" s="24"/>
      <c r="G135" s="24" t="s">
        <v>580</v>
      </c>
      <c r="H135" s="24" t="s">
        <v>509</v>
      </c>
      <c r="I135" s="24"/>
      <c r="J135" s="9" t="s">
        <v>670</v>
      </c>
    </row>
    <row r="136" spans="2:10" ht="15" customHeight="1">
      <c r="B136" s="26"/>
      <c r="C136" s="24" t="s">
        <v>122</v>
      </c>
      <c r="D136" s="24" t="s">
        <v>135</v>
      </c>
      <c r="E136" s="24" t="s">
        <v>136</v>
      </c>
      <c r="F136" s="24" t="s">
        <v>122</v>
      </c>
      <c r="G136" s="24" t="s">
        <v>135</v>
      </c>
      <c r="H136" s="24" t="s">
        <v>136</v>
      </c>
      <c r="I136" s="69" t="s">
        <v>137</v>
      </c>
      <c r="J136" s="50" t="s">
        <v>124</v>
      </c>
    </row>
    <row r="137" spans="2:10" ht="15" customHeight="1">
      <c r="B137" s="13"/>
      <c r="C137" s="121"/>
      <c r="D137" s="121"/>
      <c r="E137" s="32">
        <f>C137*D137*I137/1000</f>
        <v>0</v>
      </c>
      <c r="F137" s="119"/>
      <c r="G137" s="121"/>
      <c r="H137" s="32">
        <f>+F137*G137*I137/1000</f>
        <v>0</v>
      </c>
      <c r="I137" s="125"/>
      <c r="J137" s="123"/>
    </row>
    <row r="138" spans="2:10" ht="15" customHeight="1">
      <c r="B138" s="13"/>
      <c r="C138" s="121"/>
      <c r="D138" s="121"/>
      <c r="E138" s="32">
        <f>C138*D138*I138/1000</f>
        <v>0</v>
      </c>
      <c r="F138" s="119"/>
      <c r="G138" s="121"/>
      <c r="H138" s="32">
        <f>+F138*G138*I138/1000</f>
        <v>0</v>
      </c>
      <c r="I138" s="125"/>
      <c r="J138" s="123"/>
    </row>
    <row r="139" spans="2:10" ht="15" customHeight="1" thickBot="1">
      <c r="B139" s="57" t="s">
        <v>45</v>
      </c>
      <c r="C139" s="42"/>
      <c r="D139" s="42"/>
      <c r="E139" s="122">
        <f>SUM(E137:E138)</f>
        <v>0</v>
      </c>
      <c r="F139" s="75"/>
      <c r="G139" s="42"/>
      <c r="H139" s="122">
        <f>SUM(H137:H138)</f>
        <v>0</v>
      </c>
      <c r="I139" s="93">
        <f>SUM(I137:I137)</f>
        <v>0</v>
      </c>
      <c r="J139" s="59">
        <f>+E139-H139</f>
        <v>0</v>
      </c>
    </row>
    <row r="140" spans="5:8" ht="15" customHeight="1">
      <c r="E140" s="1" t="s">
        <v>686</v>
      </c>
      <c r="H140" s="1" t="s">
        <v>687</v>
      </c>
    </row>
    <row r="141" ht="15" customHeight="1">
      <c r="F141" s="20"/>
    </row>
    <row r="142" ht="15" customHeight="1" thickBot="1">
      <c r="B142" s="1" t="s">
        <v>711</v>
      </c>
    </row>
    <row r="143" spans="3:5" ht="15" customHeight="1" thickBot="1">
      <c r="C143" s="126" t="s">
        <v>138</v>
      </c>
      <c r="D143" s="127"/>
      <c r="E143" s="128"/>
    </row>
    <row r="144" spans="3:9" ht="15" customHeight="1">
      <c r="C144" s="19"/>
      <c r="D144" s="19"/>
      <c r="E144" s="19"/>
      <c r="I144" s="129"/>
    </row>
    <row r="145" ht="15" customHeight="1" thickBot="1">
      <c r="B145" s="1" t="s">
        <v>712</v>
      </c>
    </row>
    <row r="146" spans="2:10" ht="15" customHeight="1">
      <c r="B146" s="61" t="s">
        <v>139</v>
      </c>
      <c r="C146" s="21" t="s">
        <v>7</v>
      </c>
      <c r="D146" s="21" t="s">
        <v>140</v>
      </c>
      <c r="E146" s="5" t="s">
        <v>141</v>
      </c>
      <c r="F146" s="21" t="s">
        <v>142</v>
      </c>
      <c r="G146" s="21" t="s">
        <v>143</v>
      </c>
      <c r="H146" s="22" t="s">
        <v>144</v>
      </c>
      <c r="I146" s="21" t="s">
        <v>145</v>
      </c>
      <c r="J146" s="6" t="s">
        <v>23</v>
      </c>
    </row>
    <row r="147" spans="2:10" ht="15" customHeight="1">
      <c r="B147" s="7" t="s">
        <v>30</v>
      </c>
      <c r="C147" s="24" t="s">
        <v>146</v>
      </c>
      <c r="D147" s="24" t="s">
        <v>546</v>
      </c>
      <c r="E147" s="8" t="s">
        <v>147</v>
      </c>
      <c r="F147" s="24" t="s">
        <v>148</v>
      </c>
      <c r="G147" s="24" t="s">
        <v>149</v>
      </c>
      <c r="H147" s="25" t="s">
        <v>582</v>
      </c>
      <c r="I147" s="24" t="s">
        <v>150</v>
      </c>
      <c r="J147" s="9" t="s">
        <v>29</v>
      </c>
    </row>
    <row r="148" spans="2:10" ht="15" customHeight="1">
      <c r="B148" s="48"/>
      <c r="C148" s="24" t="s">
        <v>583</v>
      </c>
      <c r="D148" s="24"/>
      <c r="E148" s="8" t="s">
        <v>284</v>
      </c>
      <c r="F148" s="24"/>
      <c r="G148" s="24"/>
      <c r="H148" s="25" t="s">
        <v>671</v>
      </c>
      <c r="I148" s="24" t="s">
        <v>510</v>
      </c>
      <c r="J148" s="9" t="s">
        <v>688</v>
      </c>
    </row>
    <row r="149" spans="2:10" ht="15" customHeight="1">
      <c r="B149" s="48"/>
      <c r="C149" s="69" t="s">
        <v>123</v>
      </c>
      <c r="D149" s="69" t="s">
        <v>44</v>
      </c>
      <c r="E149" s="86" t="s">
        <v>72</v>
      </c>
      <c r="F149" s="69" t="s">
        <v>151</v>
      </c>
      <c r="G149" s="69" t="s">
        <v>151</v>
      </c>
      <c r="H149" s="49" t="s">
        <v>152</v>
      </c>
      <c r="I149" s="69" t="s">
        <v>72</v>
      </c>
      <c r="J149" s="50" t="s">
        <v>72</v>
      </c>
    </row>
    <row r="150" spans="2:10" s="130" customFormat="1" ht="15" customHeight="1">
      <c r="B150" s="131" t="s">
        <v>512</v>
      </c>
      <c r="C150" s="72"/>
      <c r="D150" s="72"/>
      <c r="E150" s="36">
        <f>C150*10*D150/1000</f>
        <v>0</v>
      </c>
      <c r="F150" s="72"/>
      <c r="G150" s="72"/>
      <c r="H150" s="132">
        <f>+C150-F150+G150</f>
        <v>0</v>
      </c>
      <c r="I150" s="72">
        <f>D150*10*H150/1000</f>
        <v>0</v>
      </c>
      <c r="J150" s="35"/>
    </row>
    <row r="151" spans="2:10" s="130" customFormat="1" ht="15" customHeight="1">
      <c r="B151" s="131" t="s">
        <v>513</v>
      </c>
      <c r="C151" s="72"/>
      <c r="D151" s="72"/>
      <c r="E151" s="36">
        <f>C151*10*D151/1000</f>
        <v>0</v>
      </c>
      <c r="F151" s="72"/>
      <c r="G151" s="72"/>
      <c r="H151" s="132">
        <f>+C151-F151+G151</f>
        <v>0</v>
      </c>
      <c r="I151" s="72">
        <f>D151*10*H151/1000</f>
        <v>0</v>
      </c>
      <c r="J151" s="35"/>
    </row>
    <row r="152" spans="2:10" s="130" customFormat="1" ht="15" customHeight="1">
      <c r="B152" s="131" t="s">
        <v>153</v>
      </c>
      <c r="C152" s="72"/>
      <c r="D152" s="72"/>
      <c r="E152" s="36">
        <f>C152*10*D152/1000</f>
        <v>0</v>
      </c>
      <c r="F152" s="72"/>
      <c r="G152" s="72"/>
      <c r="H152" s="132">
        <f>+C152-F152+G152</f>
        <v>0</v>
      </c>
      <c r="I152" s="72">
        <f>D152*10*H152/1000</f>
        <v>0</v>
      </c>
      <c r="J152" s="35"/>
    </row>
    <row r="153" spans="2:10" s="130" customFormat="1" ht="15" customHeight="1">
      <c r="B153" s="131" t="s">
        <v>514</v>
      </c>
      <c r="C153" s="72"/>
      <c r="D153" s="72"/>
      <c r="E153" s="36">
        <f>C153*10*D153/1000</f>
        <v>0</v>
      </c>
      <c r="F153" s="72"/>
      <c r="G153" s="72"/>
      <c r="H153" s="132">
        <f>+C153-F153+G153</f>
        <v>0</v>
      </c>
      <c r="I153" s="72">
        <f>D153*10*H153/1000</f>
        <v>0</v>
      </c>
      <c r="J153" s="35"/>
    </row>
    <row r="154" spans="2:10" s="130" customFormat="1" ht="15" customHeight="1" thickBot="1">
      <c r="B154" s="133" t="s">
        <v>33</v>
      </c>
      <c r="C154" s="75"/>
      <c r="D154" s="75"/>
      <c r="E154" s="77">
        <f>SUM(E150:E153)</f>
        <v>0</v>
      </c>
      <c r="F154" s="77">
        <f>SUM(F150:F153)</f>
        <v>0</v>
      </c>
      <c r="G154" s="77">
        <f>SUM(G150:G153)</f>
        <v>0</v>
      </c>
      <c r="H154" s="134"/>
      <c r="I154" s="77">
        <f>SUM(I150:I153)</f>
        <v>0</v>
      </c>
      <c r="J154" s="59">
        <f>IF(E16="-",-I154,E154*E16-I154)</f>
        <v>0</v>
      </c>
    </row>
    <row r="155" spans="5:9" ht="15" customHeight="1">
      <c r="E155" s="1" t="s">
        <v>689</v>
      </c>
      <c r="I155" s="19" t="s">
        <v>690</v>
      </c>
    </row>
    <row r="156" ht="15" customHeight="1">
      <c r="I156" s="19"/>
    </row>
    <row r="157" spans="2:4" ht="15" customHeight="1" thickBot="1">
      <c r="B157" s="1" t="s">
        <v>713</v>
      </c>
      <c r="C157" s="19"/>
      <c r="D157" s="19"/>
    </row>
    <row r="158" spans="2:10" ht="15" customHeight="1">
      <c r="B158" s="61" t="s">
        <v>139</v>
      </c>
      <c r="C158" s="21" t="s">
        <v>7</v>
      </c>
      <c r="D158" s="21" t="s">
        <v>140</v>
      </c>
      <c r="E158" s="5" t="s">
        <v>141</v>
      </c>
      <c r="F158" s="22" t="s">
        <v>154</v>
      </c>
      <c r="G158" s="21" t="s">
        <v>155</v>
      </c>
      <c r="H158" s="6" t="s">
        <v>23</v>
      </c>
      <c r="I158" s="23"/>
      <c r="J158" s="19"/>
    </row>
    <row r="159" spans="2:10" ht="15" customHeight="1">
      <c r="B159" s="7" t="s">
        <v>30</v>
      </c>
      <c r="C159" s="24" t="s">
        <v>146</v>
      </c>
      <c r="D159" s="24" t="s">
        <v>546</v>
      </c>
      <c r="E159" s="135" t="s">
        <v>643</v>
      </c>
      <c r="F159" s="25" t="s">
        <v>157</v>
      </c>
      <c r="G159" s="24" t="s">
        <v>156</v>
      </c>
      <c r="H159" s="9"/>
      <c r="I159" s="19"/>
      <c r="J159" s="19"/>
    </row>
    <row r="160" spans="2:10" ht="15" customHeight="1">
      <c r="B160" s="48"/>
      <c r="C160" s="24" t="s">
        <v>583</v>
      </c>
      <c r="D160" s="24"/>
      <c r="E160" s="8" t="s">
        <v>284</v>
      </c>
      <c r="F160" s="25" t="s">
        <v>158</v>
      </c>
      <c r="G160" s="24" t="s">
        <v>511</v>
      </c>
      <c r="H160" s="9" t="s">
        <v>691</v>
      </c>
      <c r="I160" s="19"/>
      <c r="J160" s="19"/>
    </row>
    <row r="161" spans="2:10" ht="15" customHeight="1">
      <c r="B161" s="48"/>
      <c r="C161" s="69" t="s">
        <v>137</v>
      </c>
      <c r="D161" s="69" t="s">
        <v>44</v>
      </c>
      <c r="E161" s="86" t="s">
        <v>93</v>
      </c>
      <c r="F161" s="49" t="s">
        <v>152</v>
      </c>
      <c r="G161" s="69" t="s">
        <v>72</v>
      </c>
      <c r="H161" s="50" t="s">
        <v>72</v>
      </c>
      <c r="I161" s="19"/>
      <c r="J161" s="19"/>
    </row>
    <row r="162" spans="2:10" ht="15" customHeight="1">
      <c r="B162" s="13" t="s">
        <v>512</v>
      </c>
      <c r="C162" s="87"/>
      <c r="D162" s="72"/>
      <c r="E162" s="36">
        <f>C162*10*D162/1000</f>
        <v>0</v>
      </c>
      <c r="F162" s="132"/>
      <c r="G162" s="72">
        <f>F162*D162*10/1000</f>
        <v>0</v>
      </c>
      <c r="H162" s="35"/>
      <c r="I162" s="19"/>
      <c r="J162" s="19"/>
    </row>
    <row r="163" spans="2:10" ht="15" customHeight="1">
      <c r="B163" s="13" t="s">
        <v>513</v>
      </c>
      <c r="C163" s="87"/>
      <c r="D163" s="72"/>
      <c r="E163" s="36">
        <f>C163*10*D163/1000</f>
        <v>0</v>
      </c>
      <c r="F163" s="132"/>
      <c r="G163" s="72">
        <f>F163*D163*10/1000</f>
        <v>0</v>
      </c>
      <c r="H163" s="35"/>
      <c r="I163" s="19"/>
      <c r="J163" s="19"/>
    </row>
    <row r="164" spans="2:10" ht="15" customHeight="1">
      <c r="B164" s="13" t="s">
        <v>153</v>
      </c>
      <c r="C164" s="87"/>
      <c r="D164" s="72"/>
      <c r="E164" s="36">
        <f>C164*10*D164/1000</f>
        <v>0</v>
      </c>
      <c r="F164" s="132"/>
      <c r="G164" s="72">
        <f>F164*D164*10/1000</f>
        <v>0</v>
      </c>
      <c r="H164" s="35"/>
      <c r="I164" s="19"/>
      <c r="J164" s="19"/>
    </row>
    <row r="165" spans="2:10" ht="15" customHeight="1">
      <c r="B165" s="13" t="s">
        <v>514</v>
      </c>
      <c r="C165" s="87"/>
      <c r="D165" s="72"/>
      <c r="E165" s="36">
        <f>C165*10*D165/1000</f>
        <v>0</v>
      </c>
      <c r="F165" s="132"/>
      <c r="G165" s="72">
        <f>F165*D165*10/1000</f>
        <v>0</v>
      </c>
      <c r="H165" s="35"/>
      <c r="I165" s="19"/>
      <c r="J165" s="19"/>
    </row>
    <row r="166" spans="2:10" ht="15" customHeight="1" thickBot="1">
      <c r="B166" s="38" t="s">
        <v>33</v>
      </c>
      <c r="C166" s="136"/>
      <c r="D166" s="75"/>
      <c r="E166" s="77">
        <f>SUM(E162:E165)</f>
        <v>0</v>
      </c>
      <c r="F166" s="134"/>
      <c r="G166" s="137">
        <f>SUM(G162:G165)</f>
        <v>0</v>
      </c>
      <c r="H166" s="59">
        <f>IF(E16="-",-G166,E166*E16-G166)</f>
        <v>0</v>
      </c>
      <c r="I166" s="19"/>
      <c r="J166" s="19"/>
    </row>
    <row r="167" spans="5:7" ht="15" customHeight="1">
      <c r="E167" s="138" t="s">
        <v>692</v>
      </c>
      <c r="F167" s="138"/>
      <c r="G167" s="1" t="s">
        <v>693</v>
      </c>
    </row>
    <row r="168" spans="2:4" ht="15" customHeight="1">
      <c r="B168" s="19"/>
      <c r="C168" s="19"/>
      <c r="D168" s="19"/>
    </row>
    <row r="169" spans="2:9" ht="15" customHeight="1" thickBot="1">
      <c r="B169" s="1" t="s">
        <v>159</v>
      </c>
      <c r="I169" s="1" t="s">
        <v>160</v>
      </c>
    </row>
    <row r="170" spans="2:14" ht="15" customHeight="1">
      <c r="B170" s="100" t="s">
        <v>161</v>
      </c>
      <c r="C170" s="63"/>
      <c r="D170" s="63"/>
      <c r="E170" s="63"/>
      <c r="F170" s="63"/>
      <c r="G170" s="63"/>
      <c r="H170" s="65"/>
      <c r="I170" s="102">
        <f>+D91</f>
        <v>0</v>
      </c>
      <c r="J170" s="19"/>
      <c r="K170" s="19"/>
      <c r="L170" s="19"/>
      <c r="M170" s="19"/>
      <c r="N170" s="19"/>
    </row>
    <row r="171" spans="2:14" ht="15" customHeight="1">
      <c r="B171" s="54" t="s">
        <v>162</v>
      </c>
      <c r="C171" s="139"/>
      <c r="D171" s="139"/>
      <c r="E171" s="139"/>
      <c r="F171" s="139"/>
      <c r="G171" s="139"/>
      <c r="H171" s="92"/>
      <c r="I171" s="104">
        <f>+H101</f>
        <v>0</v>
      </c>
      <c r="J171" s="19"/>
      <c r="K171" s="19"/>
      <c r="L171" s="19"/>
      <c r="M171" s="19"/>
      <c r="N171" s="20"/>
    </row>
    <row r="172" spans="2:14" ht="15" customHeight="1">
      <c r="B172" s="54" t="s">
        <v>163</v>
      </c>
      <c r="C172" s="139"/>
      <c r="D172" s="139"/>
      <c r="E172" s="139"/>
      <c r="F172" s="139"/>
      <c r="G172" s="139"/>
      <c r="H172" s="92"/>
      <c r="I172" s="104">
        <f>+J129+J139</f>
        <v>0</v>
      </c>
      <c r="J172" s="19"/>
      <c r="K172" s="19"/>
      <c r="L172" s="19"/>
      <c r="M172" s="19"/>
      <c r="N172" s="19"/>
    </row>
    <row r="173" spans="2:14" ht="15" customHeight="1">
      <c r="B173" s="54" t="s">
        <v>714</v>
      </c>
      <c r="C173" s="139"/>
      <c r="D173" s="139"/>
      <c r="E173" s="139"/>
      <c r="F173" s="139"/>
      <c r="G173" s="139"/>
      <c r="H173" s="92"/>
      <c r="I173" s="104">
        <f>J154+H166</f>
        <v>0</v>
      </c>
      <c r="J173" s="19"/>
      <c r="K173" s="19"/>
      <c r="L173" s="19"/>
      <c r="M173" s="19"/>
      <c r="N173" s="19"/>
    </row>
    <row r="174" spans="2:14" ht="15" customHeight="1" thickBot="1">
      <c r="B174" s="107"/>
      <c r="C174" s="140"/>
      <c r="D174" s="140" t="s">
        <v>164</v>
      </c>
      <c r="E174" s="140"/>
      <c r="F174" s="140"/>
      <c r="G174" s="140"/>
      <c r="H174" s="141"/>
      <c r="I174" s="59">
        <f>SUM(I170:I173)</f>
        <v>0</v>
      </c>
      <c r="J174" s="19"/>
      <c r="K174" s="19"/>
      <c r="L174" s="19"/>
      <c r="M174" s="19"/>
      <c r="N174" s="19"/>
    </row>
    <row r="175" spans="2:4" ht="15" customHeight="1">
      <c r="B175" s="19"/>
      <c r="C175" s="19"/>
      <c r="D175" s="19"/>
    </row>
    <row r="176" ht="15" customHeight="1">
      <c r="B176" s="1" t="s">
        <v>165</v>
      </c>
    </row>
    <row r="177" ht="15" customHeight="1" thickBot="1">
      <c r="B177" s="1" t="s">
        <v>166</v>
      </c>
    </row>
    <row r="178" spans="2:13" ht="15" customHeight="1">
      <c r="B178" s="61"/>
      <c r="C178" s="21" t="s">
        <v>167</v>
      </c>
      <c r="D178" s="21" t="s">
        <v>168</v>
      </c>
      <c r="E178" s="21" t="s">
        <v>169</v>
      </c>
      <c r="F178" s="21" t="s">
        <v>87</v>
      </c>
      <c r="G178" s="21" t="s">
        <v>155</v>
      </c>
      <c r="H178" s="21" t="s">
        <v>170</v>
      </c>
      <c r="I178" s="6" t="s">
        <v>89</v>
      </c>
      <c r="J178" s="23"/>
      <c r="K178" s="19"/>
      <c r="L178" s="19"/>
      <c r="M178" s="19"/>
    </row>
    <row r="179" spans="2:13" ht="15" customHeight="1">
      <c r="B179" s="48" t="s">
        <v>90</v>
      </c>
      <c r="C179" s="24" t="s">
        <v>171</v>
      </c>
      <c r="D179" s="24"/>
      <c r="E179" s="24" t="s">
        <v>172</v>
      </c>
      <c r="F179" s="24" t="s">
        <v>173</v>
      </c>
      <c r="G179" s="24" t="s">
        <v>174</v>
      </c>
      <c r="H179" s="24" t="s">
        <v>584</v>
      </c>
      <c r="I179" s="9" t="s">
        <v>29</v>
      </c>
      <c r="J179" s="19"/>
      <c r="K179" s="19"/>
      <c r="L179" s="19"/>
      <c r="M179" s="19"/>
    </row>
    <row r="180" spans="2:13" ht="15" customHeight="1">
      <c r="B180" s="48"/>
      <c r="C180" s="24" t="s">
        <v>60</v>
      </c>
      <c r="D180" s="142"/>
      <c r="E180" s="24" t="s">
        <v>284</v>
      </c>
      <c r="F180" s="24"/>
      <c r="G180" s="24"/>
      <c r="H180" s="24" t="s">
        <v>672</v>
      </c>
      <c r="I180" s="9" t="s">
        <v>585</v>
      </c>
      <c r="J180" s="19"/>
      <c r="K180" s="19"/>
      <c r="L180" s="19"/>
      <c r="M180" s="19"/>
    </row>
    <row r="181" spans="2:13" ht="15" customHeight="1">
      <c r="B181" s="48"/>
      <c r="C181" s="24" t="s">
        <v>123</v>
      </c>
      <c r="D181" s="143" t="s">
        <v>175</v>
      </c>
      <c r="E181" s="24" t="s">
        <v>176</v>
      </c>
      <c r="F181" s="24" t="s">
        <v>177</v>
      </c>
      <c r="G181" s="24" t="s">
        <v>177</v>
      </c>
      <c r="H181" s="24" t="s">
        <v>177</v>
      </c>
      <c r="I181" s="9" t="s">
        <v>560</v>
      </c>
      <c r="J181" s="19"/>
      <c r="K181" s="19"/>
      <c r="L181" s="19"/>
      <c r="M181" s="19"/>
    </row>
    <row r="182" spans="2:13" ht="15" customHeight="1">
      <c r="B182" s="48"/>
      <c r="C182" s="24"/>
      <c r="D182" s="143" t="s">
        <v>178</v>
      </c>
      <c r="E182" s="143" t="s">
        <v>586</v>
      </c>
      <c r="F182" s="143" t="s">
        <v>178</v>
      </c>
      <c r="G182" s="143" t="s">
        <v>178</v>
      </c>
      <c r="H182" s="143" t="s">
        <v>178</v>
      </c>
      <c r="I182" s="50"/>
      <c r="J182" s="19"/>
      <c r="K182" s="19"/>
      <c r="L182" s="19"/>
      <c r="M182" s="19"/>
    </row>
    <row r="183" spans="2:13" ht="15" customHeight="1">
      <c r="B183" s="54"/>
      <c r="C183" s="119"/>
      <c r="D183" s="72"/>
      <c r="E183" s="144">
        <f>C183*10*D183</f>
        <v>0</v>
      </c>
      <c r="F183" s="87"/>
      <c r="G183" s="87"/>
      <c r="H183" s="145">
        <f>G183-F183</f>
        <v>0</v>
      </c>
      <c r="I183" s="104">
        <f>+E183*H183/1000</f>
        <v>0</v>
      </c>
      <c r="J183" s="19"/>
      <c r="K183" s="19"/>
      <c r="L183" s="20"/>
      <c r="M183" s="146"/>
    </row>
    <row r="184" spans="2:13" ht="15" customHeight="1">
      <c r="B184" s="54"/>
      <c r="C184" s="72"/>
      <c r="D184" s="72"/>
      <c r="E184" s="144">
        <f>C184*10*D184</f>
        <v>0</v>
      </c>
      <c r="F184" s="87"/>
      <c r="G184" s="87"/>
      <c r="H184" s="145">
        <f>G184-F184</f>
        <v>0</v>
      </c>
      <c r="I184" s="104">
        <f>+E184*H184/1000</f>
        <v>0</v>
      </c>
      <c r="J184" s="19"/>
      <c r="K184" s="19"/>
      <c r="L184" s="20"/>
      <c r="M184" s="146"/>
    </row>
    <row r="185" spans="2:13" ht="15" customHeight="1" thickBot="1">
      <c r="B185" s="57" t="s">
        <v>45</v>
      </c>
      <c r="C185" s="147">
        <f>SUM(C183:C184)</f>
        <v>0</v>
      </c>
      <c r="D185" s="148"/>
      <c r="E185" s="137">
        <f>SUM(E183:E184)</f>
        <v>0</v>
      </c>
      <c r="F185" s="75"/>
      <c r="G185" s="75"/>
      <c r="H185" s="137">
        <f>SUM(H183:H184)</f>
        <v>0</v>
      </c>
      <c r="I185" s="59">
        <f>SUM(I183:I184)</f>
        <v>0</v>
      </c>
      <c r="J185" s="19"/>
      <c r="K185" s="19"/>
      <c r="L185" s="19"/>
      <c r="M185" s="19"/>
    </row>
    <row r="186" spans="2:13" ht="15" customHeight="1" thickBot="1">
      <c r="B186" s="19"/>
      <c r="C186" s="20"/>
      <c r="D186" s="20"/>
      <c r="E186" s="20"/>
      <c r="F186" s="20"/>
      <c r="G186" s="20"/>
      <c r="H186" s="20"/>
      <c r="I186" s="20"/>
      <c r="J186" s="19"/>
      <c r="K186" s="19"/>
      <c r="L186" s="19"/>
      <c r="M186" s="19"/>
    </row>
    <row r="187" spans="2:13" ht="15" customHeight="1">
      <c r="B187" s="117" t="s">
        <v>537</v>
      </c>
      <c r="C187" s="149"/>
      <c r="D187" s="448"/>
      <c r="E187" s="449"/>
      <c r="F187" s="449"/>
      <c r="G187" s="459"/>
      <c r="H187" s="20"/>
      <c r="I187" s="20"/>
      <c r="J187" s="19"/>
      <c r="K187" s="19"/>
      <c r="L187" s="19"/>
      <c r="M187" s="19"/>
    </row>
    <row r="188" spans="2:13" ht="15" customHeight="1">
      <c r="B188" s="118" t="s">
        <v>179</v>
      </c>
      <c r="C188" s="150"/>
      <c r="D188" s="451"/>
      <c r="E188" s="452"/>
      <c r="F188" s="452"/>
      <c r="G188" s="460"/>
      <c r="H188" s="20"/>
      <c r="I188" s="20"/>
      <c r="J188" s="19"/>
      <c r="K188" s="19"/>
      <c r="L188" s="19"/>
      <c r="M188" s="19"/>
    </row>
    <row r="189" spans="2:13" ht="15" customHeight="1" thickBot="1">
      <c r="B189" s="151"/>
      <c r="C189" s="152"/>
      <c r="D189" s="454"/>
      <c r="E189" s="455"/>
      <c r="F189" s="455"/>
      <c r="G189" s="461"/>
      <c r="H189" s="20"/>
      <c r="I189" s="20"/>
      <c r="J189" s="19"/>
      <c r="K189" s="19"/>
      <c r="L189" s="19"/>
      <c r="M189" s="19"/>
    </row>
    <row r="190" spans="2:13" ht="15" customHeight="1" thickBot="1">
      <c r="B190" s="19"/>
      <c r="C190" s="20"/>
      <c r="D190" s="20"/>
      <c r="E190" s="20"/>
      <c r="F190" s="19"/>
      <c r="G190" s="19"/>
      <c r="H190" s="20"/>
      <c r="I190" s="20"/>
      <c r="J190" s="19"/>
      <c r="K190" s="19"/>
      <c r="L190" s="19"/>
      <c r="M190" s="19"/>
    </row>
    <row r="191" spans="2:13" ht="15" customHeight="1">
      <c r="B191" s="117" t="s">
        <v>180</v>
      </c>
      <c r="C191" s="149"/>
      <c r="D191" s="448"/>
      <c r="E191" s="449"/>
      <c r="F191" s="449"/>
      <c r="G191" s="459"/>
      <c r="H191" s="20"/>
      <c r="J191" s="19"/>
      <c r="K191" s="19" t="s">
        <v>32</v>
      </c>
      <c r="L191" s="19"/>
      <c r="M191" s="19"/>
    </row>
    <row r="192" spans="2:13" ht="15" customHeight="1">
      <c r="B192" s="118" t="s">
        <v>538</v>
      </c>
      <c r="C192" s="150"/>
      <c r="D192" s="451"/>
      <c r="E192" s="452"/>
      <c r="F192" s="452"/>
      <c r="G192" s="460"/>
      <c r="H192" s="20"/>
      <c r="K192" s="19"/>
      <c r="L192" s="19"/>
      <c r="M192" s="19"/>
    </row>
    <row r="193" spans="2:13" ht="15" customHeight="1" thickBot="1">
      <c r="B193" s="151"/>
      <c r="C193" s="152"/>
      <c r="D193" s="454"/>
      <c r="E193" s="455"/>
      <c r="F193" s="455"/>
      <c r="G193" s="461"/>
      <c r="H193" s="20"/>
      <c r="K193" s="19"/>
      <c r="L193" s="19"/>
      <c r="M193" s="19"/>
    </row>
    <row r="194" ht="15" customHeight="1">
      <c r="F194" s="20"/>
    </row>
    <row r="195" ht="15" customHeight="1">
      <c r="B195" s="1" t="s">
        <v>181</v>
      </c>
    </row>
    <row r="196" ht="15" customHeight="1" thickBot="1">
      <c r="B196" s="129" t="s">
        <v>182</v>
      </c>
    </row>
    <row r="197" spans="2:13" ht="15" customHeight="1">
      <c r="B197" s="61"/>
      <c r="C197" s="21" t="s">
        <v>183</v>
      </c>
      <c r="D197" s="21" t="s">
        <v>168</v>
      </c>
      <c r="E197" s="21" t="s">
        <v>184</v>
      </c>
      <c r="F197" s="5" t="s">
        <v>87</v>
      </c>
      <c r="G197" s="22" t="s">
        <v>155</v>
      </c>
      <c r="H197" s="21" t="s">
        <v>587</v>
      </c>
      <c r="I197" s="6" t="s">
        <v>89</v>
      </c>
      <c r="K197" s="19"/>
      <c r="L197" s="19"/>
      <c r="M197" s="19"/>
    </row>
    <row r="198" spans="2:13" ht="15" customHeight="1">
      <c r="B198" s="48" t="s">
        <v>90</v>
      </c>
      <c r="C198" s="24" t="s">
        <v>185</v>
      </c>
      <c r="D198" s="24"/>
      <c r="E198" s="24" t="s">
        <v>29</v>
      </c>
      <c r="F198" s="8" t="s">
        <v>173</v>
      </c>
      <c r="G198" s="25" t="s">
        <v>174</v>
      </c>
      <c r="H198" s="24" t="s">
        <v>32</v>
      </c>
      <c r="I198" s="9" t="s">
        <v>29</v>
      </c>
      <c r="K198" s="19"/>
      <c r="L198" s="19"/>
      <c r="M198" s="19"/>
    </row>
    <row r="199" spans="2:13" ht="15" customHeight="1">
      <c r="B199" s="48"/>
      <c r="C199" s="24" t="s">
        <v>60</v>
      </c>
      <c r="D199" s="142"/>
      <c r="E199" s="24" t="s">
        <v>284</v>
      </c>
      <c r="F199" s="8"/>
      <c r="G199" s="25"/>
      <c r="H199" s="24" t="s">
        <v>672</v>
      </c>
      <c r="I199" s="9" t="s">
        <v>186</v>
      </c>
      <c r="K199" s="19"/>
      <c r="L199" s="19"/>
      <c r="M199" s="19"/>
    </row>
    <row r="200" spans="2:13" ht="15" customHeight="1">
      <c r="B200" s="48"/>
      <c r="C200" s="24" t="s">
        <v>547</v>
      </c>
      <c r="D200" s="24" t="s">
        <v>548</v>
      </c>
      <c r="E200" s="69" t="s">
        <v>549</v>
      </c>
      <c r="F200" s="8" t="s">
        <v>135</v>
      </c>
      <c r="G200" s="25" t="s">
        <v>135</v>
      </c>
      <c r="H200" s="24" t="s">
        <v>135</v>
      </c>
      <c r="I200" s="50" t="s">
        <v>72</v>
      </c>
      <c r="K200" s="19"/>
      <c r="L200" s="19"/>
      <c r="M200" s="19"/>
    </row>
    <row r="201" spans="2:13" ht="15" customHeight="1">
      <c r="B201" s="54"/>
      <c r="C201" s="119"/>
      <c r="D201" s="72"/>
      <c r="E201" s="144">
        <f>+C201*D201*10</f>
        <v>0</v>
      </c>
      <c r="F201" s="90"/>
      <c r="G201" s="91"/>
      <c r="H201" s="145">
        <f>G201-F201</f>
        <v>0</v>
      </c>
      <c r="I201" s="104">
        <f>E201*H201/1000</f>
        <v>0</v>
      </c>
      <c r="K201" s="20"/>
      <c r="L201" s="20"/>
      <c r="M201" s="146"/>
    </row>
    <row r="202" spans="2:13" ht="15" customHeight="1">
      <c r="B202" s="54"/>
      <c r="C202" s="72"/>
      <c r="D202" s="72"/>
      <c r="E202" s="144">
        <f>+C202*D202*10</f>
        <v>0</v>
      </c>
      <c r="F202" s="90"/>
      <c r="G202" s="91"/>
      <c r="H202" s="145">
        <f>G202-F202</f>
        <v>0</v>
      </c>
      <c r="I202" s="104">
        <f>E202*H202/1000</f>
        <v>0</v>
      </c>
      <c r="K202" s="20"/>
      <c r="L202" s="20"/>
      <c r="M202" s="146"/>
    </row>
    <row r="203" spans="2:13" ht="15" customHeight="1" thickBot="1">
      <c r="B203" s="57" t="s">
        <v>45</v>
      </c>
      <c r="C203" s="147">
        <f>SUM(C201:C202)</f>
        <v>0</v>
      </c>
      <c r="D203" s="148"/>
      <c r="E203" s="137">
        <f>SUM(E201:E202)</f>
        <v>0</v>
      </c>
      <c r="F203" s="74"/>
      <c r="G203" s="134"/>
      <c r="H203" s="137">
        <f>SUM(H201:H202)</f>
        <v>0</v>
      </c>
      <c r="I203" s="59">
        <f>SUM(I201:I202)</f>
        <v>0</v>
      </c>
      <c r="K203" s="19"/>
      <c r="L203" s="19"/>
      <c r="M203" s="19"/>
    </row>
    <row r="204" spans="2:13" ht="15" customHeight="1" thickBot="1">
      <c r="B204" s="19"/>
      <c r="C204" s="20"/>
      <c r="D204" s="20"/>
      <c r="E204" s="20"/>
      <c r="F204" s="19"/>
      <c r="G204" s="19"/>
      <c r="H204" s="20"/>
      <c r="I204" s="20"/>
      <c r="K204" s="19"/>
      <c r="L204" s="19"/>
      <c r="M204" s="19"/>
    </row>
    <row r="205" spans="2:13" ht="15" customHeight="1">
      <c r="B205" s="117" t="s">
        <v>536</v>
      </c>
      <c r="C205" s="149"/>
      <c r="D205" s="448"/>
      <c r="E205" s="449"/>
      <c r="F205" s="449"/>
      <c r="G205" s="459"/>
      <c r="H205" s="20"/>
      <c r="I205" s="20"/>
      <c r="J205" s="19"/>
      <c r="K205" s="19"/>
      <c r="L205" s="19"/>
      <c r="M205" s="19"/>
    </row>
    <row r="206" spans="2:13" ht="15" customHeight="1">
      <c r="B206" s="118" t="s">
        <v>179</v>
      </c>
      <c r="C206" s="150"/>
      <c r="D206" s="451"/>
      <c r="E206" s="452"/>
      <c r="F206" s="452"/>
      <c r="G206" s="460"/>
      <c r="H206" s="20"/>
      <c r="I206" s="20"/>
      <c r="J206" s="19"/>
      <c r="K206" s="19"/>
      <c r="L206" s="19"/>
      <c r="M206" s="19"/>
    </row>
    <row r="207" spans="2:13" ht="15" customHeight="1" thickBot="1">
      <c r="B207" s="151"/>
      <c r="C207" s="152"/>
      <c r="D207" s="454"/>
      <c r="E207" s="455"/>
      <c r="F207" s="455"/>
      <c r="G207" s="461"/>
      <c r="H207" s="20"/>
      <c r="I207" s="20"/>
      <c r="J207" s="19"/>
      <c r="K207" s="19"/>
      <c r="L207" s="19"/>
      <c r="M207" s="19"/>
    </row>
    <row r="208" spans="2:13" ht="15" customHeight="1" thickBot="1">
      <c r="B208" s="19"/>
      <c r="C208" s="20"/>
      <c r="D208" s="20"/>
      <c r="E208" s="20"/>
      <c r="F208" s="19"/>
      <c r="G208" s="19"/>
      <c r="H208" s="20"/>
      <c r="I208" s="20"/>
      <c r="K208" s="19"/>
      <c r="L208" s="19"/>
      <c r="M208" s="19"/>
    </row>
    <row r="209" spans="2:13" ht="15" customHeight="1">
      <c r="B209" s="117" t="s">
        <v>188</v>
      </c>
      <c r="C209" s="149"/>
      <c r="D209" s="448"/>
      <c r="E209" s="449"/>
      <c r="F209" s="449"/>
      <c r="G209" s="459"/>
      <c r="H209" s="20"/>
      <c r="K209" s="19"/>
      <c r="L209" s="19"/>
      <c r="M209" s="19"/>
    </row>
    <row r="210" spans="2:13" ht="15" customHeight="1">
      <c r="B210" s="118" t="s">
        <v>179</v>
      </c>
      <c r="C210" s="150"/>
      <c r="D210" s="451"/>
      <c r="E210" s="452"/>
      <c r="F210" s="452"/>
      <c r="G210" s="460"/>
      <c r="H210" s="20"/>
      <c r="K210" s="19"/>
      <c r="L210" s="19"/>
      <c r="M210" s="19"/>
    </row>
    <row r="211" spans="2:13" ht="15" customHeight="1" thickBot="1">
      <c r="B211" s="151"/>
      <c r="C211" s="152"/>
      <c r="D211" s="454"/>
      <c r="E211" s="455"/>
      <c r="F211" s="455"/>
      <c r="G211" s="461"/>
      <c r="H211" s="20"/>
      <c r="K211" s="19"/>
      <c r="L211" s="19"/>
      <c r="M211" s="19"/>
    </row>
    <row r="212" spans="2:13" ht="15" customHeight="1">
      <c r="B212" s="19"/>
      <c r="C212" s="20"/>
      <c r="D212" s="20"/>
      <c r="E212" s="20"/>
      <c r="F212" s="19"/>
      <c r="G212" s="19"/>
      <c r="H212" s="20"/>
      <c r="K212" s="19"/>
      <c r="L212" s="19"/>
      <c r="M212" s="19"/>
    </row>
    <row r="213" spans="2:13" ht="15" customHeight="1">
      <c r="B213" s="1" t="s">
        <v>189</v>
      </c>
      <c r="C213" s="20"/>
      <c r="F213" s="19"/>
      <c r="G213" s="19"/>
      <c r="H213" s="20"/>
      <c r="I213" s="20"/>
      <c r="K213" s="19"/>
      <c r="L213" s="19"/>
      <c r="M213" s="19"/>
    </row>
    <row r="214" spans="2:13" ht="15" customHeight="1" thickBot="1">
      <c r="B214" s="1" t="s">
        <v>190</v>
      </c>
      <c r="M214" s="19"/>
    </row>
    <row r="215" spans="2:10" ht="15" customHeight="1">
      <c r="B215" s="61"/>
      <c r="C215" s="21"/>
      <c r="D215" s="21" t="s">
        <v>167</v>
      </c>
      <c r="E215" s="21" t="s">
        <v>191</v>
      </c>
      <c r="F215" s="5" t="s">
        <v>588</v>
      </c>
      <c r="G215" s="22" t="s">
        <v>87</v>
      </c>
      <c r="H215" s="21" t="s">
        <v>192</v>
      </c>
      <c r="I215" s="21" t="s">
        <v>193</v>
      </c>
      <c r="J215" s="6" t="s">
        <v>89</v>
      </c>
    </row>
    <row r="216" spans="2:10" ht="15" customHeight="1">
      <c r="B216" s="48" t="s">
        <v>194</v>
      </c>
      <c r="C216" s="24" t="s">
        <v>90</v>
      </c>
      <c r="D216" s="24" t="s">
        <v>195</v>
      </c>
      <c r="E216" s="24" t="s">
        <v>196</v>
      </c>
      <c r="F216" s="8"/>
      <c r="G216" s="25" t="s">
        <v>197</v>
      </c>
      <c r="H216" s="24" t="s">
        <v>198</v>
      </c>
      <c r="I216" s="24" t="s">
        <v>199</v>
      </c>
      <c r="J216" s="9"/>
    </row>
    <row r="217" spans="2:10" ht="15" customHeight="1">
      <c r="B217" s="48"/>
      <c r="C217" s="24"/>
      <c r="D217" s="24"/>
      <c r="E217" s="24" t="s">
        <v>200</v>
      </c>
      <c r="F217" s="8" t="s">
        <v>284</v>
      </c>
      <c r="G217" s="25"/>
      <c r="H217" s="24"/>
      <c r="I217" s="24" t="s">
        <v>515</v>
      </c>
      <c r="J217" s="9" t="s">
        <v>673</v>
      </c>
    </row>
    <row r="218" spans="2:10" ht="15" customHeight="1">
      <c r="B218" s="48"/>
      <c r="C218" s="24"/>
      <c r="D218" s="24" t="s">
        <v>187</v>
      </c>
      <c r="E218" s="24" t="s">
        <v>135</v>
      </c>
      <c r="F218" s="86" t="s">
        <v>72</v>
      </c>
      <c r="G218" s="25" t="s">
        <v>187</v>
      </c>
      <c r="H218" s="24" t="s">
        <v>135</v>
      </c>
      <c r="I218" s="69" t="s">
        <v>201</v>
      </c>
      <c r="J218" s="50" t="s">
        <v>72</v>
      </c>
    </row>
    <row r="219" spans="2:10" ht="15" customHeight="1">
      <c r="B219" s="54"/>
      <c r="C219" s="87"/>
      <c r="D219" s="33"/>
      <c r="E219" s="87"/>
      <c r="F219" s="144">
        <f>+D219*E219/1000</f>
        <v>0</v>
      </c>
      <c r="G219" s="132"/>
      <c r="H219" s="72"/>
      <c r="I219" s="145">
        <f>+G219*H219/1000</f>
        <v>0</v>
      </c>
      <c r="J219" s="106">
        <f>+F219-I219</f>
        <v>0</v>
      </c>
    </row>
    <row r="220" spans="2:10" ht="15" customHeight="1">
      <c r="B220" s="54"/>
      <c r="C220" s="87"/>
      <c r="D220" s="33"/>
      <c r="E220" s="87"/>
      <c r="F220" s="144">
        <f>+D220*E220/1000</f>
        <v>0</v>
      </c>
      <c r="G220" s="132"/>
      <c r="H220" s="72"/>
      <c r="I220" s="145">
        <f>+G220*H220/1000</f>
        <v>0</v>
      </c>
      <c r="J220" s="106">
        <f>+F220-I220</f>
        <v>0</v>
      </c>
    </row>
    <row r="221" spans="2:10" ht="15" customHeight="1" thickBot="1">
      <c r="B221" s="151" t="s">
        <v>45</v>
      </c>
      <c r="C221" s="148"/>
      <c r="D221" s="148"/>
      <c r="E221" s="153"/>
      <c r="F221" s="77">
        <f>SUM(F219:F220)</f>
        <v>0</v>
      </c>
      <c r="G221" s="154"/>
      <c r="H221" s="155"/>
      <c r="I221" s="137">
        <f>SUM(I219:I220)</f>
        <v>0</v>
      </c>
      <c r="J221" s="59">
        <f>SUM(J219:J220)</f>
        <v>0</v>
      </c>
    </row>
    <row r="222" spans="2:13" ht="15" customHeight="1">
      <c r="B222" s="19"/>
      <c r="C222" s="20" t="s">
        <v>202</v>
      </c>
      <c r="D222" s="19"/>
      <c r="E222" s="20"/>
      <c r="F222" s="19"/>
      <c r="G222" s="19"/>
      <c r="H222" s="20"/>
      <c r="I222" s="20"/>
      <c r="J222" s="19"/>
      <c r="M222" s="19"/>
    </row>
    <row r="223" spans="2:10" ht="15" customHeight="1">
      <c r="B223" s="19"/>
      <c r="C223" s="20" t="s">
        <v>203</v>
      </c>
      <c r="D223" s="19"/>
      <c r="E223" s="20"/>
      <c r="F223" s="19"/>
      <c r="G223" s="19"/>
      <c r="H223" s="20"/>
      <c r="I223" s="20"/>
      <c r="J223" s="19"/>
    </row>
    <row r="224" spans="2:10" ht="15" customHeight="1" thickBot="1">
      <c r="B224" s="19"/>
      <c r="C224" s="20"/>
      <c r="D224" s="19"/>
      <c r="E224" s="20"/>
      <c r="F224" s="19"/>
      <c r="G224" s="19"/>
      <c r="H224" s="20"/>
      <c r="I224" s="20"/>
      <c r="J224" s="19"/>
    </row>
    <row r="225" spans="2:12" ht="15" customHeight="1">
      <c r="B225" s="117" t="s">
        <v>208</v>
      </c>
      <c r="C225" s="149"/>
      <c r="D225" s="448"/>
      <c r="E225" s="449"/>
      <c r="F225" s="449"/>
      <c r="G225" s="459"/>
      <c r="H225" s="20"/>
      <c r="I225" s="19"/>
      <c r="J225" s="20"/>
      <c r="L225" s="19"/>
    </row>
    <row r="226" spans="2:12" ht="15" customHeight="1">
      <c r="B226" s="118" t="s">
        <v>522</v>
      </c>
      <c r="C226" s="150"/>
      <c r="D226" s="451"/>
      <c r="E226" s="452"/>
      <c r="F226" s="452"/>
      <c r="G226" s="460"/>
      <c r="H226" s="20"/>
      <c r="I226" s="19"/>
      <c r="J226" s="20"/>
      <c r="L226" s="19"/>
    </row>
    <row r="227" spans="2:13" ht="15" customHeight="1" thickBot="1">
      <c r="B227" s="151"/>
      <c r="C227" s="152"/>
      <c r="D227" s="454"/>
      <c r="E227" s="455"/>
      <c r="F227" s="455"/>
      <c r="G227" s="461"/>
      <c r="H227" s="20"/>
      <c r="I227" s="19"/>
      <c r="J227" s="20"/>
      <c r="L227" s="19"/>
      <c r="M227" s="19"/>
    </row>
    <row r="228" spans="2:12" ht="15" customHeight="1">
      <c r="B228" s="19"/>
      <c r="C228" s="20"/>
      <c r="D228" s="19"/>
      <c r="E228" s="19"/>
      <c r="F228" s="19"/>
      <c r="G228" s="19"/>
      <c r="H228" s="20"/>
      <c r="I228" s="19"/>
      <c r="J228" s="20"/>
      <c r="L228" s="19"/>
    </row>
    <row r="229" ht="15" customHeight="1" thickBot="1">
      <c r="B229" s="1" t="s">
        <v>204</v>
      </c>
    </row>
    <row r="230" spans="2:10" ht="15" customHeight="1">
      <c r="B230" s="61"/>
      <c r="C230" s="21"/>
      <c r="D230" s="21" t="s">
        <v>167</v>
      </c>
      <c r="E230" s="21" t="s">
        <v>191</v>
      </c>
      <c r="F230" s="5" t="s">
        <v>588</v>
      </c>
      <c r="G230" s="22" t="s">
        <v>87</v>
      </c>
      <c r="H230" s="156" t="s">
        <v>192</v>
      </c>
      <c r="I230" s="21" t="s">
        <v>193</v>
      </c>
      <c r="J230" s="157" t="s">
        <v>89</v>
      </c>
    </row>
    <row r="231" spans="2:10" ht="15" customHeight="1">
      <c r="B231" s="48" t="s">
        <v>194</v>
      </c>
      <c r="C231" s="24" t="s">
        <v>90</v>
      </c>
      <c r="D231" s="24" t="s">
        <v>195</v>
      </c>
      <c r="E231" s="24" t="s">
        <v>196</v>
      </c>
      <c r="F231" s="8"/>
      <c r="G231" s="25" t="s">
        <v>195</v>
      </c>
      <c r="H231" s="68" t="s">
        <v>205</v>
      </c>
      <c r="I231" s="24" t="s">
        <v>550</v>
      </c>
      <c r="J231" s="158"/>
    </row>
    <row r="232" spans="2:10" ht="15" customHeight="1">
      <c r="B232" s="48"/>
      <c r="C232" s="24"/>
      <c r="D232" s="24"/>
      <c r="E232" s="24" t="s">
        <v>200</v>
      </c>
      <c r="F232" s="8" t="s">
        <v>284</v>
      </c>
      <c r="G232" s="25"/>
      <c r="H232" s="68" t="s">
        <v>134</v>
      </c>
      <c r="I232" s="24" t="s">
        <v>516</v>
      </c>
      <c r="J232" s="158" t="s">
        <v>673</v>
      </c>
    </row>
    <row r="233" spans="2:10" ht="15" customHeight="1">
      <c r="B233" s="48"/>
      <c r="C233" s="24"/>
      <c r="D233" s="24" t="s">
        <v>187</v>
      </c>
      <c r="E233" s="24" t="s">
        <v>135</v>
      </c>
      <c r="F233" s="86" t="s">
        <v>72</v>
      </c>
      <c r="G233" s="25" t="s">
        <v>187</v>
      </c>
      <c r="H233" s="68" t="s">
        <v>135</v>
      </c>
      <c r="I233" s="69" t="s">
        <v>206</v>
      </c>
      <c r="J233" s="159" t="s">
        <v>72</v>
      </c>
    </row>
    <row r="234" spans="2:10" ht="15" customHeight="1">
      <c r="B234" s="54"/>
      <c r="C234" s="87"/>
      <c r="D234" s="32"/>
      <c r="E234" s="32"/>
      <c r="F234" s="160">
        <f>+D234*E234/1000</f>
        <v>0</v>
      </c>
      <c r="G234" s="113"/>
      <c r="H234" s="161"/>
      <c r="I234" s="32">
        <f>+G234*H234/1000</f>
        <v>0</v>
      </c>
      <c r="J234" s="162">
        <f>+F234-I234</f>
        <v>0</v>
      </c>
    </row>
    <row r="235" spans="2:10" ht="15" customHeight="1">
      <c r="B235" s="54"/>
      <c r="C235" s="87"/>
      <c r="D235" s="32"/>
      <c r="E235" s="32"/>
      <c r="F235" s="160">
        <f>+D235*E235/1000</f>
        <v>0</v>
      </c>
      <c r="G235" s="113"/>
      <c r="H235" s="161"/>
      <c r="I235" s="32">
        <f>+G235*H235/1000</f>
        <v>0</v>
      </c>
      <c r="J235" s="162">
        <f>+F235-I235</f>
        <v>0</v>
      </c>
    </row>
    <row r="236" spans="2:13" ht="15" customHeight="1" thickBot="1">
      <c r="B236" s="151" t="s">
        <v>45</v>
      </c>
      <c r="C236" s="148"/>
      <c r="D236" s="163"/>
      <c r="E236" s="163"/>
      <c r="F236" s="124">
        <f>SUM(F234:F235)</f>
        <v>0</v>
      </c>
      <c r="G236" s="164"/>
      <c r="H236" s="165"/>
      <c r="I236" s="122">
        <f>SUM(I234:I235)</f>
        <v>0</v>
      </c>
      <c r="J236" s="166">
        <f>SUM(J234:J235)</f>
        <v>0</v>
      </c>
      <c r="M236" s="19"/>
    </row>
    <row r="237" spans="2:13" ht="15" customHeight="1">
      <c r="B237" s="19"/>
      <c r="C237" s="20" t="s">
        <v>202</v>
      </c>
      <c r="D237" s="167"/>
      <c r="E237" s="167"/>
      <c r="F237" s="167"/>
      <c r="G237" s="167"/>
      <c r="H237" s="167"/>
      <c r="I237" s="167"/>
      <c r="M237" s="19"/>
    </row>
    <row r="238" spans="2:13" ht="15" customHeight="1">
      <c r="B238" s="19"/>
      <c r="C238" s="20" t="s">
        <v>207</v>
      </c>
      <c r="D238" s="167"/>
      <c r="E238" s="167"/>
      <c r="F238" s="167"/>
      <c r="G238" s="167"/>
      <c r="H238" s="167"/>
      <c r="I238" s="167"/>
      <c r="M238" s="19"/>
    </row>
    <row r="239" spans="2:3" s="168" customFormat="1" ht="15" customHeight="1" thickBot="1">
      <c r="B239" s="1"/>
      <c r="C239" s="1"/>
    </row>
    <row r="240" spans="2:10" s="168" customFormat="1" ht="15" customHeight="1">
      <c r="B240" s="117" t="s">
        <v>208</v>
      </c>
      <c r="C240" s="64"/>
      <c r="D240" s="149"/>
      <c r="E240" s="448"/>
      <c r="F240" s="449"/>
      <c r="G240" s="449"/>
      <c r="H240" s="449"/>
      <c r="I240" s="449"/>
      <c r="J240" s="450"/>
    </row>
    <row r="241" spans="2:10" s="168" customFormat="1" ht="15" customHeight="1">
      <c r="B241" s="118" t="s">
        <v>179</v>
      </c>
      <c r="C241" s="19"/>
      <c r="D241" s="150"/>
      <c r="E241" s="451"/>
      <c r="F241" s="452"/>
      <c r="G241" s="452"/>
      <c r="H241" s="452"/>
      <c r="I241" s="452"/>
      <c r="J241" s="453"/>
    </row>
    <row r="242" spans="2:10" s="168" customFormat="1" ht="15" customHeight="1" thickBot="1">
      <c r="B242" s="151"/>
      <c r="C242" s="169"/>
      <c r="D242" s="152"/>
      <c r="E242" s="454"/>
      <c r="F242" s="455"/>
      <c r="G242" s="455"/>
      <c r="H242" s="455"/>
      <c r="I242" s="455"/>
      <c r="J242" s="456"/>
    </row>
    <row r="243" spans="2:3" s="168" customFormat="1" ht="15" customHeight="1">
      <c r="B243" s="1"/>
      <c r="C243" s="1"/>
    </row>
    <row r="244" ht="15" customHeight="1">
      <c r="B244" s="1" t="s">
        <v>209</v>
      </c>
    </row>
    <row r="245" spans="2:3" ht="15" customHeight="1" thickBot="1">
      <c r="B245" s="129" t="s">
        <v>210</v>
      </c>
      <c r="C245" s="129"/>
    </row>
    <row r="246" spans="2:16" ht="15" customHeight="1">
      <c r="B246" s="61"/>
      <c r="C246" s="475" t="s">
        <v>211</v>
      </c>
      <c r="D246" s="476"/>
      <c r="E246" s="5" t="s">
        <v>7</v>
      </c>
      <c r="F246" s="21" t="s">
        <v>51</v>
      </c>
      <c r="G246" s="156" t="s">
        <v>86</v>
      </c>
      <c r="H246" s="5" t="s">
        <v>212</v>
      </c>
      <c r="I246" s="21" t="s">
        <v>155</v>
      </c>
      <c r="J246" s="21" t="s">
        <v>213</v>
      </c>
      <c r="N246" s="19"/>
      <c r="O246" s="19"/>
      <c r="P246" s="19"/>
    </row>
    <row r="247" spans="2:16" ht="15" customHeight="1">
      <c r="B247" s="48" t="s">
        <v>90</v>
      </c>
      <c r="C247" s="8"/>
      <c r="D247" s="142"/>
      <c r="E247" s="8" t="s">
        <v>214</v>
      </c>
      <c r="F247" s="24" t="s">
        <v>215</v>
      </c>
      <c r="G247" s="68" t="s">
        <v>216</v>
      </c>
      <c r="H247" s="8" t="s">
        <v>214</v>
      </c>
      <c r="I247" s="24" t="s">
        <v>215</v>
      </c>
      <c r="J247" s="24" t="s">
        <v>216</v>
      </c>
      <c r="N247" s="19"/>
      <c r="O247" s="19"/>
      <c r="P247" s="19"/>
    </row>
    <row r="248" spans="2:16" ht="15" customHeight="1">
      <c r="B248" s="48"/>
      <c r="C248" s="8" t="s">
        <v>60</v>
      </c>
      <c r="D248" s="142"/>
      <c r="E248" s="8"/>
      <c r="F248" s="24"/>
      <c r="G248" s="68" t="s">
        <v>284</v>
      </c>
      <c r="H248" s="8"/>
      <c r="I248" s="24"/>
      <c r="J248" s="24" t="s">
        <v>516</v>
      </c>
      <c r="N248" s="19"/>
      <c r="O248" s="19"/>
      <c r="P248" s="19"/>
    </row>
    <row r="249" spans="2:16" ht="15" customHeight="1">
      <c r="B249" s="48"/>
      <c r="C249" s="170" t="s">
        <v>217</v>
      </c>
      <c r="D249" s="170" t="s">
        <v>218</v>
      </c>
      <c r="E249" s="8" t="s">
        <v>187</v>
      </c>
      <c r="F249" s="69" t="s">
        <v>135</v>
      </c>
      <c r="G249" s="68" t="s">
        <v>219</v>
      </c>
      <c r="H249" s="8" t="s">
        <v>549</v>
      </c>
      <c r="I249" s="69" t="s">
        <v>135</v>
      </c>
      <c r="J249" s="24" t="s">
        <v>219</v>
      </c>
      <c r="N249" s="19"/>
      <c r="O249" s="19"/>
      <c r="P249" s="19"/>
    </row>
    <row r="250" spans="2:16" ht="15" customHeight="1">
      <c r="B250" s="28"/>
      <c r="C250" s="119" t="s">
        <v>220</v>
      </c>
      <c r="D250" s="171" t="s">
        <v>221</v>
      </c>
      <c r="E250" s="90"/>
      <c r="F250" s="90"/>
      <c r="G250" s="405">
        <f aca="true" t="shared" si="2" ref="G250:G259">E250*F250</f>
        <v>0</v>
      </c>
      <c r="H250" s="90"/>
      <c r="I250" s="90"/>
      <c r="J250" s="406">
        <f aca="true" t="shared" si="3" ref="J250:J259">H250*I250</f>
        <v>0</v>
      </c>
      <c r="N250" s="20"/>
      <c r="O250" s="20"/>
      <c r="P250" s="146"/>
    </row>
    <row r="251" spans="2:16" ht="15" customHeight="1">
      <c r="B251" s="10"/>
      <c r="C251" s="119" t="s">
        <v>222</v>
      </c>
      <c r="D251" s="171" t="s">
        <v>221</v>
      </c>
      <c r="E251" s="90"/>
      <c r="F251" s="90"/>
      <c r="G251" s="405">
        <f t="shared" si="2"/>
        <v>0</v>
      </c>
      <c r="H251" s="90"/>
      <c r="I251" s="90"/>
      <c r="J251" s="406">
        <f t="shared" si="3"/>
        <v>0</v>
      </c>
      <c r="N251" s="20"/>
      <c r="O251" s="20"/>
      <c r="P251" s="146"/>
    </row>
    <row r="252" spans="2:16" ht="15" customHeight="1">
      <c r="B252" s="10"/>
      <c r="C252" s="119" t="s">
        <v>223</v>
      </c>
      <c r="D252" s="171" t="s">
        <v>221</v>
      </c>
      <c r="E252" s="90"/>
      <c r="F252" s="90"/>
      <c r="G252" s="405">
        <f t="shared" si="2"/>
        <v>0</v>
      </c>
      <c r="H252" s="90"/>
      <c r="I252" s="90"/>
      <c r="J252" s="406">
        <f t="shared" si="3"/>
        <v>0</v>
      </c>
      <c r="N252" s="20"/>
      <c r="O252" s="20"/>
      <c r="P252" s="146"/>
    </row>
    <row r="253" spans="2:16" ht="24">
      <c r="B253" s="10"/>
      <c r="C253" s="173" t="s">
        <v>224</v>
      </c>
      <c r="D253" s="171" t="s">
        <v>221</v>
      </c>
      <c r="E253" s="90"/>
      <c r="F253" s="90"/>
      <c r="G253" s="405">
        <f t="shared" si="2"/>
        <v>0</v>
      </c>
      <c r="H253" s="90"/>
      <c r="I253" s="90"/>
      <c r="J253" s="406">
        <f t="shared" si="3"/>
        <v>0</v>
      </c>
      <c r="N253" s="20"/>
      <c r="O253" s="20"/>
      <c r="P253" s="146"/>
    </row>
    <row r="254" spans="2:16" ht="24">
      <c r="B254" s="174"/>
      <c r="C254" s="173" t="s">
        <v>224</v>
      </c>
      <c r="D254" s="171" t="s">
        <v>221</v>
      </c>
      <c r="E254" s="90"/>
      <c r="F254" s="87"/>
      <c r="G254" s="405">
        <f t="shared" si="2"/>
        <v>0</v>
      </c>
      <c r="H254" s="87"/>
      <c r="I254" s="87"/>
      <c r="J254" s="406">
        <f t="shared" si="3"/>
        <v>0</v>
      </c>
      <c r="N254" s="20"/>
      <c r="O254" s="20"/>
      <c r="P254" s="146"/>
    </row>
    <row r="255" spans="2:16" ht="15" customHeight="1">
      <c r="B255" s="118"/>
      <c r="C255" s="119" t="s">
        <v>220</v>
      </c>
      <c r="D255" s="171" t="s">
        <v>221</v>
      </c>
      <c r="E255" s="172"/>
      <c r="F255" s="172"/>
      <c r="G255" s="405">
        <f t="shared" si="2"/>
        <v>0</v>
      </c>
      <c r="H255" s="125"/>
      <c r="I255" s="125"/>
      <c r="J255" s="406">
        <f t="shared" si="3"/>
        <v>0</v>
      </c>
      <c r="N255" s="20"/>
      <c r="O255" s="20"/>
      <c r="P255" s="146"/>
    </row>
    <row r="256" spans="2:16" ht="15" customHeight="1">
      <c r="B256" s="118"/>
      <c r="C256" s="119" t="s">
        <v>222</v>
      </c>
      <c r="D256" s="171" t="s">
        <v>221</v>
      </c>
      <c r="E256" s="172"/>
      <c r="F256" s="172"/>
      <c r="G256" s="405">
        <f t="shared" si="2"/>
        <v>0</v>
      </c>
      <c r="H256" s="125"/>
      <c r="I256" s="125"/>
      <c r="J256" s="406">
        <f t="shared" si="3"/>
        <v>0</v>
      </c>
      <c r="N256" s="20"/>
      <c r="O256" s="20"/>
      <c r="P256" s="146"/>
    </row>
    <row r="257" spans="2:16" ht="15" customHeight="1">
      <c r="B257" s="118"/>
      <c r="C257" s="119" t="s">
        <v>223</v>
      </c>
      <c r="D257" s="171" t="s">
        <v>221</v>
      </c>
      <c r="E257" s="172"/>
      <c r="F257" s="172"/>
      <c r="G257" s="405">
        <f t="shared" si="2"/>
        <v>0</v>
      </c>
      <c r="H257" s="125"/>
      <c r="I257" s="125"/>
      <c r="J257" s="406">
        <f t="shared" si="3"/>
        <v>0</v>
      </c>
      <c r="N257" s="20"/>
      <c r="O257" s="20"/>
      <c r="P257" s="146"/>
    </row>
    <row r="258" spans="2:16" ht="24">
      <c r="B258" s="118"/>
      <c r="C258" s="173" t="s">
        <v>224</v>
      </c>
      <c r="D258" s="171" t="s">
        <v>221</v>
      </c>
      <c r="E258" s="172"/>
      <c r="F258" s="172"/>
      <c r="G258" s="405">
        <f t="shared" si="2"/>
        <v>0</v>
      </c>
      <c r="H258" s="125"/>
      <c r="I258" s="125"/>
      <c r="J258" s="406">
        <f t="shared" si="3"/>
        <v>0</v>
      </c>
      <c r="N258" s="20"/>
      <c r="O258" s="20"/>
      <c r="P258" s="146"/>
    </row>
    <row r="259" spans="2:16" ht="24">
      <c r="B259" s="26"/>
      <c r="C259" s="173" t="s">
        <v>224</v>
      </c>
      <c r="D259" s="171" t="s">
        <v>221</v>
      </c>
      <c r="E259" s="172"/>
      <c r="F259" s="172"/>
      <c r="G259" s="405">
        <f t="shared" si="2"/>
        <v>0</v>
      </c>
      <c r="H259" s="125"/>
      <c r="I259" s="125"/>
      <c r="J259" s="406">
        <f t="shared" si="3"/>
        <v>0</v>
      </c>
      <c r="N259" s="20"/>
      <c r="O259" s="20"/>
      <c r="P259" s="146"/>
    </row>
    <row r="260" spans="2:16" ht="15" customHeight="1" thickBot="1">
      <c r="B260" s="57" t="s">
        <v>45</v>
      </c>
      <c r="C260" s="75"/>
      <c r="D260" s="175"/>
      <c r="E260" s="77">
        <f aca="true" t="shared" si="4" ref="E260:J260">SUM(E250:E259)</f>
        <v>0</v>
      </c>
      <c r="F260" s="77">
        <f t="shared" si="4"/>
        <v>0</v>
      </c>
      <c r="G260" s="77">
        <f t="shared" si="4"/>
        <v>0</v>
      </c>
      <c r="H260" s="77">
        <f t="shared" si="4"/>
        <v>0</v>
      </c>
      <c r="I260" s="77">
        <f t="shared" si="4"/>
        <v>0</v>
      </c>
      <c r="J260" s="137">
        <f t="shared" si="4"/>
        <v>0</v>
      </c>
      <c r="N260" s="19"/>
      <c r="O260" s="19"/>
      <c r="P260" s="19"/>
    </row>
    <row r="261" spans="2:16" ht="15" customHeight="1">
      <c r="B261" s="19"/>
      <c r="C261" s="20" t="s">
        <v>225</v>
      </c>
      <c r="D261" s="20"/>
      <c r="E261" s="20"/>
      <c r="F261" s="20"/>
      <c r="G261" s="20"/>
      <c r="H261" s="20"/>
      <c r="I261" s="20"/>
      <c r="J261" s="20"/>
      <c r="K261" s="20"/>
      <c r="L261" s="20"/>
      <c r="N261" s="19"/>
      <c r="O261" s="19"/>
      <c r="P261" s="19"/>
    </row>
    <row r="262" spans="2:16" ht="15" customHeight="1" thickBot="1">
      <c r="B262" s="19"/>
      <c r="C262" s="20"/>
      <c r="D262" s="20"/>
      <c r="E262" s="20"/>
      <c r="F262" s="20"/>
      <c r="G262" s="20"/>
      <c r="H262" s="20"/>
      <c r="I262" s="20"/>
      <c r="J262" s="20"/>
      <c r="K262" s="20"/>
      <c r="L262" s="20"/>
      <c r="N262" s="19"/>
      <c r="O262" s="19"/>
      <c r="P262" s="19"/>
    </row>
    <row r="263" spans="2:16" ht="15" customHeight="1">
      <c r="B263" s="19"/>
      <c r="C263" s="20"/>
      <c r="D263" s="20"/>
      <c r="E263" s="20"/>
      <c r="F263" s="20"/>
      <c r="G263" s="20"/>
      <c r="H263" s="20"/>
      <c r="I263" s="20"/>
      <c r="J263" s="6" t="s">
        <v>89</v>
      </c>
      <c r="K263" s="20"/>
      <c r="L263" s="20"/>
      <c r="N263" s="19"/>
      <c r="O263" s="19"/>
      <c r="P263" s="19"/>
    </row>
    <row r="264" spans="2:16" ht="15" customHeight="1">
      <c r="B264" s="19"/>
      <c r="C264" s="20"/>
      <c r="D264" s="20"/>
      <c r="E264" s="20"/>
      <c r="F264" s="20"/>
      <c r="G264" s="20"/>
      <c r="H264" s="20"/>
      <c r="I264" s="20"/>
      <c r="J264" s="9"/>
      <c r="K264" s="20"/>
      <c r="L264" s="20"/>
      <c r="N264" s="19"/>
      <c r="O264" s="19"/>
      <c r="P264" s="19"/>
    </row>
    <row r="265" spans="2:16" ht="15" customHeight="1">
      <c r="B265" s="19"/>
      <c r="C265" s="20"/>
      <c r="D265" s="20"/>
      <c r="E265" s="20"/>
      <c r="F265" s="20"/>
      <c r="G265" s="20"/>
      <c r="H265" s="20"/>
      <c r="I265" s="20"/>
      <c r="J265" s="9" t="s">
        <v>589</v>
      </c>
      <c r="K265" s="20"/>
      <c r="L265" s="20"/>
      <c r="N265" s="19"/>
      <c r="O265" s="19"/>
      <c r="P265" s="19"/>
    </row>
    <row r="266" spans="2:16" ht="15" customHeight="1">
      <c r="B266" s="19"/>
      <c r="C266" s="20"/>
      <c r="D266" s="20"/>
      <c r="E266" s="20"/>
      <c r="F266" s="20"/>
      <c r="G266" s="20"/>
      <c r="H266" s="20"/>
      <c r="I266" s="20"/>
      <c r="J266" s="50" t="s">
        <v>72</v>
      </c>
      <c r="K266" s="20"/>
      <c r="L266" s="20"/>
      <c r="N266" s="19"/>
      <c r="O266" s="19"/>
      <c r="P266" s="19"/>
    </row>
    <row r="267" spans="2:16" ht="15" customHeight="1">
      <c r="B267" s="19"/>
      <c r="C267" s="20"/>
      <c r="D267" s="20"/>
      <c r="E267" s="20"/>
      <c r="F267" s="20"/>
      <c r="G267" s="20"/>
      <c r="H267" s="20"/>
      <c r="I267" s="20"/>
      <c r="J267" s="104">
        <f aca="true" t="shared" si="5" ref="J267:J276">J250-G250/1000</f>
        <v>0</v>
      </c>
      <c r="K267" s="20"/>
      <c r="L267" s="20"/>
      <c r="N267" s="19"/>
      <c r="O267" s="19"/>
      <c r="P267" s="19"/>
    </row>
    <row r="268" spans="2:16" ht="15" customHeight="1">
      <c r="B268" s="19"/>
      <c r="C268" s="20"/>
      <c r="D268" s="20"/>
      <c r="E268" s="20"/>
      <c r="F268" s="20"/>
      <c r="G268" s="20"/>
      <c r="H268" s="20"/>
      <c r="I268" s="20"/>
      <c r="J268" s="104">
        <f t="shared" si="5"/>
        <v>0</v>
      </c>
      <c r="K268" s="20"/>
      <c r="L268" s="20"/>
      <c r="N268" s="19"/>
      <c r="O268" s="19"/>
      <c r="P268" s="19"/>
    </row>
    <row r="269" spans="2:16" ht="15" customHeight="1">
      <c r="B269" s="19"/>
      <c r="C269" s="20"/>
      <c r="D269" s="20"/>
      <c r="E269" s="20"/>
      <c r="F269" s="20"/>
      <c r="G269" s="20"/>
      <c r="H269" s="20"/>
      <c r="I269" s="20"/>
      <c r="J269" s="104">
        <f t="shared" si="5"/>
        <v>0</v>
      </c>
      <c r="K269" s="20"/>
      <c r="L269" s="20"/>
      <c r="N269" s="19"/>
      <c r="O269" s="19"/>
      <c r="P269" s="19"/>
    </row>
    <row r="270" spans="2:16" ht="15" customHeight="1">
      <c r="B270" s="19"/>
      <c r="C270" s="20"/>
      <c r="D270" s="20"/>
      <c r="E270" s="20"/>
      <c r="F270" s="20"/>
      <c r="G270" s="20"/>
      <c r="H270" s="20"/>
      <c r="I270" s="20"/>
      <c r="J270" s="104">
        <f t="shared" si="5"/>
        <v>0</v>
      </c>
      <c r="K270" s="20"/>
      <c r="L270" s="20"/>
      <c r="N270" s="19"/>
      <c r="O270" s="19"/>
      <c r="P270" s="19"/>
    </row>
    <row r="271" spans="2:16" ht="15" customHeight="1">
      <c r="B271" s="19"/>
      <c r="C271" s="20"/>
      <c r="D271" s="20"/>
      <c r="E271" s="20"/>
      <c r="F271" s="20"/>
      <c r="G271" s="20"/>
      <c r="H271" s="20"/>
      <c r="I271" s="20"/>
      <c r="J271" s="104">
        <f t="shared" si="5"/>
        <v>0</v>
      </c>
      <c r="K271" s="20"/>
      <c r="L271" s="20"/>
      <c r="N271" s="19"/>
      <c r="O271" s="19"/>
      <c r="P271" s="19"/>
    </row>
    <row r="272" spans="2:16" ht="15" customHeight="1">
      <c r="B272" s="19"/>
      <c r="C272" s="20"/>
      <c r="D272" s="20"/>
      <c r="E272" s="20"/>
      <c r="F272" s="20"/>
      <c r="G272" s="20"/>
      <c r="H272" s="20"/>
      <c r="I272" s="20"/>
      <c r="J272" s="104">
        <f t="shared" si="5"/>
        <v>0</v>
      </c>
      <c r="K272" s="20"/>
      <c r="L272" s="20"/>
      <c r="N272" s="19"/>
      <c r="O272" s="19"/>
      <c r="P272" s="19"/>
    </row>
    <row r="273" spans="2:16" ht="15" customHeight="1">
      <c r="B273" s="19"/>
      <c r="C273" s="20"/>
      <c r="D273" s="20"/>
      <c r="E273" s="20"/>
      <c r="F273" s="20"/>
      <c r="G273" s="20"/>
      <c r="H273" s="20"/>
      <c r="I273" s="20"/>
      <c r="J273" s="104">
        <f t="shared" si="5"/>
        <v>0</v>
      </c>
      <c r="K273" s="20"/>
      <c r="L273" s="20"/>
      <c r="N273" s="19"/>
      <c r="O273" s="19"/>
      <c r="P273" s="19"/>
    </row>
    <row r="274" spans="2:16" ht="15" customHeight="1">
      <c r="B274" s="19"/>
      <c r="C274" s="20"/>
      <c r="D274" s="20"/>
      <c r="E274" s="20"/>
      <c r="F274" s="20"/>
      <c r="G274" s="20"/>
      <c r="H274" s="20"/>
      <c r="I274" s="20"/>
      <c r="J274" s="104">
        <f t="shared" si="5"/>
        <v>0</v>
      </c>
      <c r="K274" s="20"/>
      <c r="L274" s="20"/>
      <c r="N274" s="19"/>
      <c r="O274" s="19"/>
      <c r="P274" s="19"/>
    </row>
    <row r="275" spans="2:16" ht="15" customHeight="1">
      <c r="B275" s="19"/>
      <c r="C275" s="20"/>
      <c r="D275" s="20"/>
      <c r="E275" s="20"/>
      <c r="F275" s="20"/>
      <c r="G275" s="20"/>
      <c r="H275" s="20"/>
      <c r="I275" s="20"/>
      <c r="J275" s="104">
        <f t="shared" si="5"/>
        <v>0</v>
      </c>
      <c r="K275" s="20"/>
      <c r="L275" s="20"/>
      <c r="N275" s="19"/>
      <c r="O275" s="19"/>
      <c r="P275" s="19"/>
    </row>
    <row r="276" spans="2:16" ht="15" customHeight="1">
      <c r="B276" s="19"/>
      <c r="C276" s="20"/>
      <c r="D276" s="20"/>
      <c r="E276" s="20"/>
      <c r="F276" s="20"/>
      <c r="G276" s="20"/>
      <c r="H276" s="20"/>
      <c r="I276" s="20"/>
      <c r="J276" s="104">
        <f t="shared" si="5"/>
        <v>0</v>
      </c>
      <c r="K276" s="20"/>
      <c r="L276" s="20"/>
      <c r="N276" s="19"/>
      <c r="O276" s="19"/>
      <c r="P276" s="19"/>
    </row>
    <row r="277" spans="2:16" ht="15" customHeight="1" thickBot="1">
      <c r="B277" s="19"/>
      <c r="C277" s="20"/>
      <c r="D277" s="20"/>
      <c r="E277" s="20"/>
      <c r="F277" s="20"/>
      <c r="G277" s="20"/>
      <c r="H277" s="20"/>
      <c r="I277" s="20"/>
      <c r="J277" s="59">
        <f>SUM(J267:J276)</f>
        <v>0</v>
      </c>
      <c r="K277" s="20"/>
      <c r="L277" s="20"/>
      <c r="N277" s="19"/>
      <c r="O277" s="19"/>
      <c r="P277" s="19"/>
    </row>
    <row r="278" spans="2:16" ht="15" customHeight="1" thickBot="1">
      <c r="B278" s="19"/>
      <c r="C278" s="20"/>
      <c r="D278" s="20"/>
      <c r="E278" s="20"/>
      <c r="F278" s="20"/>
      <c r="G278" s="20"/>
      <c r="H278" s="20"/>
      <c r="I278" s="20"/>
      <c r="J278" s="20"/>
      <c r="K278" s="20"/>
      <c r="L278" s="20"/>
      <c r="N278" s="19"/>
      <c r="O278" s="19"/>
      <c r="P278" s="19"/>
    </row>
    <row r="279" spans="2:16" ht="15" customHeight="1">
      <c r="B279" s="117" t="s">
        <v>517</v>
      </c>
      <c r="C279" s="64"/>
      <c r="D279" s="149"/>
      <c r="E279" s="448"/>
      <c r="F279" s="449"/>
      <c r="G279" s="449"/>
      <c r="H279" s="449"/>
      <c r="I279" s="449"/>
      <c r="J279" s="450"/>
      <c r="K279" s="70"/>
      <c r="L279" s="20"/>
      <c r="M279" s="19"/>
      <c r="N279" s="19"/>
      <c r="O279" s="19"/>
      <c r="P279" s="19"/>
    </row>
    <row r="280" spans="2:16" ht="15" customHeight="1">
      <c r="B280" s="118" t="s">
        <v>179</v>
      </c>
      <c r="C280" s="19"/>
      <c r="D280" s="150"/>
      <c r="E280" s="451"/>
      <c r="F280" s="452"/>
      <c r="G280" s="452"/>
      <c r="H280" s="452"/>
      <c r="I280" s="452"/>
      <c r="J280" s="453"/>
      <c r="K280" s="70"/>
      <c r="L280" s="20"/>
      <c r="M280" s="19"/>
      <c r="N280" s="19"/>
      <c r="O280" s="19"/>
      <c r="P280" s="19"/>
    </row>
    <row r="281" spans="2:16" ht="15" customHeight="1" thickBot="1">
      <c r="B281" s="151"/>
      <c r="C281" s="169"/>
      <c r="D281" s="152"/>
      <c r="E281" s="454"/>
      <c r="F281" s="455"/>
      <c r="G281" s="455"/>
      <c r="H281" s="455"/>
      <c r="I281" s="455"/>
      <c r="J281" s="456"/>
      <c r="K281" s="70"/>
      <c r="L281" s="20"/>
      <c r="M281" s="19"/>
      <c r="N281" s="19"/>
      <c r="O281" s="19"/>
      <c r="P281" s="19"/>
    </row>
    <row r="282" spans="2:16" ht="15" customHeight="1" thickBot="1">
      <c r="B282" s="19"/>
      <c r="C282" s="19"/>
      <c r="D282" s="20"/>
      <c r="E282" s="20"/>
      <c r="F282" s="20"/>
      <c r="G282" s="20"/>
      <c r="H282" s="20"/>
      <c r="I282" s="20"/>
      <c r="J282" s="20"/>
      <c r="K282" s="20"/>
      <c r="L282" s="20"/>
      <c r="N282" s="19"/>
      <c r="O282" s="19"/>
      <c r="P282" s="19"/>
    </row>
    <row r="283" spans="2:16" ht="15" customHeight="1">
      <c r="B283" s="117" t="s">
        <v>227</v>
      </c>
      <c r="C283" s="64"/>
      <c r="D283" s="149"/>
      <c r="E283" s="448"/>
      <c r="F283" s="449"/>
      <c r="G283" s="449"/>
      <c r="H283" s="449"/>
      <c r="I283" s="449"/>
      <c r="J283" s="450"/>
      <c r="K283" s="70"/>
      <c r="N283" s="19"/>
      <c r="O283" s="19"/>
      <c r="P283" s="19"/>
    </row>
    <row r="284" spans="2:16" ht="15" customHeight="1">
      <c r="B284" s="118" t="s">
        <v>179</v>
      </c>
      <c r="C284" s="19"/>
      <c r="D284" s="150"/>
      <c r="E284" s="451"/>
      <c r="F284" s="452"/>
      <c r="G284" s="452"/>
      <c r="H284" s="452"/>
      <c r="I284" s="452"/>
      <c r="J284" s="453"/>
      <c r="K284" s="70"/>
      <c r="N284" s="19"/>
      <c r="O284" s="19"/>
      <c r="P284" s="19"/>
    </row>
    <row r="285" spans="2:16" ht="15" customHeight="1" thickBot="1">
      <c r="B285" s="151"/>
      <c r="C285" s="169"/>
      <c r="D285" s="152"/>
      <c r="E285" s="454"/>
      <c r="F285" s="455"/>
      <c r="G285" s="455"/>
      <c r="H285" s="455"/>
      <c r="I285" s="455"/>
      <c r="J285" s="456"/>
      <c r="K285" s="70"/>
      <c r="N285" s="19"/>
      <c r="O285" s="19"/>
      <c r="P285" s="19"/>
    </row>
    <row r="286" spans="2:13" ht="15" customHeight="1">
      <c r="B286" s="19"/>
      <c r="C286" s="20"/>
      <c r="D286" s="167"/>
      <c r="E286" s="167"/>
      <c r="F286" s="167"/>
      <c r="G286" s="167"/>
      <c r="H286" s="167"/>
      <c r="I286" s="167"/>
      <c r="M286" s="19"/>
    </row>
    <row r="287" spans="2:13" ht="15" customHeight="1">
      <c r="B287" s="19"/>
      <c r="C287" s="20"/>
      <c r="D287" s="167"/>
      <c r="E287" s="167"/>
      <c r="F287" s="167"/>
      <c r="G287" s="167"/>
      <c r="H287" s="167"/>
      <c r="I287" s="167"/>
      <c r="M287" s="19"/>
    </row>
    <row r="288" spans="2:12" ht="15" customHeight="1" thickBot="1">
      <c r="B288" s="19" t="s">
        <v>228</v>
      </c>
      <c r="C288" s="20"/>
      <c r="D288" s="20"/>
      <c r="E288" s="20"/>
      <c r="F288" s="19"/>
      <c r="G288" s="198" t="s">
        <v>78</v>
      </c>
      <c r="I288" s="19"/>
      <c r="J288" s="19"/>
      <c r="K288" s="19"/>
      <c r="L288" s="19"/>
    </row>
    <row r="289" spans="2:12" ht="15" customHeight="1">
      <c r="B289" s="100" t="s">
        <v>229</v>
      </c>
      <c r="C289" s="63"/>
      <c r="D289" s="63"/>
      <c r="E289" s="63"/>
      <c r="F289" s="63"/>
      <c r="G289" s="102">
        <f>+I185</f>
        <v>0</v>
      </c>
      <c r="I289" s="19"/>
      <c r="J289" s="19"/>
      <c r="K289" s="19"/>
      <c r="L289" s="19"/>
    </row>
    <row r="290" spans="2:12" ht="15" customHeight="1">
      <c r="B290" s="54" t="s">
        <v>230</v>
      </c>
      <c r="C290" s="139"/>
      <c r="D290" s="139"/>
      <c r="E290" s="139"/>
      <c r="F290" s="139"/>
      <c r="G290" s="104">
        <f>+I203</f>
        <v>0</v>
      </c>
      <c r="I290" s="19"/>
      <c r="J290" s="19"/>
      <c r="K290" s="19"/>
      <c r="L290" s="19"/>
    </row>
    <row r="291" spans="2:12" ht="15" customHeight="1">
      <c r="B291" s="54" t="s">
        <v>231</v>
      </c>
      <c r="C291" s="139"/>
      <c r="D291" s="139"/>
      <c r="E291" s="139"/>
      <c r="F291" s="139"/>
      <c r="G291" s="104">
        <f>+J236+J221</f>
        <v>0</v>
      </c>
      <c r="I291" s="19"/>
      <c r="J291" s="19"/>
      <c r="K291" s="19"/>
      <c r="L291" s="19"/>
    </row>
    <row r="292" spans="2:12" ht="15" customHeight="1">
      <c r="B292" s="54" t="s">
        <v>232</v>
      </c>
      <c r="C292" s="176"/>
      <c r="D292" s="176"/>
      <c r="E292" s="176"/>
      <c r="F292" s="176"/>
      <c r="G292" s="106">
        <f>J277</f>
        <v>0</v>
      </c>
      <c r="I292" s="19"/>
      <c r="J292" s="19"/>
      <c r="K292" s="19"/>
      <c r="L292" s="19"/>
    </row>
    <row r="293" spans="2:7" ht="15" customHeight="1" thickBot="1">
      <c r="B293" s="107"/>
      <c r="C293" s="140"/>
      <c r="D293" s="402" t="s">
        <v>551</v>
      </c>
      <c r="E293" s="140"/>
      <c r="F293" s="140"/>
      <c r="G293" s="59">
        <f>SUM(G289:G292)</f>
        <v>0</v>
      </c>
    </row>
    <row r="294" spans="2:8" ht="15" customHeight="1">
      <c r="B294" s="19"/>
      <c r="C294" s="20"/>
      <c r="D294" s="20"/>
      <c r="E294" s="20"/>
      <c r="F294" s="19"/>
      <c r="G294" s="19"/>
      <c r="H294" s="20"/>
    </row>
    <row r="295" spans="2:8" ht="15" customHeight="1">
      <c r="B295" s="19"/>
      <c r="C295" s="20"/>
      <c r="D295" s="20"/>
      <c r="E295" s="20"/>
      <c r="F295" s="19"/>
      <c r="G295" s="19"/>
      <c r="H295" s="20"/>
    </row>
    <row r="296" ht="15" customHeight="1">
      <c r="B296" s="1" t="s">
        <v>233</v>
      </c>
    </row>
    <row r="297" ht="15" customHeight="1" thickBot="1">
      <c r="B297" s="1" t="s">
        <v>234</v>
      </c>
    </row>
    <row r="298" spans="2:10" ht="15" customHeight="1">
      <c r="B298" s="117"/>
      <c r="C298" s="457" t="s">
        <v>235</v>
      </c>
      <c r="D298" s="458"/>
      <c r="E298" s="457" t="s">
        <v>236</v>
      </c>
      <c r="F298" s="458"/>
      <c r="G298" s="21" t="s">
        <v>192</v>
      </c>
      <c r="H298" s="21" t="s">
        <v>237</v>
      </c>
      <c r="I298" s="21" t="s">
        <v>238</v>
      </c>
      <c r="J298" s="21" t="s">
        <v>239</v>
      </c>
    </row>
    <row r="299" spans="2:10" ht="15" customHeight="1">
      <c r="B299" s="118" t="s">
        <v>100</v>
      </c>
      <c r="C299" s="24" t="s">
        <v>240</v>
      </c>
      <c r="D299" s="24" t="s">
        <v>241</v>
      </c>
      <c r="E299" s="24" t="s">
        <v>242</v>
      </c>
      <c r="F299" s="24" t="s">
        <v>243</v>
      </c>
      <c r="G299" s="24" t="s">
        <v>590</v>
      </c>
      <c r="H299" s="24" t="s">
        <v>591</v>
      </c>
      <c r="I299" s="24" t="s">
        <v>29</v>
      </c>
      <c r="J299" s="24" t="s">
        <v>592</v>
      </c>
    </row>
    <row r="300" spans="2:10" ht="15" customHeight="1">
      <c r="B300" s="118"/>
      <c r="C300" s="24" t="s">
        <v>60</v>
      </c>
      <c r="D300" s="24"/>
      <c r="E300" s="177" t="s">
        <v>60</v>
      </c>
      <c r="F300" s="177" t="s">
        <v>244</v>
      </c>
      <c r="G300" s="24" t="s">
        <v>518</v>
      </c>
      <c r="H300" s="24" t="s">
        <v>519</v>
      </c>
      <c r="I300" s="24" t="s">
        <v>245</v>
      </c>
      <c r="J300" s="24"/>
    </row>
    <row r="301" spans="2:10" ht="15" customHeight="1">
      <c r="B301" s="118"/>
      <c r="C301" s="24"/>
      <c r="D301" s="24"/>
      <c r="E301" s="177"/>
      <c r="F301" s="177"/>
      <c r="G301" s="24" t="s">
        <v>187</v>
      </c>
      <c r="H301" s="24" t="s">
        <v>187</v>
      </c>
      <c r="I301" s="24" t="s">
        <v>187</v>
      </c>
      <c r="J301" s="24" t="s">
        <v>135</v>
      </c>
    </row>
    <row r="302" spans="2:10" ht="15" customHeight="1">
      <c r="B302" s="13"/>
      <c r="C302" s="178"/>
      <c r="D302" s="179"/>
      <c r="E302" s="32"/>
      <c r="F302" s="161"/>
      <c r="G302" s="32">
        <f>+C302*E302*10</f>
        <v>0</v>
      </c>
      <c r="H302" s="32">
        <f>+D302*F302*10</f>
        <v>0</v>
      </c>
      <c r="I302" s="111">
        <f>+H302-G302</f>
        <v>0</v>
      </c>
      <c r="J302" s="180"/>
    </row>
    <row r="303" spans="2:10" ht="15" customHeight="1">
      <c r="B303" s="13"/>
      <c r="C303" s="178"/>
      <c r="D303" s="179"/>
      <c r="E303" s="32"/>
      <c r="F303" s="161"/>
      <c r="G303" s="32">
        <f>+C303*E303*10</f>
        <v>0</v>
      </c>
      <c r="H303" s="32">
        <f>+D303*F303*10</f>
        <v>0</v>
      </c>
      <c r="I303" s="111">
        <f>+H303-G303</f>
        <v>0</v>
      </c>
      <c r="J303" s="180"/>
    </row>
    <row r="304" spans="2:10" ht="15" customHeight="1" thickBot="1">
      <c r="B304" s="57" t="s">
        <v>45</v>
      </c>
      <c r="C304" s="181">
        <f aca="true" t="shared" si="6" ref="C304:I304">SUM(C302:C303)</f>
        <v>0</v>
      </c>
      <c r="D304" s="181">
        <f t="shared" si="6"/>
        <v>0</v>
      </c>
      <c r="E304" s="182">
        <f t="shared" si="6"/>
        <v>0</v>
      </c>
      <c r="F304" s="182">
        <f t="shared" si="6"/>
        <v>0</v>
      </c>
      <c r="G304" s="182">
        <f t="shared" si="6"/>
        <v>0</v>
      </c>
      <c r="H304" s="182">
        <f t="shared" si="6"/>
        <v>0</v>
      </c>
      <c r="I304" s="182">
        <f t="shared" si="6"/>
        <v>0</v>
      </c>
      <c r="J304" s="183"/>
    </row>
    <row r="305" spans="2:11" ht="15" customHeight="1" thickBot="1">
      <c r="B305" s="19"/>
      <c r="C305" s="60"/>
      <c r="D305" s="60"/>
      <c r="E305" s="60"/>
      <c r="F305" s="20"/>
      <c r="G305" s="20"/>
      <c r="H305" s="20"/>
      <c r="I305" s="20"/>
      <c r="J305" s="20"/>
      <c r="K305" s="20"/>
    </row>
    <row r="306" spans="2:11" ht="15" customHeight="1">
      <c r="B306" s="19"/>
      <c r="C306" s="20"/>
      <c r="D306" s="19"/>
      <c r="E306" s="89"/>
      <c r="F306" s="21" t="s">
        <v>246</v>
      </c>
      <c r="G306" s="62"/>
      <c r="H306" s="184" t="s">
        <v>247</v>
      </c>
      <c r="I306" s="80"/>
      <c r="J306" s="6" t="s">
        <v>89</v>
      </c>
      <c r="K306" s="20"/>
    </row>
    <row r="307" spans="2:11" ht="15" customHeight="1">
      <c r="B307" s="19"/>
      <c r="C307" s="60"/>
      <c r="D307" s="19"/>
      <c r="E307" s="89"/>
      <c r="F307" s="66"/>
      <c r="G307" s="67" t="s">
        <v>248</v>
      </c>
      <c r="H307" s="67" t="s">
        <v>249</v>
      </c>
      <c r="I307" s="24"/>
      <c r="J307" s="9"/>
      <c r="K307" s="20"/>
    </row>
    <row r="308" spans="2:11" ht="15" customHeight="1">
      <c r="B308" s="19"/>
      <c r="C308" s="60"/>
      <c r="D308" s="19"/>
      <c r="E308" s="89"/>
      <c r="F308" s="66"/>
      <c r="G308" s="24" t="s">
        <v>31</v>
      </c>
      <c r="H308" s="24"/>
      <c r="I308" s="68" t="s">
        <v>593</v>
      </c>
      <c r="J308" s="9" t="s">
        <v>594</v>
      </c>
      <c r="K308" s="20"/>
    </row>
    <row r="309" spans="3:11" ht="15" customHeight="1">
      <c r="C309" s="60"/>
      <c r="D309" s="19"/>
      <c r="E309" s="89"/>
      <c r="F309" s="66"/>
      <c r="G309" s="24" t="s">
        <v>250</v>
      </c>
      <c r="H309" s="68" t="s">
        <v>251</v>
      </c>
      <c r="I309" s="68" t="s">
        <v>252</v>
      </c>
      <c r="J309" s="9" t="s">
        <v>72</v>
      </c>
      <c r="K309" s="20"/>
    </row>
    <row r="310" spans="3:17" ht="15" customHeight="1">
      <c r="C310" s="60"/>
      <c r="D310" s="167"/>
      <c r="E310" s="185"/>
      <c r="F310" s="186"/>
      <c r="G310" s="87"/>
      <c r="H310" s="87"/>
      <c r="I310" s="87">
        <f>+G310*H310/1000</f>
        <v>0</v>
      </c>
      <c r="J310" s="104">
        <f>(I302*J302*F310/1000)-I310</f>
        <v>0</v>
      </c>
      <c r="K310" s="20"/>
      <c r="L310" s="19"/>
      <c r="M310" s="19"/>
      <c r="N310" s="20"/>
      <c r="O310" s="19"/>
      <c r="P310" s="19"/>
      <c r="Q310" s="20"/>
    </row>
    <row r="311" spans="3:17" ht="15" customHeight="1">
      <c r="C311" s="60"/>
      <c r="D311" s="167"/>
      <c r="E311" s="185"/>
      <c r="F311" s="186"/>
      <c r="G311" s="87"/>
      <c r="H311" s="87"/>
      <c r="I311" s="87">
        <f>+G311*H311/1000</f>
        <v>0</v>
      </c>
      <c r="J311" s="104">
        <f>(I303*J303*F311/1000)-I311</f>
        <v>0</v>
      </c>
      <c r="K311" s="20"/>
      <c r="L311" s="19"/>
      <c r="M311" s="19"/>
      <c r="N311" s="20"/>
      <c r="O311" s="19"/>
      <c r="P311" s="19"/>
      <c r="Q311" s="20"/>
    </row>
    <row r="312" spans="3:17" ht="15" customHeight="1" thickBot="1">
      <c r="C312" s="60"/>
      <c r="D312" s="20"/>
      <c r="E312" s="185"/>
      <c r="F312" s="187"/>
      <c r="G312" s="136"/>
      <c r="H312" s="136"/>
      <c r="I312" s="93">
        <f>SUM(I310:I311)</f>
        <v>0</v>
      </c>
      <c r="J312" s="59">
        <f>SUM(J310:J311)</f>
        <v>0</v>
      </c>
      <c r="K312" s="20"/>
      <c r="L312" s="19"/>
      <c r="M312" s="19"/>
      <c r="N312" s="20"/>
      <c r="O312" s="19"/>
      <c r="P312" s="19"/>
      <c r="Q312" s="20"/>
    </row>
    <row r="313" spans="3:17" ht="15" customHeight="1" thickBot="1">
      <c r="C313" s="60"/>
      <c r="D313" s="20"/>
      <c r="E313" s="19"/>
      <c r="F313" s="19"/>
      <c r="G313" s="19"/>
      <c r="H313" s="23"/>
      <c r="I313" s="19"/>
      <c r="J313" s="20"/>
      <c r="K313" s="20"/>
      <c r="L313" s="19"/>
      <c r="M313" s="19"/>
      <c r="N313" s="20"/>
      <c r="O313" s="19"/>
      <c r="P313" s="19"/>
      <c r="Q313" s="20"/>
    </row>
    <row r="314" spans="2:17" ht="15" customHeight="1">
      <c r="B314" s="117" t="s">
        <v>523</v>
      </c>
      <c r="C314" s="149"/>
      <c r="D314" s="469"/>
      <c r="E314" s="470"/>
      <c r="F314" s="470"/>
      <c r="G314" s="471"/>
      <c r="H314" s="20"/>
      <c r="I314" s="20"/>
      <c r="J314" s="20"/>
      <c r="K314" s="20"/>
      <c r="L314" s="19"/>
      <c r="M314" s="19"/>
      <c r="N314" s="20"/>
      <c r="O314" s="19"/>
      <c r="P314" s="19"/>
      <c r="Q314" s="20"/>
    </row>
    <row r="315" spans="2:17" ht="15" customHeight="1" thickBot="1">
      <c r="B315" s="151" t="s">
        <v>522</v>
      </c>
      <c r="C315" s="152"/>
      <c r="D315" s="472"/>
      <c r="E315" s="473"/>
      <c r="F315" s="473"/>
      <c r="G315" s="474"/>
      <c r="H315" s="20"/>
      <c r="I315" s="20"/>
      <c r="J315" s="20"/>
      <c r="K315" s="20"/>
      <c r="L315" s="19"/>
      <c r="M315" s="19"/>
      <c r="N315" s="20"/>
      <c r="O315" s="19"/>
      <c r="P315" s="19"/>
      <c r="Q315" s="20"/>
    </row>
    <row r="316" spans="3:17" ht="15" customHeight="1" thickBot="1">
      <c r="C316" s="60"/>
      <c r="D316" s="60"/>
      <c r="E316" s="60"/>
      <c r="F316" s="20"/>
      <c r="G316" s="20"/>
      <c r="H316" s="20"/>
      <c r="I316" s="20"/>
      <c r="J316" s="20"/>
      <c r="K316" s="20"/>
      <c r="L316" s="19"/>
      <c r="M316" s="19"/>
      <c r="N316" s="20"/>
      <c r="O316" s="19"/>
      <c r="P316" s="19"/>
      <c r="Q316" s="20"/>
    </row>
    <row r="317" spans="2:17" ht="15" customHeight="1">
      <c r="B317" s="117" t="s">
        <v>521</v>
      </c>
      <c r="C317" s="149"/>
      <c r="D317" s="469"/>
      <c r="E317" s="470"/>
      <c r="F317" s="470"/>
      <c r="G317" s="471"/>
      <c r="H317" s="20"/>
      <c r="I317" s="20"/>
      <c r="J317" s="20"/>
      <c r="K317" s="20"/>
      <c r="L317" s="19"/>
      <c r="M317" s="19"/>
      <c r="N317" s="20"/>
      <c r="O317" s="19"/>
      <c r="P317" s="19"/>
      <c r="Q317" s="20"/>
    </row>
    <row r="318" spans="2:17" ht="15" customHeight="1" thickBot="1">
      <c r="B318" s="151" t="s">
        <v>522</v>
      </c>
      <c r="C318" s="152"/>
      <c r="D318" s="472"/>
      <c r="E318" s="473"/>
      <c r="F318" s="473"/>
      <c r="G318" s="474"/>
      <c r="H318" s="20"/>
      <c r="I318" s="20"/>
      <c r="J318" s="20"/>
      <c r="K318" s="20"/>
      <c r="L318" s="19"/>
      <c r="M318" s="19"/>
      <c r="N318" s="20"/>
      <c r="O318" s="19"/>
      <c r="P318" s="19"/>
      <c r="Q318" s="20"/>
    </row>
    <row r="319" spans="3:17" ht="15" customHeight="1" thickBot="1">
      <c r="C319" s="60"/>
      <c r="D319" s="60"/>
      <c r="E319" s="60"/>
      <c r="F319" s="20"/>
      <c r="G319" s="20"/>
      <c r="H319" s="20"/>
      <c r="I319" s="20"/>
      <c r="J319" s="20"/>
      <c r="K319" s="20"/>
      <c r="L319" s="19"/>
      <c r="M319" s="19"/>
      <c r="N319" s="20"/>
      <c r="O319" s="19"/>
      <c r="P319" s="19"/>
      <c r="Q319" s="20"/>
    </row>
    <row r="320" spans="2:17" ht="15" customHeight="1">
      <c r="B320" s="117" t="s">
        <v>520</v>
      </c>
      <c r="C320" s="149"/>
      <c r="D320" s="469"/>
      <c r="E320" s="470"/>
      <c r="F320" s="470"/>
      <c r="G320" s="471"/>
      <c r="H320" s="20"/>
      <c r="I320" s="20"/>
      <c r="J320" s="20"/>
      <c r="K320" s="20"/>
      <c r="L320" s="19"/>
      <c r="M320" s="19"/>
      <c r="N320" s="20"/>
      <c r="O320" s="19"/>
      <c r="P320" s="19"/>
      <c r="Q320" s="20"/>
    </row>
    <row r="321" spans="2:17" ht="15" customHeight="1" thickBot="1">
      <c r="B321" s="151" t="s">
        <v>179</v>
      </c>
      <c r="C321" s="152"/>
      <c r="D321" s="472"/>
      <c r="E321" s="473"/>
      <c r="F321" s="473"/>
      <c r="G321" s="474"/>
      <c r="H321" s="20"/>
      <c r="I321" s="20"/>
      <c r="J321" s="20"/>
      <c r="K321" s="20"/>
      <c r="L321" s="19"/>
      <c r="M321" s="19"/>
      <c r="N321" s="20"/>
      <c r="O321" s="19"/>
      <c r="P321" s="19"/>
      <c r="Q321" s="20"/>
    </row>
    <row r="322" spans="3:17" ht="15" customHeight="1">
      <c r="C322" s="60"/>
      <c r="D322" s="60"/>
      <c r="E322" s="60"/>
      <c r="F322" s="20"/>
      <c r="G322" s="20"/>
      <c r="H322" s="20"/>
      <c r="I322" s="20"/>
      <c r="J322" s="20"/>
      <c r="K322" s="20"/>
      <c r="L322" s="19"/>
      <c r="M322" s="19"/>
      <c r="N322" s="20"/>
      <c r="O322" s="19"/>
      <c r="P322" s="19"/>
      <c r="Q322" s="20"/>
    </row>
    <row r="323" ht="15" customHeight="1">
      <c r="B323" s="1" t="s">
        <v>253</v>
      </c>
    </row>
    <row r="324" ht="15" customHeight="1" thickBot="1">
      <c r="B324" s="1" t="s">
        <v>254</v>
      </c>
    </row>
    <row r="325" spans="2:9" ht="15" customHeight="1">
      <c r="B325" s="117"/>
      <c r="C325" s="21" t="s">
        <v>255</v>
      </c>
      <c r="D325" s="457" t="s">
        <v>236</v>
      </c>
      <c r="E325" s="462"/>
      <c r="F325" s="458"/>
      <c r="G325" s="21" t="s">
        <v>256</v>
      </c>
      <c r="H325" s="21" t="s">
        <v>193</v>
      </c>
      <c r="I325" s="157" t="s">
        <v>89</v>
      </c>
    </row>
    <row r="326" spans="2:9" ht="15" customHeight="1">
      <c r="B326" s="48" t="s">
        <v>90</v>
      </c>
      <c r="C326" s="24"/>
      <c r="D326" s="24" t="s">
        <v>257</v>
      </c>
      <c r="E326" s="24" t="s">
        <v>258</v>
      </c>
      <c r="F326" s="24" t="s">
        <v>259</v>
      </c>
      <c r="G326" s="24" t="s">
        <v>29</v>
      </c>
      <c r="H326" s="24" t="s">
        <v>215</v>
      </c>
      <c r="I326" s="158"/>
    </row>
    <row r="327" spans="2:9" ht="15" customHeight="1">
      <c r="B327" s="48"/>
      <c r="C327" s="24"/>
      <c r="D327" s="24" t="s">
        <v>60</v>
      </c>
      <c r="E327" s="24"/>
      <c r="F327" s="24" t="s">
        <v>260</v>
      </c>
      <c r="G327" s="24" t="s">
        <v>595</v>
      </c>
      <c r="H327" s="24"/>
      <c r="I327" s="158" t="s">
        <v>596</v>
      </c>
    </row>
    <row r="328" spans="2:9" ht="15" customHeight="1">
      <c r="B328" s="48"/>
      <c r="C328" s="24" t="s">
        <v>137</v>
      </c>
      <c r="D328" s="24"/>
      <c r="E328" s="24"/>
      <c r="F328" s="24"/>
      <c r="G328" s="24" t="s">
        <v>187</v>
      </c>
      <c r="H328" s="24" t="s">
        <v>135</v>
      </c>
      <c r="I328" s="158" t="s">
        <v>261</v>
      </c>
    </row>
    <row r="329" spans="2:9" ht="15" customHeight="1">
      <c r="B329" s="54"/>
      <c r="C329" s="178"/>
      <c r="D329" s="72"/>
      <c r="E329" s="145"/>
      <c r="F329" s="145">
        <f>+E329-D329</f>
        <v>0</v>
      </c>
      <c r="G329" s="32">
        <f>+C329*F329*10</f>
        <v>0</v>
      </c>
      <c r="H329" s="188"/>
      <c r="I329" s="189">
        <f>+G329*H329/1000</f>
        <v>0</v>
      </c>
    </row>
    <row r="330" spans="2:9" ht="15" customHeight="1">
      <c r="B330" s="54"/>
      <c r="C330" s="178"/>
      <c r="D330" s="72"/>
      <c r="E330" s="145"/>
      <c r="F330" s="145">
        <f>+E330-D330</f>
        <v>0</v>
      </c>
      <c r="G330" s="32">
        <f>+C330*F330*10</f>
        <v>0</v>
      </c>
      <c r="H330" s="188"/>
      <c r="I330" s="189">
        <f>+G330*H330/1000</f>
        <v>0</v>
      </c>
    </row>
    <row r="331" spans="2:9" ht="15" customHeight="1" thickBot="1">
      <c r="B331" s="151" t="s">
        <v>45</v>
      </c>
      <c r="C331" s="181">
        <f>SUM(C329:C330)</f>
        <v>0</v>
      </c>
      <c r="D331" s="75"/>
      <c r="E331" s="75"/>
      <c r="F331" s="75"/>
      <c r="G331" s="137">
        <f>SUM(G329:G330)</f>
        <v>0</v>
      </c>
      <c r="H331" s="190"/>
      <c r="I331" s="191">
        <f>SUM(I329:I330)</f>
        <v>0</v>
      </c>
    </row>
    <row r="332" spans="2:16" ht="15" customHeight="1" thickBot="1">
      <c r="B332" s="19"/>
      <c r="C332" s="60"/>
      <c r="D332" s="60"/>
      <c r="E332" s="60"/>
      <c r="F332" s="20"/>
      <c r="G332" s="20"/>
      <c r="H332" s="20"/>
      <c r="I332" s="20"/>
      <c r="J332" s="20"/>
      <c r="K332" s="20"/>
      <c r="L332" s="19"/>
      <c r="M332" s="19"/>
      <c r="N332" s="19"/>
      <c r="O332" s="19"/>
      <c r="P332" s="20"/>
    </row>
    <row r="333" spans="2:16" ht="15" customHeight="1">
      <c r="B333" s="117" t="s">
        <v>524</v>
      </c>
      <c r="C333" s="149"/>
      <c r="D333" s="448"/>
      <c r="E333" s="449"/>
      <c r="F333" s="449"/>
      <c r="G333" s="459"/>
      <c r="H333" s="20"/>
      <c r="I333" s="20"/>
      <c r="J333" s="20"/>
      <c r="K333" s="20"/>
      <c r="L333" s="19"/>
      <c r="M333" s="19"/>
      <c r="N333" s="19"/>
      <c r="O333" s="19"/>
      <c r="P333" s="20"/>
    </row>
    <row r="334" spans="2:16" ht="15" customHeight="1" thickBot="1">
      <c r="B334" s="151" t="s">
        <v>522</v>
      </c>
      <c r="C334" s="152"/>
      <c r="D334" s="454"/>
      <c r="E334" s="455"/>
      <c r="F334" s="455"/>
      <c r="G334" s="461"/>
      <c r="H334" s="20"/>
      <c r="I334" s="20"/>
      <c r="J334" s="20"/>
      <c r="K334" s="20"/>
      <c r="L334" s="19"/>
      <c r="M334" s="19"/>
      <c r="N334" s="19"/>
      <c r="O334" s="19"/>
      <c r="P334" s="20"/>
    </row>
    <row r="335" spans="2:16" ht="15" customHeight="1">
      <c r="B335" s="19"/>
      <c r="C335" s="20"/>
      <c r="D335" s="20"/>
      <c r="E335" s="20"/>
      <c r="F335" s="19"/>
      <c r="G335" s="19"/>
      <c r="H335" s="20"/>
      <c r="I335" s="20"/>
      <c r="J335" s="20"/>
      <c r="K335" s="20"/>
      <c r="L335" s="19"/>
      <c r="M335" s="19"/>
      <c r="N335" s="19"/>
      <c r="O335" s="19"/>
      <c r="P335" s="20"/>
    </row>
    <row r="336" spans="2:16" ht="15" customHeight="1" thickBot="1">
      <c r="B336" s="19" t="s">
        <v>262</v>
      </c>
      <c r="C336" s="60"/>
      <c r="D336" s="60"/>
      <c r="E336" s="60"/>
      <c r="F336" s="20"/>
      <c r="G336" s="20"/>
      <c r="H336" s="198" t="s">
        <v>263</v>
      </c>
      <c r="I336" s="20"/>
      <c r="J336" s="19"/>
      <c r="K336" s="20"/>
      <c r="L336" s="19"/>
      <c r="M336" s="19"/>
      <c r="N336" s="19"/>
      <c r="O336" s="19"/>
      <c r="P336" s="20"/>
    </row>
    <row r="337" spans="2:17" ht="15" customHeight="1">
      <c r="B337" s="100" t="s">
        <v>264</v>
      </c>
      <c r="C337" s="63"/>
      <c r="D337" s="63"/>
      <c r="E337" s="63"/>
      <c r="F337" s="63"/>
      <c r="G337" s="65"/>
      <c r="H337" s="102">
        <f>+J312</f>
        <v>0</v>
      </c>
      <c r="I337" s="20"/>
      <c r="J337" s="19"/>
      <c r="K337" s="20"/>
      <c r="L337" s="19"/>
      <c r="M337" s="19"/>
      <c r="N337" s="19"/>
      <c r="O337" s="19"/>
      <c r="P337" s="19"/>
      <c r="Q337" s="20"/>
    </row>
    <row r="338" spans="2:17" ht="15" customHeight="1">
      <c r="B338" s="54" t="s">
        <v>265</v>
      </c>
      <c r="C338" s="139"/>
      <c r="D338" s="139"/>
      <c r="E338" s="139"/>
      <c r="F338" s="139"/>
      <c r="G338" s="92"/>
      <c r="H338" s="104">
        <f>+I331</f>
        <v>0</v>
      </c>
      <c r="I338" s="20"/>
      <c r="J338" s="19"/>
      <c r="K338" s="20"/>
      <c r="L338" s="19"/>
      <c r="M338" s="19"/>
      <c r="N338" s="19"/>
      <c r="O338" s="19"/>
      <c r="P338" s="19"/>
      <c r="Q338" s="20"/>
    </row>
    <row r="339" spans="2:17" ht="15" customHeight="1" thickBot="1">
      <c r="B339" s="107"/>
      <c r="C339" s="140"/>
      <c r="D339" s="140" t="s">
        <v>164</v>
      </c>
      <c r="E339" s="140"/>
      <c r="F339" s="140"/>
      <c r="G339" s="141"/>
      <c r="H339" s="59">
        <f>SUM(H337:H338)</f>
        <v>0</v>
      </c>
      <c r="I339" s="20"/>
      <c r="J339" s="20"/>
      <c r="K339" s="20"/>
      <c r="L339" s="19"/>
      <c r="M339" s="19"/>
      <c r="N339" s="19"/>
      <c r="O339" s="19"/>
      <c r="P339" s="19"/>
      <c r="Q339" s="20"/>
    </row>
    <row r="340" spans="2:17" ht="15" customHeight="1">
      <c r="B340" s="19"/>
      <c r="C340" s="19"/>
      <c r="D340" s="19"/>
      <c r="E340" s="19"/>
      <c r="F340" s="19"/>
      <c r="G340" s="19"/>
      <c r="H340" s="20"/>
      <c r="I340" s="20"/>
      <c r="J340" s="20"/>
      <c r="K340" s="20"/>
      <c r="L340" s="19"/>
      <c r="M340" s="19"/>
      <c r="N340" s="19"/>
      <c r="O340" s="19"/>
      <c r="P340" s="19"/>
      <c r="Q340" s="20"/>
    </row>
    <row r="341" spans="2:14" ht="15" customHeight="1">
      <c r="B341" s="1" t="s">
        <v>266</v>
      </c>
      <c r="C341" s="20"/>
      <c r="D341" s="20"/>
      <c r="E341" s="20"/>
      <c r="F341" s="20"/>
      <c r="G341" s="20"/>
      <c r="H341" s="20"/>
      <c r="I341" s="20"/>
      <c r="J341" s="19"/>
      <c r="K341" s="20"/>
      <c r="L341" s="19"/>
      <c r="M341" s="19"/>
      <c r="N341" s="20"/>
    </row>
    <row r="342" spans="2:14" ht="15" customHeight="1">
      <c r="B342" s="1" t="s">
        <v>267</v>
      </c>
      <c r="C342" s="20"/>
      <c r="D342" s="20"/>
      <c r="E342" s="20"/>
      <c r="F342" s="20"/>
      <c r="G342" s="20"/>
      <c r="H342" s="20"/>
      <c r="I342" s="20"/>
      <c r="J342" s="19"/>
      <c r="K342" s="20"/>
      <c r="L342" s="19"/>
      <c r="M342" s="19"/>
      <c r="N342" s="20"/>
    </row>
    <row r="343" spans="3:14" ht="15" customHeight="1" thickBot="1">
      <c r="C343" s="20"/>
      <c r="D343" s="20"/>
      <c r="E343" s="20"/>
      <c r="F343" s="20"/>
      <c r="G343" s="20"/>
      <c r="H343" s="20"/>
      <c r="I343" s="20"/>
      <c r="J343" s="19"/>
      <c r="K343" s="20"/>
      <c r="L343" s="19"/>
      <c r="M343" s="19"/>
      <c r="N343" s="20"/>
    </row>
    <row r="344" spans="2:8" ht="15" customHeight="1">
      <c r="B344" s="61"/>
      <c r="C344" s="192"/>
      <c r="D344" s="193" t="s">
        <v>7</v>
      </c>
      <c r="E344" s="194" t="s">
        <v>51</v>
      </c>
      <c r="F344" s="195" t="s">
        <v>169</v>
      </c>
      <c r="G344" s="196" t="s">
        <v>212</v>
      </c>
      <c r="H344" s="96" t="s">
        <v>40</v>
      </c>
    </row>
    <row r="345" spans="2:8" ht="15" customHeight="1">
      <c r="B345" s="48" t="s">
        <v>90</v>
      </c>
      <c r="C345" s="197" t="s">
        <v>268</v>
      </c>
      <c r="D345" s="198" t="s">
        <v>269</v>
      </c>
      <c r="E345" s="199" t="s">
        <v>270</v>
      </c>
      <c r="F345" s="200" t="s">
        <v>269</v>
      </c>
      <c r="G345" s="201" t="s">
        <v>270</v>
      </c>
      <c r="H345" s="202"/>
    </row>
    <row r="346" spans="2:8" ht="15" customHeight="1">
      <c r="B346" s="48"/>
      <c r="C346" s="197"/>
      <c r="D346" s="198" t="s">
        <v>271</v>
      </c>
      <c r="E346" s="199" t="s">
        <v>272</v>
      </c>
      <c r="F346" s="200" t="s">
        <v>273</v>
      </c>
      <c r="G346" s="201" t="s">
        <v>272</v>
      </c>
      <c r="H346" s="202"/>
    </row>
    <row r="347" spans="2:8" ht="15" customHeight="1">
      <c r="B347" s="48"/>
      <c r="C347" s="197"/>
      <c r="D347" s="143" t="s">
        <v>178</v>
      </c>
      <c r="E347" s="135" t="s">
        <v>586</v>
      </c>
      <c r="F347" s="203" t="s">
        <v>178</v>
      </c>
      <c r="G347" s="204" t="s">
        <v>178</v>
      </c>
      <c r="H347" s="202"/>
    </row>
    <row r="348" spans="2:8" ht="15" customHeight="1">
      <c r="B348" s="7"/>
      <c r="C348" s="197"/>
      <c r="D348" s="205" t="s">
        <v>563</v>
      </c>
      <c r="E348" s="206"/>
      <c r="F348" s="207" t="s">
        <v>274</v>
      </c>
      <c r="G348" s="208"/>
      <c r="H348" s="202" t="s">
        <v>663</v>
      </c>
    </row>
    <row r="349" spans="2:8" ht="15" customHeight="1">
      <c r="B349" s="84"/>
      <c r="C349" s="209"/>
      <c r="D349" s="198" t="s">
        <v>187</v>
      </c>
      <c r="E349" s="199"/>
      <c r="F349" s="200" t="s">
        <v>187</v>
      </c>
      <c r="G349" s="201"/>
      <c r="H349" s="202" t="s">
        <v>562</v>
      </c>
    </row>
    <row r="350" spans="2:8" ht="15" customHeight="1">
      <c r="B350" s="118"/>
      <c r="C350" s="210"/>
      <c r="D350" s="211"/>
      <c r="E350" s="210"/>
      <c r="F350" s="212"/>
      <c r="G350" s="213"/>
      <c r="H350" s="106">
        <f aca="true" t="shared" si="7" ref="H350:H355">IF($E$16="-",-(F350*G350)/1000,(D350*E350*$E$16-F350*G350)/1000)</f>
        <v>0</v>
      </c>
    </row>
    <row r="351" spans="2:8" ht="15" customHeight="1">
      <c r="B351" s="118"/>
      <c r="C351" s="214"/>
      <c r="D351" s="215"/>
      <c r="E351" s="214"/>
      <c r="F351" s="216"/>
      <c r="G351" s="217"/>
      <c r="H351" s="218">
        <f t="shared" si="7"/>
        <v>0</v>
      </c>
    </row>
    <row r="352" spans="2:8" ht="15" customHeight="1">
      <c r="B352" s="118"/>
      <c r="C352" s="219"/>
      <c r="D352" s="220"/>
      <c r="E352" s="219"/>
      <c r="F352" s="221"/>
      <c r="G352" s="222"/>
      <c r="H352" s="223">
        <f t="shared" si="7"/>
        <v>0</v>
      </c>
    </row>
    <row r="353" spans="2:8" ht="15" customHeight="1">
      <c r="B353" s="28"/>
      <c r="C353" s="210"/>
      <c r="D353" s="211"/>
      <c r="E353" s="210"/>
      <c r="F353" s="212"/>
      <c r="G353" s="213"/>
      <c r="H353" s="224">
        <f t="shared" si="7"/>
        <v>0</v>
      </c>
    </row>
    <row r="354" spans="2:8" ht="15" customHeight="1">
      <c r="B354" s="118"/>
      <c r="C354" s="214"/>
      <c r="D354" s="215"/>
      <c r="E354" s="214"/>
      <c r="F354" s="216"/>
      <c r="G354" s="217"/>
      <c r="H354" s="218">
        <f t="shared" si="7"/>
        <v>0</v>
      </c>
    </row>
    <row r="355" spans="2:8" ht="15" customHeight="1">
      <c r="B355" s="174"/>
      <c r="C355" s="219"/>
      <c r="D355" s="220"/>
      <c r="E355" s="219"/>
      <c r="F355" s="221"/>
      <c r="G355" s="222"/>
      <c r="H355" s="218">
        <f t="shared" si="7"/>
        <v>0</v>
      </c>
    </row>
    <row r="356" spans="2:8" ht="15" customHeight="1" thickBot="1">
      <c r="B356" s="151" t="s">
        <v>275</v>
      </c>
      <c r="C356" s="148"/>
      <c r="D356" s="225"/>
      <c r="E356" s="226"/>
      <c r="F356" s="227"/>
      <c r="G356" s="228"/>
      <c r="H356" s="59">
        <f>SUM(H350:H355)</f>
        <v>0</v>
      </c>
    </row>
    <row r="357" spans="2:10" ht="15" customHeight="1">
      <c r="B357" s="19"/>
      <c r="C357" s="20"/>
      <c r="D357" s="20"/>
      <c r="E357" s="20"/>
      <c r="F357" s="20"/>
      <c r="G357" s="20"/>
      <c r="H357" s="20"/>
      <c r="I357" s="20"/>
      <c r="J357" s="19"/>
    </row>
    <row r="358" ht="15" customHeight="1" thickBot="1">
      <c r="B358" s="19" t="s">
        <v>276</v>
      </c>
    </row>
    <row r="359" spans="2:10" ht="15" customHeight="1">
      <c r="B359" s="61"/>
      <c r="C359" s="192" t="s">
        <v>167</v>
      </c>
      <c r="D359" s="21" t="s">
        <v>561</v>
      </c>
      <c r="E359" s="21" t="s">
        <v>277</v>
      </c>
      <c r="F359" s="21" t="s">
        <v>278</v>
      </c>
      <c r="G359" s="21" t="s">
        <v>279</v>
      </c>
      <c r="H359" s="21" t="s">
        <v>280</v>
      </c>
      <c r="I359" s="229" t="s">
        <v>281</v>
      </c>
      <c r="J359" s="22" t="s">
        <v>282</v>
      </c>
    </row>
    <row r="360" spans="2:10" ht="15" customHeight="1">
      <c r="B360" s="48" t="s">
        <v>90</v>
      </c>
      <c r="C360" s="197" t="s">
        <v>283</v>
      </c>
      <c r="D360" s="24"/>
      <c r="E360" s="24"/>
      <c r="F360" s="24" t="s">
        <v>285</v>
      </c>
      <c r="G360" s="24" t="s">
        <v>286</v>
      </c>
      <c r="H360" s="24"/>
      <c r="I360" s="230" t="s">
        <v>287</v>
      </c>
      <c r="J360" s="25"/>
    </row>
    <row r="361" spans="2:10" ht="15" customHeight="1">
      <c r="B361" s="48"/>
      <c r="C361" s="24"/>
      <c r="D361" s="24"/>
      <c r="E361" s="24" t="s">
        <v>597</v>
      </c>
      <c r="F361" s="24"/>
      <c r="G361" s="24" t="s">
        <v>525</v>
      </c>
      <c r="H361" s="24" t="s">
        <v>598</v>
      </c>
      <c r="I361" s="230" t="s">
        <v>186</v>
      </c>
      <c r="J361" s="25"/>
    </row>
    <row r="362" spans="2:10" ht="15" customHeight="1">
      <c r="B362" s="231"/>
      <c r="C362" s="69" t="s">
        <v>526</v>
      </c>
      <c r="D362" s="24" t="s">
        <v>288</v>
      </c>
      <c r="E362" s="24" t="s">
        <v>526</v>
      </c>
      <c r="F362" s="24" t="s">
        <v>289</v>
      </c>
      <c r="G362" s="24" t="s">
        <v>651</v>
      </c>
      <c r="H362" s="24" t="s">
        <v>289</v>
      </c>
      <c r="I362" s="230" t="s">
        <v>72</v>
      </c>
      <c r="J362" s="25" t="s">
        <v>526</v>
      </c>
    </row>
    <row r="363" spans="2:10" s="130" customFormat="1" ht="15" customHeight="1" thickBot="1">
      <c r="B363" s="133"/>
      <c r="C363" s="137"/>
      <c r="D363" s="137"/>
      <c r="E363" s="137">
        <f>+C363*D363/100</f>
        <v>0</v>
      </c>
      <c r="F363" s="137"/>
      <c r="G363" s="137"/>
      <c r="H363" s="137">
        <f>+F363-G363</f>
        <v>0</v>
      </c>
      <c r="I363" s="232">
        <f>+E363*H363/1000</f>
        <v>0</v>
      </c>
      <c r="J363" s="43"/>
    </row>
    <row r="364" ht="15" customHeight="1" thickBot="1">
      <c r="B364" s="19"/>
    </row>
    <row r="365" spans="2:10" ht="15" customHeight="1">
      <c r="B365" s="19"/>
      <c r="G365" s="89"/>
      <c r="H365" s="21" t="s">
        <v>290</v>
      </c>
      <c r="I365" s="21" t="s">
        <v>291</v>
      </c>
      <c r="J365" s="6" t="s">
        <v>23</v>
      </c>
    </row>
    <row r="366" spans="2:10" ht="15" customHeight="1">
      <c r="B366" s="19"/>
      <c r="G366" s="89"/>
      <c r="H366" s="24" t="s">
        <v>292</v>
      </c>
      <c r="I366" s="24" t="s">
        <v>293</v>
      </c>
      <c r="J366" s="9"/>
    </row>
    <row r="367" spans="2:10" ht="15" customHeight="1">
      <c r="B367" s="19"/>
      <c r="G367" s="89"/>
      <c r="H367" s="24"/>
      <c r="I367" s="24" t="s">
        <v>527</v>
      </c>
      <c r="J367" s="9" t="s">
        <v>599</v>
      </c>
    </row>
    <row r="368" spans="2:10" ht="15" customHeight="1">
      <c r="B368" s="19"/>
      <c r="G368" s="89"/>
      <c r="H368" s="24" t="s">
        <v>289</v>
      </c>
      <c r="I368" s="24" t="s">
        <v>72</v>
      </c>
      <c r="J368" s="9" t="s">
        <v>72</v>
      </c>
    </row>
    <row r="369" spans="2:10" ht="15" customHeight="1" thickBot="1">
      <c r="B369" s="19"/>
      <c r="G369" s="150"/>
      <c r="H369" s="137"/>
      <c r="I369" s="108">
        <f>J363*H369/1000</f>
        <v>0</v>
      </c>
      <c r="J369" s="59">
        <f>+I363+I369</f>
        <v>0</v>
      </c>
    </row>
    <row r="370" ht="15" customHeight="1">
      <c r="B370" s="19"/>
    </row>
    <row r="371" spans="2:12" ht="15" customHeight="1">
      <c r="B371" s="1" t="s">
        <v>294</v>
      </c>
      <c r="C371" s="233"/>
      <c r="D371" s="233"/>
      <c r="E371" s="233"/>
      <c r="F371" s="233"/>
      <c r="G371" s="233"/>
      <c r="H371" s="233"/>
      <c r="I371" s="233"/>
      <c r="J371" s="233"/>
      <c r="K371" s="233"/>
      <c r="L371" s="233"/>
    </row>
    <row r="372" spans="2:12" ht="15" customHeight="1">
      <c r="B372" s="1" t="s">
        <v>295</v>
      </c>
      <c r="C372" s="233"/>
      <c r="D372" s="233"/>
      <c r="E372" s="233"/>
      <c r="F372" s="233"/>
      <c r="G372" s="233"/>
      <c r="H372" s="233"/>
      <c r="I372" s="233"/>
      <c r="J372" s="233"/>
      <c r="K372" s="233"/>
      <c r="L372" s="233"/>
    </row>
    <row r="373" spans="2:12" ht="15" customHeight="1" thickBot="1">
      <c r="B373" s="1" t="s">
        <v>296</v>
      </c>
      <c r="C373" s="233"/>
      <c r="D373" s="233"/>
      <c r="E373" s="233"/>
      <c r="F373" s="233"/>
      <c r="G373" s="233"/>
      <c r="H373" s="233"/>
      <c r="I373" s="233"/>
      <c r="J373" s="233"/>
      <c r="K373" s="233"/>
      <c r="L373" s="233"/>
    </row>
    <row r="374" spans="2:12" ht="15" customHeight="1">
      <c r="B374" s="234" t="s">
        <v>100</v>
      </c>
      <c r="C374" s="235" t="s">
        <v>297</v>
      </c>
      <c r="D374" s="236"/>
      <c r="E374" s="312" t="s">
        <v>51</v>
      </c>
      <c r="F374" s="312" t="s">
        <v>169</v>
      </c>
      <c r="G374" s="281" t="s">
        <v>298</v>
      </c>
      <c r="H374" s="233"/>
      <c r="I374" s="233"/>
      <c r="J374" s="233"/>
      <c r="K374" s="233"/>
      <c r="L374" s="233"/>
    </row>
    <row r="375" spans="2:12" ht="15" customHeight="1">
      <c r="B375" s="10"/>
      <c r="C375" s="253" t="s">
        <v>299</v>
      </c>
      <c r="D375" s="409" t="s">
        <v>300</v>
      </c>
      <c r="E375" s="409" t="s">
        <v>301</v>
      </c>
      <c r="F375" s="409" t="s">
        <v>302</v>
      </c>
      <c r="G375" s="283" t="s">
        <v>616</v>
      </c>
      <c r="H375" s="233"/>
      <c r="I375" s="233"/>
      <c r="J375" s="233"/>
      <c r="K375" s="233"/>
      <c r="L375" s="233"/>
    </row>
    <row r="376" spans="2:12" ht="15" customHeight="1">
      <c r="B376" s="10"/>
      <c r="C376" s="60"/>
      <c r="D376" s="239"/>
      <c r="E376" s="239"/>
      <c r="F376" s="239"/>
      <c r="G376" s="283" t="s">
        <v>664</v>
      </c>
      <c r="H376" s="233"/>
      <c r="I376" s="233"/>
      <c r="J376" s="233"/>
      <c r="K376" s="233"/>
      <c r="L376" s="233"/>
    </row>
    <row r="377" spans="2:12" ht="15" customHeight="1">
      <c r="B377" s="10" t="s">
        <v>303</v>
      </c>
      <c r="C377" s="60"/>
      <c r="D377" s="409" t="s">
        <v>652</v>
      </c>
      <c r="E377" s="409" t="s">
        <v>289</v>
      </c>
      <c r="F377" s="409" t="s">
        <v>699</v>
      </c>
      <c r="G377" s="407" t="s">
        <v>252</v>
      </c>
      <c r="H377" s="233"/>
      <c r="I377" s="233"/>
      <c r="J377" s="233"/>
      <c r="K377" s="233"/>
      <c r="L377" s="233"/>
    </row>
    <row r="378" spans="2:12" ht="15" customHeight="1">
      <c r="B378" s="13"/>
      <c r="C378" s="72"/>
      <c r="D378" s="72"/>
      <c r="E378" s="72"/>
      <c r="F378" s="72"/>
      <c r="G378" s="241">
        <f>(+E378-F378)*D378</f>
        <v>0</v>
      </c>
      <c r="H378" s="233"/>
      <c r="I378" s="233"/>
      <c r="J378" s="233"/>
      <c r="K378" s="233"/>
      <c r="L378" s="233"/>
    </row>
    <row r="379" spans="2:12" ht="15" customHeight="1">
      <c r="B379" s="13"/>
      <c r="C379" s="72"/>
      <c r="D379" s="72"/>
      <c r="E379" s="72"/>
      <c r="F379" s="72"/>
      <c r="G379" s="241">
        <f>(+E379-F379)*D379</f>
        <v>0</v>
      </c>
      <c r="H379" s="233"/>
      <c r="I379" s="233"/>
      <c r="J379" s="233"/>
      <c r="K379" s="233"/>
      <c r="L379" s="233"/>
    </row>
    <row r="380" spans="2:12" ht="15" customHeight="1" thickBot="1">
      <c r="B380" s="57" t="s">
        <v>304</v>
      </c>
      <c r="C380" s="242"/>
      <c r="D380" s="148"/>
      <c r="E380" s="148"/>
      <c r="F380" s="148"/>
      <c r="G380" s="59">
        <f>SUM(G378:G379)</f>
        <v>0</v>
      </c>
      <c r="H380" s="233"/>
      <c r="I380" s="233"/>
      <c r="J380" s="233"/>
      <c r="K380" s="233"/>
      <c r="L380" s="233"/>
    </row>
    <row r="381" spans="2:12" ht="15" customHeight="1">
      <c r="B381" s="19"/>
      <c r="C381" s="60"/>
      <c r="D381" s="60"/>
      <c r="E381" s="60"/>
      <c r="F381" s="60"/>
      <c r="G381" s="233"/>
      <c r="H381" s="233"/>
      <c r="I381" s="233"/>
      <c r="J381" s="233"/>
      <c r="K381" s="233"/>
      <c r="L381" s="233"/>
    </row>
    <row r="382" spans="2:12" ht="15" customHeight="1" thickBot="1">
      <c r="B382" s="1" t="s">
        <v>305</v>
      </c>
      <c r="C382" s="233"/>
      <c r="D382" s="233"/>
      <c r="E382" s="233"/>
      <c r="F382" s="233"/>
      <c r="G382" s="233"/>
      <c r="H382" s="233"/>
      <c r="I382" s="233"/>
      <c r="J382" s="233"/>
      <c r="K382" s="233"/>
      <c r="L382" s="233"/>
    </row>
    <row r="383" spans="2:7" ht="15" customHeight="1">
      <c r="B383" s="234" t="s">
        <v>100</v>
      </c>
      <c r="C383" s="237" t="s">
        <v>600</v>
      </c>
      <c r="D383" s="243"/>
      <c r="E383" s="243" t="s">
        <v>306</v>
      </c>
      <c r="F383" s="243"/>
      <c r="G383" s="236"/>
    </row>
    <row r="384" spans="2:7" ht="15" customHeight="1">
      <c r="B384" s="10" t="s">
        <v>307</v>
      </c>
      <c r="C384" s="239" t="s">
        <v>32</v>
      </c>
      <c r="D384" s="244" t="s">
        <v>308</v>
      </c>
      <c r="E384" s="245" t="s">
        <v>601</v>
      </c>
      <c r="F384" s="408" t="s">
        <v>20</v>
      </c>
      <c r="G384" s="408" t="s">
        <v>309</v>
      </c>
    </row>
    <row r="385" spans="2:7" ht="15" customHeight="1">
      <c r="B385" s="10"/>
      <c r="C385" s="66"/>
      <c r="D385" s="246" t="s">
        <v>310</v>
      </c>
      <c r="E385" s="239" t="s">
        <v>32</v>
      </c>
      <c r="F385" s="239" t="s">
        <v>311</v>
      </c>
      <c r="G385" s="409" t="s">
        <v>312</v>
      </c>
    </row>
    <row r="386" spans="2:7" ht="15" customHeight="1">
      <c r="B386" s="10"/>
      <c r="C386" s="239"/>
      <c r="D386" s="247"/>
      <c r="E386" s="409" t="s">
        <v>564</v>
      </c>
      <c r="F386" s="239"/>
      <c r="G386" s="409" t="s">
        <v>602</v>
      </c>
    </row>
    <row r="387" spans="2:7" ht="15" customHeight="1">
      <c r="B387" s="10" t="s">
        <v>313</v>
      </c>
      <c r="C387" s="239" t="s">
        <v>314</v>
      </c>
      <c r="D387" s="418" t="s">
        <v>700</v>
      </c>
      <c r="E387" s="409" t="s">
        <v>702</v>
      </c>
      <c r="F387" s="410" t="s">
        <v>701</v>
      </c>
      <c r="G387" s="409" t="s">
        <v>252</v>
      </c>
    </row>
    <row r="388" spans="2:7" ht="15" customHeight="1">
      <c r="B388" s="13"/>
      <c r="C388" s="72"/>
      <c r="D388" s="72"/>
      <c r="E388" s="144">
        <f>+C388*D388</f>
        <v>0</v>
      </c>
      <c r="F388" s="72"/>
      <c r="G388" s="72">
        <f>+E388*F388/1000</f>
        <v>0</v>
      </c>
    </row>
    <row r="389" spans="2:7" ht="15" customHeight="1">
      <c r="B389" s="13"/>
      <c r="C389" s="72"/>
      <c r="D389" s="72"/>
      <c r="E389" s="144">
        <f>+C389*D389</f>
        <v>0</v>
      </c>
      <c r="F389" s="72"/>
      <c r="G389" s="72">
        <f>+E389*F389/1000</f>
        <v>0</v>
      </c>
    </row>
    <row r="390" spans="2:7" ht="15" customHeight="1" thickBot="1">
      <c r="B390" s="10" t="s">
        <v>304</v>
      </c>
      <c r="C390" s="248"/>
      <c r="D390" s="249"/>
      <c r="E390" s="248"/>
      <c r="F390" s="249"/>
      <c r="G390" s="137">
        <f>SUM(G388:G389)</f>
        <v>0</v>
      </c>
    </row>
    <row r="391" spans="2:9" ht="15" customHeight="1" thickBot="1">
      <c r="B391" s="64"/>
      <c r="C391" s="250"/>
      <c r="D391" s="250"/>
      <c r="E391" s="251"/>
      <c r="F391" s="251"/>
      <c r="G391" s="251"/>
      <c r="H391" s="252"/>
      <c r="I391" s="252"/>
    </row>
    <row r="392" spans="2:12" ht="15" customHeight="1">
      <c r="B392" s="19"/>
      <c r="C392" s="60"/>
      <c r="D392" s="60"/>
      <c r="E392" s="253"/>
      <c r="F392" s="254"/>
      <c r="G392" s="243"/>
      <c r="H392" s="243" t="s">
        <v>315</v>
      </c>
      <c r="I392" s="243"/>
      <c r="J392" s="255"/>
      <c r="K392" s="252"/>
      <c r="L392" s="252"/>
    </row>
    <row r="393" spans="3:11" ht="15" customHeight="1">
      <c r="C393" s="233"/>
      <c r="D393" s="233"/>
      <c r="E393" s="252"/>
      <c r="F393" s="416" t="s">
        <v>316</v>
      </c>
      <c r="G393" s="408" t="s">
        <v>605</v>
      </c>
      <c r="H393" s="408" t="s">
        <v>317</v>
      </c>
      <c r="I393" s="414" t="s">
        <v>318</v>
      </c>
      <c r="J393" s="411" t="s">
        <v>706</v>
      </c>
      <c r="K393" s="252"/>
    </row>
    <row r="394" spans="3:11" ht="15" customHeight="1">
      <c r="C394" s="233"/>
      <c r="D394" s="233"/>
      <c r="E394" s="252"/>
      <c r="F394" s="417" t="s">
        <v>642</v>
      </c>
      <c r="G394" s="239"/>
      <c r="H394" s="239" t="s">
        <v>311</v>
      </c>
      <c r="I394" s="413" t="s">
        <v>312</v>
      </c>
      <c r="J394" s="240"/>
      <c r="K394" s="252"/>
    </row>
    <row r="395" spans="3:11" ht="15" customHeight="1">
      <c r="C395" s="233"/>
      <c r="D395" s="233"/>
      <c r="E395" s="252"/>
      <c r="F395" s="256"/>
      <c r="G395" s="409" t="s">
        <v>603</v>
      </c>
      <c r="H395" s="239"/>
      <c r="I395" s="413" t="s">
        <v>604</v>
      </c>
      <c r="J395" s="283" t="s">
        <v>665</v>
      </c>
      <c r="K395" s="252"/>
    </row>
    <row r="396" spans="3:11" ht="15" customHeight="1">
      <c r="C396" s="233"/>
      <c r="D396" s="233"/>
      <c r="E396" s="252"/>
      <c r="F396" s="412" t="s">
        <v>703</v>
      </c>
      <c r="G396" s="409" t="s">
        <v>702</v>
      </c>
      <c r="H396" s="410" t="s">
        <v>701</v>
      </c>
      <c r="I396" s="413" t="s">
        <v>252</v>
      </c>
      <c r="J396" s="407" t="s">
        <v>252</v>
      </c>
      <c r="K396" s="252"/>
    </row>
    <row r="397" spans="3:11" ht="15" customHeight="1">
      <c r="C397" s="233"/>
      <c r="D397" s="233"/>
      <c r="E397" s="252"/>
      <c r="F397" s="132"/>
      <c r="G397" s="144">
        <f>+C388*F397</f>
        <v>0</v>
      </c>
      <c r="H397" s="72"/>
      <c r="I397" s="33">
        <f>+G397*H397/1000</f>
        <v>0</v>
      </c>
      <c r="J397" s="35"/>
      <c r="K397" s="252"/>
    </row>
    <row r="398" spans="3:11" ht="15" customHeight="1">
      <c r="C398" s="233"/>
      <c r="D398" s="233"/>
      <c r="E398" s="252"/>
      <c r="F398" s="132"/>
      <c r="G398" s="144">
        <f>+C389*F398</f>
        <v>0</v>
      </c>
      <c r="H398" s="72"/>
      <c r="I398" s="33">
        <f>+G398*H398/1000</f>
        <v>0</v>
      </c>
      <c r="J398" s="35"/>
      <c r="K398" s="252"/>
    </row>
    <row r="399" spans="3:11" ht="15" customHeight="1" thickBot="1">
      <c r="C399" s="233"/>
      <c r="D399" s="233"/>
      <c r="E399" s="252"/>
      <c r="F399" s="227"/>
      <c r="G399" s="226"/>
      <c r="H399" s="148"/>
      <c r="I399" s="77">
        <f>SUM(I397:I398)</f>
        <v>0</v>
      </c>
      <c r="J399" s="59">
        <f>+G390-I399</f>
        <v>0</v>
      </c>
      <c r="K399" s="252"/>
    </row>
    <row r="400" spans="3:11" ht="15" customHeight="1">
      <c r="C400" s="233"/>
      <c r="D400" s="233"/>
      <c r="E400" s="252"/>
      <c r="F400" s="252"/>
      <c r="G400" s="252"/>
      <c r="H400" s="252"/>
      <c r="I400" s="20"/>
      <c r="J400" s="253"/>
      <c r="K400" s="252"/>
    </row>
    <row r="401" spans="3:12" ht="15" customHeight="1">
      <c r="C401" s="233"/>
      <c r="D401" s="233"/>
      <c r="E401" s="233"/>
      <c r="F401" s="233"/>
      <c r="G401" s="233"/>
      <c r="H401" s="233"/>
      <c r="I401" s="233"/>
      <c r="J401" s="233"/>
      <c r="K401" s="233"/>
      <c r="L401" s="233"/>
    </row>
    <row r="402" spans="2:12" ht="15" customHeight="1" thickBot="1">
      <c r="B402" s="1" t="s">
        <v>319</v>
      </c>
      <c r="C402" s="233"/>
      <c r="D402" s="233"/>
      <c r="E402" s="233"/>
      <c r="F402" s="233"/>
      <c r="G402" s="233"/>
      <c r="H402" s="233"/>
      <c r="I402" s="233"/>
      <c r="J402" s="233"/>
      <c r="K402" s="233"/>
      <c r="L402" s="233"/>
    </row>
    <row r="403" spans="2:12" ht="15" customHeight="1">
      <c r="B403" s="234" t="s">
        <v>100</v>
      </c>
      <c r="C403" s="438" t="s">
        <v>306</v>
      </c>
      <c r="D403" s="439"/>
      <c r="E403" s="442"/>
      <c r="F403" s="441" t="s">
        <v>315</v>
      </c>
      <c r="G403" s="439"/>
      <c r="H403" s="440"/>
      <c r="I403" s="238"/>
      <c r="J403" s="233"/>
      <c r="K403" s="233"/>
      <c r="L403" s="233"/>
    </row>
    <row r="404" spans="2:12" ht="15" customHeight="1">
      <c r="B404" s="10" t="s">
        <v>307</v>
      </c>
      <c r="C404" s="408" t="s">
        <v>320</v>
      </c>
      <c r="D404" s="408" t="s">
        <v>321</v>
      </c>
      <c r="E404" s="414" t="s">
        <v>322</v>
      </c>
      <c r="F404" s="416" t="s">
        <v>323</v>
      </c>
      <c r="G404" s="408" t="s">
        <v>324</v>
      </c>
      <c r="H404" s="408" t="s">
        <v>325</v>
      </c>
      <c r="I404" s="283" t="s">
        <v>707</v>
      </c>
      <c r="J404" s="233"/>
      <c r="K404" s="233"/>
      <c r="L404" s="233"/>
    </row>
    <row r="405" spans="2:12" ht="15" customHeight="1">
      <c r="B405" s="10"/>
      <c r="C405" s="239"/>
      <c r="D405" s="239"/>
      <c r="E405" s="413" t="s">
        <v>284</v>
      </c>
      <c r="F405" s="417"/>
      <c r="G405" s="409"/>
      <c r="H405" s="409" t="s">
        <v>516</v>
      </c>
      <c r="I405" s="283" t="s">
        <v>606</v>
      </c>
      <c r="J405" s="233"/>
      <c r="K405" s="233"/>
      <c r="L405" s="233"/>
    </row>
    <row r="406" spans="2:12" ht="15" customHeight="1">
      <c r="B406" s="10" t="s">
        <v>326</v>
      </c>
      <c r="C406" s="409" t="s">
        <v>289</v>
      </c>
      <c r="D406" s="409" t="s">
        <v>530</v>
      </c>
      <c r="E406" s="415" t="s">
        <v>72</v>
      </c>
      <c r="F406" s="417" t="s">
        <v>289</v>
      </c>
      <c r="G406" s="409" t="s">
        <v>530</v>
      </c>
      <c r="H406" s="410" t="s">
        <v>72</v>
      </c>
      <c r="I406" s="407" t="s">
        <v>72</v>
      </c>
      <c r="J406" s="233"/>
      <c r="K406" s="233"/>
      <c r="L406" s="233"/>
    </row>
    <row r="407" spans="2:12" ht="15" customHeight="1">
      <c r="B407" s="13"/>
      <c r="C407" s="72"/>
      <c r="D407" s="72"/>
      <c r="E407" s="258">
        <f>+C407*D407/1000</f>
        <v>0</v>
      </c>
      <c r="F407" s="132"/>
      <c r="G407" s="72"/>
      <c r="H407" s="259">
        <f>+F407*G407/1000</f>
        <v>0</v>
      </c>
      <c r="I407" s="104">
        <f>+H407-E407</f>
        <v>0</v>
      </c>
      <c r="J407" s="233"/>
      <c r="K407" s="233"/>
      <c r="L407" s="233"/>
    </row>
    <row r="408" spans="2:12" ht="15" customHeight="1">
      <c r="B408" s="13"/>
      <c r="C408" s="73"/>
      <c r="D408" s="73"/>
      <c r="E408" s="258">
        <f>+C408*D408/1000</f>
        <v>0</v>
      </c>
      <c r="F408" s="132"/>
      <c r="G408" s="72"/>
      <c r="H408" s="259">
        <f>+F408*G408/1000</f>
        <v>0</v>
      </c>
      <c r="I408" s="104">
        <f>+H408-E408</f>
        <v>0</v>
      </c>
      <c r="J408" s="233"/>
      <c r="K408" s="233"/>
      <c r="L408" s="233"/>
    </row>
    <row r="409" spans="2:12" ht="15" customHeight="1" thickBot="1">
      <c r="B409" s="57" t="s">
        <v>304</v>
      </c>
      <c r="C409" s="260"/>
      <c r="D409" s="260"/>
      <c r="E409" s="77">
        <f>SUM(E407:E408)</f>
        <v>0</v>
      </c>
      <c r="F409" s="227"/>
      <c r="G409" s="148"/>
      <c r="H409" s="137">
        <f>SUM(H407:H408)</f>
        <v>0</v>
      </c>
      <c r="I409" s="59">
        <f>SUM(I407:I408)</f>
        <v>0</v>
      </c>
      <c r="J409" s="233"/>
      <c r="K409" s="233"/>
      <c r="L409" s="233"/>
    </row>
    <row r="410" spans="3:12" ht="15" customHeight="1">
      <c r="C410" s="233"/>
      <c r="D410" s="233"/>
      <c r="E410" s="233"/>
      <c r="F410" s="233"/>
      <c r="G410" s="233"/>
      <c r="H410" s="233"/>
      <c r="I410" s="233"/>
      <c r="J410" s="233"/>
      <c r="K410" s="233"/>
      <c r="L410" s="233"/>
    </row>
    <row r="411" spans="2:12" ht="15" customHeight="1">
      <c r="B411" s="1" t="s">
        <v>327</v>
      </c>
      <c r="C411" s="233"/>
      <c r="D411" s="233"/>
      <c r="E411" s="233"/>
      <c r="F411" s="233"/>
      <c r="G411" s="233"/>
      <c r="H411" s="233"/>
      <c r="I411" s="233"/>
      <c r="J411" s="233"/>
      <c r="K411" s="233"/>
      <c r="L411" s="233"/>
    </row>
    <row r="412" spans="3:12" ht="15" customHeight="1">
      <c r="C412" s="261" t="s">
        <v>653</v>
      </c>
      <c r="D412" s="262"/>
      <c r="E412" s="233"/>
      <c r="F412" s="233"/>
      <c r="G412" s="233"/>
      <c r="H412" s="233"/>
      <c r="I412" s="233"/>
      <c r="J412" s="233"/>
      <c r="K412" s="233"/>
      <c r="L412" s="233"/>
    </row>
    <row r="413" spans="3:12" ht="15" customHeight="1">
      <c r="C413" s="33">
        <f>+G380+J399+I409</f>
        <v>0</v>
      </c>
      <c r="D413" s="263" t="s">
        <v>328</v>
      </c>
      <c r="E413" s="233"/>
      <c r="F413" s="233"/>
      <c r="G413" s="233"/>
      <c r="H413" s="233"/>
      <c r="I413" s="233"/>
      <c r="J413" s="233"/>
      <c r="K413" s="233"/>
      <c r="L413" s="233"/>
    </row>
    <row r="414" spans="3:12" ht="15" customHeight="1">
      <c r="C414" s="233"/>
      <c r="D414" s="233"/>
      <c r="E414" s="233"/>
      <c r="F414" s="233"/>
      <c r="G414" s="233"/>
      <c r="H414" s="233"/>
      <c r="I414" s="233"/>
      <c r="J414" s="233"/>
      <c r="K414" s="233"/>
      <c r="L414" s="233"/>
    </row>
    <row r="415" spans="3:12" ht="15" customHeight="1">
      <c r="C415" s="233"/>
      <c r="D415" s="233"/>
      <c r="E415" s="233"/>
      <c r="F415" s="233"/>
      <c r="G415" s="233"/>
      <c r="H415" s="233"/>
      <c r="I415" s="233"/>
      <c r="J415" s="233"/>
      <c r="K415" s="233"/>
      <c r="L415" s="233"/>
    </row>
    <row r="416" spans="3:12" ht="15" customHeight="1">
      <c r="C416" s="233"/>
      <c r="D416" s="233"/>
      <c r="E416" s="233"/>
      <c r="F416" s="233"/>
      <c r="G416" s="233"/>
      <c r="H416" s="233"/>
      <c r="I416" s="233"/>
      <c r="J416" s="233"/>
      <c r="K416" s="233"/>
      <c r="L416" s="233"/>
    </row>
    <row r="417" spans="3:12" ht="15" customHeight="1">
      <c r="C417" s="233"/>
      <c r="D417" s="233"/>
      <c r="E417" s="233"/>
      <c r="F417" s="233"/>
      <c r="G417" s="233"/>
      <c r="H417" s="233"/>
      <c r="I417" s="233"/>
      <c r="J417" s="233"/>
      <c r="K417" s="233"/>
      <c r="L417" s="233"/>
    </row>
    <row r="418" spans="2:12" ht="15" customHeight="1">
      <c r="B418" s="1" t="s">
        <v>329</v>
      </c>
      <c r="C418" s="233"/>
      <c r="D418" s="233"/>
      <c r="E418" s="233"/>
      <c r="F418" s="233"/>
      <c r="G418" s="233"/>
      <c r="H418" s="233"/>
      <c r="I418" s="233"/>
      <c r="J418" s="233"/>
      <c r="K418" s="233"/>
      <c r="L418" s="233"/>
    </row>
    <row r="419" spans="2:12" ht="15" customHeight="1" thickBot="1">
      <c r="B419" s="1" t="s">
        <v>330</v>
      </c>
      <c r="C419" s="233"/>
      <c r="D419" s="233"/>
      <c r="E419" s="233"/>
      <c r="F419" s="233"/>
      <c r="G419" s="233"/>
      <c r="H419" s="233"/>
      <c r="I419" s="233"/>
      <c r="J419" s="233"/>
      <c r="K419" s="233"/>
      <c r="L419" s="233"/>
    </row>
    <row r="420" spans="2:12" ht="15" customHeight="1">
      <c r="B420" s="234" t="s">
        <v>100</v>
      </c>
      <c r="C420" s="250" t="s">
        <v>167</v>
      </c>
      <c r="D420" s="264" t="s">
        <v>51</v>
      </c>
      <c r="E420" s="265" t="s">
        <v>169</v>
      </c>
      <c r="F420" s="281" t="s">
        <v>298</v>
      </c>
      <c r="J420" s="233"/>
      <c r="K420" s="233"/>
      <c r="L420" s="233"/>
    </row>
    <row r="421" spans="2:12" ht="15" customHeight="1">
      <c r="B421" s="10"/>
      <c r="C421" s="60" t="s">
        <v>331</v>
      </c>
      <c r="D421" s="257" t="s">
        <v>301</v>
      </c>
      <c r="E421" s="256" t="s">
        <v>301</v>
      </c>
      <c r="F421" s="240"/>
      <c r="J421" s="233"/>
      <c r="K421" s="233"/>
      <c r="L421" s="233"/>
    </row>
    <row r="422" spans="2:12" ht="15" customHeight="1">
      <c r="B422" s="10"/>
      <c r="C422" s="60" t="s">
        <v>607</v>
      </c>
      <c r="D422" s="257"/>
      <c r="E422" s="256"/>
      <c r="F422" s="283" t="s">
        <v>664</v>
      </c>
      <c r="J422" s="233"/>
      <c r="K422" s="233"/>
      <c r="L422" s="233"/>
    </row>
    <row r="423" spans="2:12" ht="15" customHeight="1">
      <c r="B423" s="10" t="s">
        <v>332</v>
      </c>
      <c r="C423" s="253" t="s">
        <v>608</v>
      </c>
      <c r="D423" s="413" t="s">
        <v>289</v>
      </c>
      <c r="E423" s="417" t="s">
        <v>609</v>
      </c>
      <c r="F423" s="283" t="s">
        <v>252</v>
      </c>
      <c r="J423" s="233"/>
      <c r="K423" s="233"/>
      <c r="L423" s="233"/>
    </row>
    <row r="424" spans="2:12" ht="15" customHeight="1">
      <c r="B424" s="13"/>
      <c r="C424" s="72"/>
      <c r="D424" s="33"/>
      <c r="E424" s="132"/>
      <c r="F424" s="266">
        <f>(+D424-E424)*C424/1000</f>
        <v>0</v>
      </c>
      <c r="J424" s="233"/>
      <c r="K424" s="233"/>
      <c r="L424" s="233"/>
    </row>
    <row r="425" spans="2:12" ht="15" customHeight="1">
      <c r="B425" s="13"/>
      <c r="C425" s="72"/>
      <c r="D425" s="33"/>
      <c r="E425" s="132"/>
      <c r="F425" s="266">
        <f>(+D425-E425)*C425/1000</f>
        <v>0</v>
      </c>
      <c r="J425" s="233"/>
      <c r="K425" s="233"/>
      <c r="L425" s="233"/>
    </row>
    <row r="426" spans="2:12" ht="15" customHeight="1" thickBot="1">
      <c r="B426" s="57" t="s">
        <v>304</v>
      </c>
      <c r="C426" s="147">
        <f>SUM(C424:C425)</f>
        <v>0</v>
      </c>
      <c r="D426" s="226"/>
      <c r="E426" s="227"/>
      <c r="F426" s="59">
        <f>SUM(F424:F425)</f>
        <v>0</v>
      </c>
      <c r="J426" s="233"/>
      <c r="K426" s="233"/>
      <c r="L426" s="233"/>
    </row>
    <row r="427" spans="3:12" ht="15" customHeight="1">
      <c r="C427" s="60"/>
      <c r="D427" s="60"/>
      <c r="E427" s="60"/>
      <c r="F427" s="60"/>
      <c r="J427" s="233"/>
      <c r="K427" s="233"/>
      <c r="L427" s="233"/>
    </row>
    <row r="428" spans="3:12" ht="15" customHeight="1">
      <c r="C428" s="60"/>
      <c r="D428" s="60"/>
      <c r="E428" s="60"/>
      <c r="F428" s="60"/>
      <c r="J428" s="233"/>
      <c r="K428" s="233"/>
      <c r="L428" s="233"/>
    </row>
    <row r="429" spans="2:12" ht="15" customHeight="1" thickBot="1">
      <c r="B429" s="1" t="s">
        <v>333</v>
      </c>
      <c r="C429" s="60"/>
      <c r="D429" s="60"/>
      <c r="E429" s="60"/>
      <c r="F429" s="60"/>
      <c r="J429" s="233"/>
      <c r="K429" s="233"/>
      <c r="L429" s="233"/>
    </row>
    <row r="430" spans="2:9" ht="15" customHeight="1">
      <c r="B430" s="234" t="s">
        <v>100</v>
      </c>
      <c r="C430" s="438" t="s">
        <v>334</v>
      </c>
      <c r="D430" s="439"/>
      <c r="E430" s="442"/>
      <c r="F430" s="445" t="s">
        <v>335</v>
      </c>
      <c r="G430" s="446"/>
      <c r="H430" s="447"/>
      <c r="I430" s="96"/>
    </row>
    <row r="431" spans="2:9" ht="15" customHeight="1">
      <c r="B431" s="10"/>
      <c r="C431" s="247" t="s">
        <v>336</v>
      </c>
      <c r="D431" s="60" t="s">
        <v>337</v>
      </c>
      <c r="E431" s="70" t="s">
        <v>338</v>
      </c>
      <c r="F431" s="434" t="s">
        <v>339</v>
      </c>
      <c r="G431" s="198" t="s">
        <v>340</v>
      </c>
      <c r="H431" s="197" t="s">
        <v>341</v>
      </c>
      <c r="I431" s="97" t="s">
        <v>708</v>
      </c>
    </row>
    <row r="432" spans="2:9" ht="15" customHeight="1">
      <c r="B432" s="10"/>
      <c r="C432" s="247" t="s">
        <v>342</v>
      </c>
      <c r="D432" s="60" t="s">
        <v>343</v>
      </c>
      <c r="E432" s="70" t="s">
        <v>344</v>
      </c>
      <c r="F432" s="200" t="s">
        <v>342</v>
      </c>
      <c r="G432" s="198" t="s">
        <v>343</v>
      </c>
      <c r="H432" s="197" t="s">
        <v>345</v>
      </c>
      <c r="I432" s="269" t="s">
        <v>612</v>
      </c>
    </row>
    <row r="433" spans="2:9" ht="15" customHeight="1">
      <c r="B433" s="10"/>
      <c r="C433" s="418"/>
      <c r="D433" s="253"/>
      <c r="E433" s="413" t="s">
        <v>284</v>
      </c>
      <c r="F433" s="200"/>
      <c r="G433" s="198"/>
      <c r="H433" s="197" t="s">
        <v>516</v>
      </c>
      <c r="I433" s="97" t="s">
        <v>613</v>
      </c>
    </row>
    <row r="434" spans="2:9" ht="15" customHeight="1">
      <c r="B434" s="26" t="s">
        <v>346</v>
      </c>
      <c r="C434" s="418" t="s">
        <v>610</v>
      </c>
      <c r="D434" s="253" t="s">
        <v>611</v>
      </c>
      <c r="E434" s="413" t="s">
        <v>136</v>
      </c>
      <c r="F434" s="419" t="s">
        <v>610</v>
      </c>
      <c r="G434" s="198" t="s">
        <v>611</v>
      </c>
      <c r="H434" s="197" t="s">
        <v>136</v>
      </c>
      <c r="I434" s="98" t="s">
        <v>136</v>
      </c>
    </row>
    <row r="435" spans="2:9" s="130" customFormat="1" ht="15" customHeight="1">
      <c r="B435" s="271"/>
      <c r="C435" s="72"/>
      <c r="D435" s="72"/>
      <c r="E435" s="33">
        <f>+C435*D435/1000</f>
        <v>0</v>
      </c>
      <c r="F435" s="132"/>
      <c r="G435" s="72"/>
      <c r="H435" s="33">
        <f>+F435*G435/1000</f>
        <v>0</v>
      </c>
      <c r="I435" s="35"/>
    </row>
    <row r="436" spans="2:9" s="130" customFormat="1" ht="15" customHeight="1">
      <c r="B436" s="271"/>
      <c r="C436" s="72"/>
      <c r="D436" s="72"/>
      <c r="E436" s="33">
        <f>+C436*D436/1000</f>
        <v>0</v>
      </c>
      <c r="F436" s="132"/>
      <c r="G436" s="72"/>
      <c r="H436" s="33">
        <f>+F436*G436/1000</f>
        <v>0</v>
      </c>
      <c r="I436" s="272"/>
    </row>
    <row r="437" spans="2:9" s="130" customFormat="1" ht="15" customHeight="1" thickBot="1">
      <c r="B437" s="273" t="s">
        <v>304</v>
      </c>
      <c r="C437" s="74"/>
      <c r="D437" s="75"/>
      <c r="E437" s="274">
        <f>SUM(E435:E436)</f>
        <v>0</v>
      </c>
      <c r="F437" s="275"/>
      <c r="G437" s="75"/>
      <c r="H437" s="276">
        <f>SUM(H435:H436)</f>
        <v>0</v>
      </c>
      <c r="I437" s="277">
        <f>+E437-H437</f>
        <v>0</v>
      </c>
    </row>
    <row r="438" spans="5:9" s="130" customFormat="1" ht="15" customHeight="1">
      <c r="E438" s="278"/>
      <c r="F438" s="278"/>
      <c r="H438" s="278"/>
      <c r="I438" s="278"/>
    </row>
    <row r="439" spans="2:12" ht="15" customHeight="1" thickBot="1">
      <c r="B439" s="1" t="s">
        <v>347</v>
      </c>
      <c r="C439" s="233"/>
      <c r="D439" s="233"/>
      <c r="E439" s="233"/>
      <c r="F439" s="233"/>
      <c r="G439" s="233"/>
      <c r="H439" s="233"/>
      <c r="I439" s="233"/>
      <c r="J439" s="233"/>
      <c r="K439" s="233"/>
      <c r="L439" s="233"/>
    </row>
    <row r="440" spans="2:12" ht="15" customHeight="1">
      <c r="B440" s="234" t="s">
        <v>100</v>
      </c>
      <c r="C440" s="438" t="s">
        <v>306</v>
      </c>
      <c r="D440" s="439"/>
      <c r="E440" s="442"/>
      <c r="F440" s="441" t="s">
        <v>315</v>
      </c>
      <c r="G440" s="439"/>
      <c r="H440" s="440"/>
      <c r="I440" s="281"/>
      <c r="J440" s="233"/>
      <c r="K440" s="233"/>
      <c r="L440" s="233"/>
    </row>
    <row r="441" spans="2:12" ht="15" customHeight="1">
      <c r="B441" s="10" t="s">
        <v>307</v>
      </c>
      <c r="C441" s="408" t="s">
        <v>320</v>
      </c>
      <c r="D441" s="408" t="s">
        <v>321</v>
      </c>
      <c r="E441" s="414" t="s">
        <v>322</v>
      </c>
      <c r="F441" s="416" t="s">
        <v>323</v>
      </c>
      <c r="G441" s="408" t="s">
        <v>324</v>
      </c>
      <c r="H441" s="408" t="s">
        <v>325</v>
      </c>
      <c r="I441" s="283" t="s">
        <v>707</v>
      </c>
      <c r="J441" s="233"/>
      <c r="K441" s="233"/>
      <c r="L441" s="233"/>
    </row>
    <row r="442" spans="2:12" ht="15" customHeight="1">
      <c r="B442" s="10"/>
      <c r="C442" s="409"/>
      <c r="D442" s="409"/>
      <c r="E442" s="413" t="s">
        <v>284</v>
      </c>
      <c r="F442" s="417"/>
      <c r="G442" s="409"/>
      <c r="H442" s="409" t="s">
        <v>615</v>
      </c>
      <c r="I442" s="283" t="s">
        <v>226</v>
      </c>
      <c r="J442" s="233"/>
      <c r="K442" s="233"/>
      <c r="L442" s="233"/>
    </row>
    <row r="443" spans="2:12" ht="15" customHeight="1">
      <c r="B443" s="10" t="s">
        <v>348</v>
      </c>
      <c r="C443" s="409" t="s">
        <v>289</v>
      </c>
      <c r="D443" s="409" t="s">
        <v>614</v>
      </c>
      <c r="E443" s="415" t="s">
        <v>72</v>
      </c>
      <c r="F443" s="417" t="s">
        <v>289</v>
      </c>
      <c r="G443" s="409" t="s">
        <v>530</v>
      </c>
      <c r="H443" s="410" t="s">
        <v>72</v>
      </c>
      <c r="I443" s="407" t="s">
        <v>72</v>
      </c>
      <c r="J443" s="233"/>
      <c r="K443" s="233"/>
      <c r="L443" s="233"/>
    </row>
    <row r="444" spans="2:12" ht="15" customHeight="1">
      <c r="B444" s="13"/>
      <c r="C444" s="73"/>
      <c r="D444" s="73"/>
      <c r="E444" s="258">
        <f>+C444*D444/1000</f>
        <v>0</v>
      </c>
      <c r="F444" s="279"/>
      <c r="G444" s="73"/>
      <c r="H444" s="259">
        <f>+F444*G444/1000</f>
        <v>0</v>
      </c>
      <c r="I444" s="104">
        <f>+H444-E444</f>
        <v>0</v>
      </c>
      <c r="J444" s="233"/>
      <c r="K444" s="233"/>
      <c r="L444" s="233"/>
    </row>
    <row r="445" spans="2:12" ht="15" customHeight="1">
      <c r="B445" s="13"/>
      <c r="C445" s="73"/>
      <c r="D445" s="73"/>
      <c r="E445" s="258">
        <f>+C445*D445/1000</f>
        <v>0</v>
      </c>
      <c r="F445" s="279"/>
      <c r="G445" s="73"/>
      <c r="H445" s="259">
        <f>+F445*G445/1000</f>
        <v>0</v>
      </c>
      <c r="I445" s="104">
        <f>+H445-E445</f>
        <v>0</v>
      </c>
      <c r="J445" s="233"/>
      <c r="K445" s="233"/>
      <c r="L445" s="233"/>
    </row>
    <row r="446" spans="2:12" ht="15" customHeight="1" thickBot="1">
      <c r="B446" s="57" t="s">
        <v>304</v>
      </c>
      <c r="C446" s="260"/>
      <c r="D446" s="260"/>
      <c r="E446" s="77">
        <f>SUM(E444:E445)</f>
        <v>0</v>
      </c>
      <c r="F446" s="280"/>
      <c r="G446" s="260"/>
      <c r="H446" s="137">
        <f>SUM(H444:H445)</f>
        <v>0</v>
      </c>
      <c r="I446" s="59">
        <f>SUM(I444:I445)</f>
        <v>0</v>
      </c>
      <c r="J446" s="233"/>
      <c r="K446" s="233"/>
      <c r="L446" s="233"/>
    </row>
    <row r="447" spans="3:12" ht="15" customHeight="1">
      <c r="C447" s="233"/>
      <c r="D447" s="233"/>
      <c r="E447" s="233"/>
      <c r="F447" s="233"/>
      <c r="G447" s="233"/>
      <c r="H447" s="233"/>
      <c r="I447" s="233"/>
      <c r="J447" s="233"/>
      <c r="K447" s="233"/>
      <c r="L447" s="233"/>
    </row>
    <row r="448" spans="3:12" ht="15" customHeight="1">
      <c r="C448" s="233"/>
      <c r="D448" s="233"/>
      <c r="E448" s="233"/>
      <c r="F448" s="233"/>
      <c r="G448" s="233"/>
      <c r="H448" s="233"/>
      <c r="I448" s="233"/>
      <c r="J448" s="233"/>
      <c r="K448" s="233"/>
      <c r="L448" s="233"/>
    </row>
    <row r="449" spans="3:12" ht="15" customHeight="1">
      <c r="C449" s="233"/>
      <c r="D449" s="233"/>
      <c r="E449" s="233"/>
      <c r="F449" s="233"/>
      <c r="G449" s="233"/>
      <c r="H449" s="233"/>
      <c r="I449" s="233"/>
      <c r="J449" s="233"/>
      <c r="K449" s="233"/>
      <c r="L449" s="233"/>
    </row>
    <row r="450" spans="3:12" ht="15" customHeight="1">
      <c r="C450" s="233"/>
      <c r="D450" s="233"/>
      <c r="E450" s="233"/>
      <c r="F450" s="233"/>
      <c r="G450" s="233"/>
      <c r="H450" s="233"/>
      <c r="I450" s="233"/>
      <c r="J450" s="233"/>
      <c r="K450" s="233"/>
      <c r="L450" s="233"/>
    </row>
    <row r="451" spans="2:12" ht="15" customHeight="1">
      <c r="B451" s="1" t="s">
        <v>349</v>
      </c>
      <c r="C451" s="233"/>
      <c r="D451" s="233"/>
      <c r="E451" s="233"/>
      <c r="F451" s="233"/>
      <c r="G451" s="233"/>
      <c r="H451" s="233"/>
      <c r="I451" s="233"/>
      <c r="J451" s="233"/>
      <c r="K451" s="233"/>
      <c r="L451" s="233"/>
    </row>
    <row r="452" spans="3:12" ht="15" customHeight="1">
      <c r="C452" s="172" t="s">
        <v>654</v>
      </c>
      <c r="D452" s="262"/>
      <c r="E452" s="233"/>
      <c r="F452" s="233"/>
      <c r="G452" s="233"/>
      <c r="H452" s="233"/>
      <c r="I452" s="233"/>
      <c r="J452" s="233"/>
      <c r="K452" s="233"/>
      <c r="L452" s="233"/>
    </row>
    <row r="453" spans="3:12" ht="15" customHeight="1">
      <c r="C453" s="33">
        <f>+F426+I437+I446</f>
        <v>0</v>
      </c>
      <c r="D453" s="263" t="s">
        <v>328</v>
      </c>
      <c r="E453" s="233"/>
      <c r="F453" s="233"/>
      <c r="G453" s="233"/>
      <c r="H453" s="233"/>
      <c r="I453" s="233"/>
      <c r="J453" s="233"/>
      <c r="K453" s="233"/>
      <c r="L453" s="233"/>
    </row>
    <row r="454" spans="3:12" ht="15" customHeight="1">
      <c r="C454" s="233"/>
      <c r="D454" s="233"/>
      <c r="E454" s="233"/>
      <c r="F454" s="233"/>
      <c r="G454" s="233"/>
      <c r="H454" s="233"/>
      <c r="I454" s="233"/>
      <c r="J454" s="233"/>
      <c r="K454" s="233"/>
      <c r="L454" s="233"/>
    </row>
    <row r="455" spans="3:12" ht="15" customHeight="1">
      <c r="C455" s="233"/>
      <c r="D455" s="233"/>
      <c r="E455" s="233"/>
      <c r="F455" s="233"/>
      <c r="G455" s="233"/>
      <c r="H455" s="233"/>
      <c r="I455" s="233"/>
      <c r="J455" s="233"/>
      <c r="K455" s="233"/>
      <c r="L455" s="233"/>
    </row>
    <row r="456" spans="3:12" ht="15" customHeight="1">
      <c r="C456" s="233"/>
      <c r="D456" s="233"/>
      <c r="E456" s="233"/>
      <c r="F456" s="233"/>
      <c r="G456" s="233"/>
      <c r="H456" s="233"/>
      <c r="I456" s="233"/>
      <c r="J456" s="233"/>
      <c r="K456" s="233"/>
      <c r="L456" s="233"/>
    </row>
    <row r="457" spans="2:12" ht="15" customHeight="1">
      <c r="B457" s="60" t="s">
        <v>350</v>
      </c>
      <c r="C457" s="60"/>
      <c r="D457" s="60"/>
      <c r="E457" s="60"/>
      <c r="F457" s="19"/>
      <c r="G457" s="60"/>
      <c r="H457" s="60"/>
      <c r="I457" s="252"/>
      <c r="J457" s="233"/>
      <c r="K457" s="233"/>
      <c r="L457" s="233"/>
    </row>
    <row r="458" spans="2:12" ht="15" customHeight="1" thickBot="1">
      <c r="B458" s="1" t="s">
        <v>351</v>
      </c>
      <c r="C458" s="233"/>
      <c r="D458" s="233"/>
      <c r="E458" s="233"/>
      <c r="F458" s="233"/>
      <c r="G458" s="233"/>
      <c r="H458" s="233"/>
      <c r="I458" s="233"/>
      <c r="J458" s="233"/>
      <c r="K458" s="233"/>
      <c r="L458" s="233"/>
    </row>
    <row r="459" spans="2:9" ht="15" customHeight="1">
      <c r="B459" s="234" t="s">
        <v>100</v>
      </c>
      <c r="C459" s="438" t="s">
        <v>306</v>
      </c>
      <c r="D459" s="439"/>
      <c r="E459" s="442"/>
      <c r="F459" s="441" t="s">
        <v>315</v>
      </c>
      <c r="G459" s="439"/>
      <c r="H459" s="440"/>
      <c r="I459" s="281"/>
    </row>
    <row r="460" spans="2:9" ht="15" customHeight="1">
      <c r="B460" s="10"/>
      <c r="C460" s="282" t="s">
        <v>336</v>
      </c>
      <c r="D460" s="245" t="s">
        <v>337</v>
      </c>
      <c r="E460" s="29" t="s">
        <v>338</v>
      </c>
      <c r="F460" s="416" t="s">
        <v>339</v>
      </c>
      <c r="G460" s="408" t="s">
        <v>340</v>
      </c>
      <c r="H460" s="414" t="s">
        <v>341</v>
      </c>
      <c r="I460" s="437" t="s">
        <v>709</v>
      </c>
    </row>
    <row r="461" spans="2:9" ht="15" customHeight="1">
      <c r="B461" s="10"/>
      <c r="C461" s="60" t="s">
        <v>342</v>
      </c>
      <c r="D461" s="239" t="s">
        <v>343</v>
      </c>
      <c r="E461" s="257" t="s">
        <v>312</v>
      </c>
      <c r="F461" s="417" t="s">
        <v>342</v>
      </c>
      <c r="G461" s="409" t="s">
        <v>641</v>
      </c>
      <c r="H461" s="413" t="s">
        <v>312</v>
      </c>
      <c r="I461" s="283"/>
    </row>
    <row r="462" spans="2:9" ht="15" customHeight="1">
      <c r="B462" s="10"/>
      <c r="C462" s="253"/>
      <c r="D462" s="409"/>
      <c r="E462" s="413" t="s">
        <v>284</v>
      </c>
      <c r="F462" s="417"/>
      <c r="G462" s="409"/>
      <c r="H462" s="413" t="s">
        <v>516</v>
      </c>
      <c r="I462" s="283" t="s">
        <v>352</v>
      </c>
    </row>
    <row r="463" spans="2:9" ht="15" customHeight="1">
      <c r="B463" s="10" t="s">
        <v>353</v>
      </c>
      <c r="C463" s="253" t="s">
        <v>610</v>
      </c>
      <c r="D463" s="409" t="s">
        <v>611</v>
      </c>
      <c r="E463" s="415" t="s">
        <v>261</v>
      </c>
      <c r="F463" s="412" t="s">
        <v>610</v>
      </c>
      <c r="G463" s="409" t="s">
        <v>611</v>
      </c>
      <c r="H463" s="410" t="s">
        <v>252</v>
      </c>
      <c r="I463" s="283" t="s">
        <v>72</v>
      </c>
    </row>
    <row r="464" spans="2:9" ht="15" customHeight="1">
      <c r="B464" s="13"/>
      <c r="C464" s="72"/>
      <c r="D464" s="72"/>
      <c r="E464" s="144">
        <f>+C464*D464/1000</f>
        <v>0</v>
      </c>
      <c r="F464" s="132"/>
      <c r="G464" s="72"/>
      <c r="H464" s="144">
        <f>+F464*G464/1000</f>
        <v>0</v>
      </c>
      <c r="I464" s="35"/>
    </row>
    <row r="465" spans="2:9" ht="15" customHeight="1">
      <c r="B465" s="13"/>
      <c r="C465" s="72"/>
      <c r="D465" s="72"/>
      <c r="E465" s="144">
        <f>+C465*D465/1000</f>
        <v>0</v>
      </c>
      <c r="F465" s="132"/>
      <c r="G465" s="72"/>
      <c r="H465" s="144">
        <f>+F465*G465/1000</f>
        <v>0</v>
      </c>
      <c r="I465" s="284"/>
    </row>
    <row r="466" spans="2:9" ht="15" customHeight="1" thickBot="1">
      <c r="B466" s="57" t="s">
        <v>304</v>
      </c>
      <c r="C466" s="226"/>
      <c r="D466" s="148"/>
      <c r="E466" s="274">
        <f>SUM(E464:E465)</f>
        <v>0</v>
      </c>
      <c r="F466" s="285"/>
      <c r="G466" s="148"/>
      <c r="H466" s="274">
        <f>SUM(H464:H465)</f>
        <v>0</v>
      </c>
      <c r="I466" s="44">
        <f>+E466-H466</f>
        <v>0</v>
      </c>
    </row>
    <row r="467" spans="2:10" ht="15" customHeight="1">
      <c r="B467" s="19"/>
      <c r="C467" s="60"/>
      <c r="D467" s="60"/>
      <c r="E467" s="60"/>
      <c r="F467" s="60"/>
      <c r="G467" s="60"/>
      <c r="H467" s="233"/>
      <c r="I467" s="233"/>
      <c r="J467" s="233"/>
    </row>
    <row r="468" spans="3:12" ht="15" customHeight="1">
      <c r="C468" s="233"/>
      <c r="D468" s="233"/>
      <c r="E468" s="233"/>
      <c r="F468" s="233"/>
      <c r="G468" s="233"/>
      <c r="H468" s="233"/>
      <c r="I468" s="233"/>
      <c r="J468" s="233"/>
      <c r="K468" s="233"/>
      <c r="L468" s="233"/>
    </row>
    <row r="469" spans="2:12" ht="15" customHeight="1" thickBot="1">
      <c r="B469" s="1" t="s">
        <v>354</v>
      </c>
      <c r="C469" s="233"/>
      <c r="D469" s="233"/>
      <c r="E469" s="233"/>
      <c r="F469" s="233"/>
      <c r="G469" s="233"/>
      <c r="H469" s="233"/>
      <c r="I469" s="233"/>
      <c r="J469" s="233"/>
      <c r="K469" s="233"/>
      <c r="L469" s="233"/>
    </row>
    <row r="470" spans="2:12" ht="15" customHeight="1">
      <c r="B470" s="234" t="s">
        <v>100</v>
      </c>
      <c r="C470" s="438" t="s">
        <v>306</v>
      </c>
      <c r="D470" s="439"/>
      <c r="E470" s="439"/>
      <c r="F470" s="439"/>
      <c r="G470" s="439"/>
      <c r="H470" s="439"/>
      <c r="I470" s="440"/>
      <c r="J470" s="233"/>
      <c r="K470" s="233"/>
      <c r="L470" s="233"/>
    </row>
    <row r="471" spans="2:12" ht="15" customHeight="1">
      <c r="B471" s="10"/>
      <c r="C471" s="420" t="s">
        <v>618</v>
      </c>
      <c r="D471" s="408" t="s">
        <v>355</v>
      </c>
      <c r="E471" s="408" t="s">
        <v>356</v>
      </c>
      <c r="F471" s="408" t="s">
        <v>617</v>
      </c>
      <c r="G471" s="414" t="s">
        <v>357</v>
      </c>
      <c r="H471" s="408" t="s">
        <v>358</v>
      </c>
      <c r="I471" s="421" t="s">
        <v>359</v>
      </c>
      <c r="J471" s="233"/>
      <c r="K471" s="233"/>
      <c r="L471" s="233"/>
    </row>
    <row r="472" spans="2:12" ht="15" customHeight="1">
      <c r="B472" s="10"/>
      <c r="C472" s="253"/>
      <c r="D472" s="409"/>
      <c r="E472" s="409" t="s">
        <v>284</v>
      </c>
      <c r="F472" s="409"/>
      <c r="G472" s="413"/>
      <c r="H472" s="409" t="s">
        <v>516</v>
      </c>
      <c r="I472" s="418" t="s">
        <v>620</v>
      </c>
      <c r="J472" s="233"/>
      <c r="K472" s="233"/>
      <c r="L472" s="233"/>
    </row>
    <row r="473" spans="2:12" ht="15" customHeight="1">
      <c r="B473" s="10" t="s">
        <v>360</v>
      </c>
      <c r="C473" s="253" t="s">
        <v>530</v>
      </c>
      <c r="D473" s="409" t="s">
        <v>289</v>
      </c>
      <c r="E473" s="409" t="s">
        <v>93</v>
      </c>
      <c r="F473" s="409" t="s">
        <v>619</v>
      </c>
      <c r="G473" s="409" t="s">
        <v>289</v>
      </c>
      <c r="H473" s="410" t="s">
        <v>93</v>
      </c>
      <c r="I473" s="436" t="s">
        <v>655</v>
      </c>
      <c r="J473" s="233"/>
      <c r="K473" s="233"/>
      <c r="L473" s="233"/>
    </row>
    <row r="474" spans="2:12" ht="15" customHeight="1">
      <c r="B474" s="286"/>
      <c r="C474" s="110"/>
      <c r="D474" s="110"/>
      <c r="E474" s="287">
        <f>+C474*D474/1000</f>
        <v>0</v>
      </c>
      <c r="F474" s="110"/>
      <c r="G474" s="110"/>
      <c r="H474" s="288">
        <f>+F474*G474/1000</f>
        <v>0</v>
      </c>
      <c r="I474" s="289"/>
      <c r="J474" s="233"/>
      <c r="K474" s="233"/>
      <c r="L474" s="233"/>
    </row>
    <row r="475" spans="2:12" ht="15" customHeight="1">
      <c r="B475" s="286"/>
      <c r="C475" s="110"/>
      <c r="D475" s="110"/>
      <c r="E475" s="287">
        <f>+C475*D475/1000</f>
        <v>0</v>
      </c>
      <c r="F475" s="110"/>
      <c r="G475" s="110"/>
      <c r="H475" s="288">
        <f>+F475*G475/1000</f>
        <v>0</v>
      </c>
      <c r="I475" s="290"/>
      <c r="J475" s="233"/>
      <c r="K475" s="233"/>
      <c r="L475" s="233"/>
    </row>
    <row r="476" spans="2:12" ht="15" customHeight="1" thickBot="1">
      <c r="B476" s="291" t="s">
        <v>304</v>
      </c>
      <c r="C476" s="292"/>
      <c r="D476" s="293"/>
      <c r="E476" s="294">
        <f>SUM(E474:E475)</f>
        <v>0</v>
      </c>
      <c r="F476" s="293"/>
      <c r="G476" s="293"/>
      <c r="H476" s="294">
        <f>SUM(H474:H475)</f>
        <v>0</v>
      </c>
      <c r="I476" s="295">
        <f>+E476+H476</f>
        <v>0</v>
      </c>
      <c r="J476" s="233"/>
      <c r="K476" s="233"/>
      <c r="L476" s="233"/>
    </row>
    <row r="477" spans="2:12" ht="15" customHeight="1" thickBot="1">
      <c r="B477" s="296"/>
      <c r="C477" s="296"/>
      <c r="D477" s="296"/>
      <c r="E477" s="296"/>
      <c r="F477" s="296"/>
      <c r="G477" s="296"/>
      <c r="H477" s="297"/>
      <c r="I477" s="297"/>
      <c r="J477" s="233"/>
      <c r="K477" s="233"/>
      <c r="L477" s="233"/>
    </row>
    <row r="478" spans="3:13" ht="15" customHeight="1">
      <c r="C478" s="298"/>
      <c r="D478" s="299"/>
      <c r="E478" s="299" t="s">
        <v>361</v>
      </c>
      <c r="F478" s="299"/>
      <c r="G478" s="299"/>
      <c r="H478" s="299"/>
      <c r="I478" s="300"/>
      <c r="J478" s="301"/>
      <c r="K478" s="233"/>
      <c r="L478" s="233"/>
      <c r="M478" s="233"/>
    </row>
    <row r="479" spans="3:13" ht="15" customHeight="1">
      <c r="C479" s="422" t="s">
        <v>621</v>
      </c>
      <c r="D479" s="423" t="s">
        <v>362</v>
      </c>
      <c r="E479" s="424" t="s">
        <v>363</v>
      </c>
      <c r="F479" s="424" t="s">
        <v>622</v>
      </c>
      <c r="G479" s="425" t="s">
        <v>364</v>
      </c>
      <c r="H479" s="424" t="s">
        <v>365</v>
      </c>
      <c r="I479" s="423" t="s">
        <v>624</v>
      </c>
      <c r="J479" s="426" t="s">
        <v>710</v>
      </c>
      <c r="K479" s="233"/>
      <c r="L479" s="233"/>
      <c r="M479" s="233"/>
    </row>
    <row r="480" spans="3:13" ht="15" customHeight="1">
      <c r="C480" s="427"/>
      <c r="D480" s="428"/>
      <c r="E480" s="429" t="s">
        <v>527</v>
      </c>
      <c r="F480" s="429"/>
      <c r="G480" s="430"/>
      <c r="H480" s="429" t="s">
        <v>623</v>
      </c>
      <c r="I480" s="428" t="s">
        <v>625</v>
      </c>
      <c r="J480" s="426" t="s">
        <v>626</v>
      </c>
      <c r="K480" s="233"/>
      <c r="L480" s="233"/>
      <c r="M480" s="233"/>
    </row>
    <row r="481" spans="3:13" ht="15" customHeight="1">
      <c r="C481" s="431" t="s">
        <v>530</v>
      </c>
      <c r="D481" s="428" t="s">
        <v>289</v>
      </c>
      <c r="E481" s="429" t="s">
        <v>93</v>
      </c>
      <c r="F481" s="429" t="s">
        <v>619</v>
      </c>
      <c r="G481" s="429" t="s">
        <v>289</v>
      </c>
      <c r="H481" s="432" t="s">
        <v>93</v>
      </c>
      <c r="I481" s="433" t="s">
        <v>656</v>
      </c>
      <c r="J481" s="426" t="s">
        <v>72</v>
      </c>
      <c r="K481" s="233"/>
      <c r="L481" s="233"/>
      <c r="M481" s="233"/>
    </row>
    <row r="482" spans="3:13" ht="15" customHeight="1">
      <c r="C482" s="302"/>
      <c r="D482" s="303"/>
      <c r="E482" s="287">
        <f>+C482*D482/1000</f>
        <v>0</v>
      </c>
      <c r="F482" s="110"/>
      <c r="G482" s="110"/>
      <c r="H482" s="288">
        <f>+F482*G482/1000</f>
        <v>0</v>
      </c>
      <c r="I482" s="289"/>
      <c r="J482" s="304"/>
      <c r="K482" s="233"/>
      <c r="L482" s="233"/>
      <c r="M482" s="233"/>
    </row>
    <row r="483" spans="3:13" ht="15" customHeight="1">
      <c r="C483" s="302"/>
      <c r="D483" s="303"/>
      <c r="E483" s="287">
        <f>+C483*D483/1000</f>
        <v>0</v>
      </c>
      <c r="F483" s="110"/>
      <c r="G483" s="110"/>
      <c r="H483" s="288">
        <f>+F483*G483/1000</f>
        <v>0</v>
      </c>
      <c r="I483" s="290"/>
      <c r="J483" s="305"/>
      <c r="K483" s="233"/>
      <c r="L483" s="233"/>
      <c r="M483" s="233"/>
    </row>
    <row r="484" spans="3:13" ht="15" customHeight="1" thickBot="1">
      <c r="C484" s="306"/>
      <c r="D484" s="307"/>
      <c r="E484" s="294">
        <f>SUM(E482:E483)</f>
        <v>0</v>
      </c>
      <c r="F484" s="293"/>
      <c r="G484" s="293"/>
      <c r="H484" s="294">
        <f>SUM(H482:H483)</f>
        <v>0</v>
      </c>
      <c r="I484" s="295">
        <f>+E484+H484</f>
        <v>0</v>
      </c>
      <c r="J484" s="308">
        <f>+I476-I484</f>
        <v>0</v>
      </c>
      <c r="K484" s="233"/>
      <c r="L484" s="233"/>
      <c r="M484" s="233"/>
    </row>
    <row r="485" spans="3:12" ht="15" customHeight="1">
      <c r="C485" s="233"/>
      <c r="D485" s="233"/>
      <c r="E485" s="233"/>
      <c r="F485" s="233"/>
      <c r="G485" s="233"/>
      <c r="H485" s="252"/>
      <c r="I485" s="252"/>
      <c r="J485" s="233"/>
      <c r="K485" s="233"/>
      <c r="L485" s="233"/>
    </row>
    <row r="486" spans="3:12" ht="15" customHeight="1">
      <c r="C486" s="233"/>
      <c r="D486" s="233"/>
      <c r="E486" s="233"/>
      <c r="F486" s="233"/>
      <c r="G486" s="233"/>
      <c r="H486" s="252"/>
      <c r="I486" s="252"/>
      <c r="J486" s="233"/>
      <c r="K486" s="233"/>
      <c r="L486" s="233"/>
    </row>
    <row r="487" spans="2:12" ht="15" customHeight="1">
      <c r="B487" s="1" t="s">
        <v>366</v>
      </c>
      <c r="C487" s="233"/>
      <c r="D487" s="233"/>
      <c r="E487" s="233"/>
      <c r="F487" s="233"/>
      <c r="G487" s="233"/>
      <c r="H487" s="252"/>
      <c r="I487" s="252"/>
      <c r="J487" s="233"/>
      <c r="K487" s="233"/>
      <c r="L487" s="233"/>
    </row>
    <row r="488" spans="2:12" ht="15" customHeight="1">
      <c r="B488" s="443" t="s">
        <v>657</v>
      </c>
      <c r="C488" s="444"/>
      <c r="D488" s="257"/>
      <c r="E488" s="233"/>
      <c r="F488" s="233"/>
      <c r="G488" s="233"/>
      <c r="H488" s="252"/>
      <c r="I488" s="252"/>
      <c r="J488" s="233"/>
      <c r="K488" s="233"/>
      <c r="L488" s="233"/>
    </row>
    <row r="489" spans="2:12" ht="15" customHeight="1">
      <c r="B489" s="309">
        <f>+I466+J484</f>
        <v>0</v>
      </c>
      <c r="C489" s="310" t="s">
        <v>367</v>
      </c>
      <c r="D489" s="257"/>
      <c r="E489" s="233"/>
      <c r="F489" s="233"/>
      <c r="G489" s="233"/>
      <c r="H489" s="252"/>
      <c r="I489" s="252"/>
      <c r="J489" s="233"/>
      <c r="K489" s="233"/>
      <c r="L489" s="233"/>
    </row>
    <row r="490" spans="3:12" ht="15" customHeight="1">
      <c r="C490" s="233"/>
      <c r="D490" s="233"/>
      <c r="E490" s="233"/>
      <c r="F490" s="233"/>
      <c r="G490" s="233"/>
      <c r="H490" s="252"/>
      <c r="I490" s="252"/>
      <c r="J490" s="233"/>
      <c r="K490" s="233"/>
      <c r="L490" s="233"/>
    </row>
    <row r="491" spans="2:12" ht="15" customHeight="1" thickBot="1">
      <c r="B491" s="1" t="s">
        <v>368</v>
      </c>
      <c r="C491" s="233"/>
      <c r="D491" s="233"/>
      <c r="E491" s="233"/>
      <c r="F491" s="233"/>
      <c r="G491" s="233"/>
      <c r="H491" s="252"/>
      <c r="I491" s="252"/>
      <c r="J491" s="233"/>
      <c r="K491" s="233"/>
      <c r="L491" s="233"/>
    </row>
    <row r="492" spans="2:12" ht="15" customHeight="1">
      <c r="B492" s="311" t="s">
        <v>369</v>
      </c>
      <c r="C492" s="312" t="s">
        <v>370</v>
      </c>
      <c r="D492" s="312" t="s">
        <v>371</v>
      </c>
      <c r="E492" s="238" t="s">
        <v>372</v>
      </c>
      <c r="G492" s="233"/>
      <c r="H492" s="252"/>
      <c r="I492" s="252"/>
      <c r="J492" s="233"/>
      <c r="K492" s="233"/>
      <c r="L492" s="233"/>
    </row>
    <row r="493" spans="2:12" ht="15" customHeight="1">
      <c r="B493" s="313"/>
      <c r="C493" s="239"/>
      <c r="D493" s="239"/>
      <c r="E493" s="283" t="s">
        <v>72</v>
      </c>
      <c r="G493" s="233"/>
      <c r="H493" s="252"/>
      <c r="I493" s="252"/>
      <c r="J493" s="233"/>
      <c r="K493" s="233"/>
      <c r="L493" s="233"/>
    </row>
    <row r="494" spans="2:12" ht="15" customHeight="1" thickBot="1">
      <c r="B494" s="133">
        <f>+C413</f>
        <v>0</v>
      </c>
      <c r="C494" s="137">
        <f>+C453</f>
        <v>0</v>
      </c>
      <c r="D494" s="137">
        <f>+B489</f>
        <v>0</v>
      </c>
      <c r="E494" s="59">
        <f>+B494+C494+D494</f>
        <v>0</v>
      </c>
      <c r="G494" s="233"/>
      <c r="H494" s="252"/>
      <c r="I494" s="252"/>
      <c r="J494" s="233"/>
      <c r="K494" s="233"/>
      <c r="L494" s="233"/>
    </row>
    <row r="495" spans="2:12" ht="15" customHeight="1">
      <c r="B495" s="60"/>
      <c r="C495" s="60"/>
      <c r="D495" s="60"/>
      <c r="E495" s="60"/>
      <c r="G495" s="233"/>
      <c r="H495" s="252"/>
      <c r="I495" s="252"/>
      <c r="J495" s="233"/>
      <c r="K495" s="233"/>
      <c r="L495" s="233"/>
    </row>
    <row r="496" spans="2:5" ht="15" customHeight="1" thickBot="1">
      <c r="B496" s="19" t="s">
        <v>373</v>
      </c>
      <c r="E496" s="1" t="s">
        <v>78</v>
      </c>
    </row>
    <row r="497" spans="2:5" ht="15" customHeight="1">
      <c r="B497" s="100" t="s">
        <v>374</v>
      </c>
      <c r="C497" s="267"/>
      <c r="D497" s="65"/>
      <c r="E497" s="314">
        <f>+H356</f>
        <v>0</v>
      </c>
    </row>
    <row r="498" spans="2:5" ht="15" customHeight="1">
      <c r="B498" s="54" t="s">
        <v>375</v>
      </c>
      <c r="C498" s="139"/>
      <c r="D498" s="92"/>
      <c r="E498" s="315">
        <f>+J369</f>
        <v>0</v>
      </c>
    </row>
    <row r="499" spans="2:5" ht="15" customHeight="1">
      <c r="B499" s="54" t="s">
        <v>627</v>
      </c>
      <c r="C499" s="139"/>
      <c r="D499" s="92"/>
      <c r="E499" s="315">
        <f>+E494</f>
        <v>0</v>
      </c>
    </row>
    <row r="500" spans="2:5" ht="15" customHeight="1" thickBot="1">
      <c r="B500" s="151" t="s">
        <v>376</v>
      </c>
      <c r="C500" s="169"/>
      <c r="D500" s="141"/>
      <c r="E500" s="316">
        <f>SUM(E497:E499)</f>
        <v>0</v>
      </c>
    </row>
    <row r="501" ht="15" customHeight="1">
      <c r="B501" s="19"/>
    </row>
    <row r="502" ht="15" customHeight="1" thickBot="1">
      <c r="B502" s="19" t="s">
        <v>377</v>
      </c>
    </row>
    <row r="503" spans="2:6" ht="15" customHeight="1">
      <c r="B503" s="61" t="s">
        <v>378</v>
      </c>
      <c r="C503" s="21" t="s">
        <v>7</v>
      </c>
      <c r="D503" s="21" t="s">
        <v>552</v>
      </c>
      <c r="E503" s="184" t="s">
        <v>553</v>
      </c>
      <c r="F503" s="6" t="s">
        <v>23</v>
      </c>
    </row>
    <row r="504" spans="2:6" ht="15" customHeight="1">
      <c r="B504" s="48"/>
      <c r="C504" s="24" t="s">
        <v>379</v>
      </c>
      <c r="D504" s="24"/>
      <c r="E504" s="142"/>
      <c r="F504" s="9"/>
    </row>
    <row r="505" spans="2:6" ht="15" customHeight="1">
      <c r="B505" s="48"/>
      <c r="C505" s="24" t="s">
        <v>380</v>
      </c>
      <c r="D505" s="24"/>
      <c r="E505" s="142"/>
      <c r="F505" s="317"/>
    </row>
    <row r="506" spans="2:6" ht="15" customHeight="1">
      <c r="B506" s="48"/>
      <c r="C506" s="24" t="s">
        <v>381</v>
      </c>
      <c r="D506" s="24"/>
      <c r="E506" s="142"/>
      <c r="F506" s="9" t="s">
        <v>628</v>
      </c>
    </row>
    <row r="507" spans="2:6" ht="15" customHeight="1">
      <c r="B507" s="48"/>
      <c r="C507" s="143" t="s">
        <v>382</v>
      </c>
      <c r="D507" s="24" t="s">
        <v>526</v>
      </c>
      <c r="E507" s="142" t="s">
        <v>383</v>
      </c>
      <c r="F507" s="9" t="s">
        <v>72</v>
      </c>
    </row>
    <row r="508" spans="2:6" ht="15" customHeight="1">
      <c r="B508" s="318"/>
      <c r="C508" s="319"/>
      <c r="D508" s="170"/>
      <c r="E508" s="320"/>
      <c r="F508" s="321">
        <f>E508*D508-C508</f>
        <v>0</v>
      </c>
    </row>
    <row r="509" spans="2:6" ht="15" customHeight="1">
      <c r="B509" s="318"/>
      <c r="C509" s="319"/>
      <c r="D509" s="170"/>
      <c r="E509" s="320"/>
      <c r="F509" s="321">
        <f>E509*D509-C509</f>
        <v>0</v>
      </c>
    </row>
    <row r="510" spans="2:6" ht="15" customHeight="1" thickBot="1">
      <c r="B510" s="16" t="s">
        <v>13</v>
      </c>
      <c r="C510" s="93">
        <f>SUM(C508:C509)</f>
        <v>0</v>
      </c>
      <c r="D510" s="93">
        <f>SUM(D508:D509)</f>
        <v>0</v>
      </c>
      <c r="E510" s="93">
        <f>SUM(E508:E509)</f>
        <v>0</v>
      </c>
      <c r="F510" s="322">
        <f>+D510*E510-C510</f>
        <v>0</v>
      </c>
    </row>
    <row r="511" ht="15" customHeight="1"/>
    <row r="512" ht="15" customHeight="1">
      <c r="B512" s="1" t="s">
        <v>384</v>
      </c>
    </row>
    <row r="513" ht="15" customHeight="1" thickBot="1">
      <c r="B513" s="1" t="s">
        <v>385</v>
      </c>
    </row>
    <row r="514" spans="2:11" ht="15" customHeight="1">
      <c r="B514" s="61"/>
      <c r="C514" s="81"/>
      <c r="D514" s="63" t="s">
        <v>386</v>
      </c>
      <c r="E514" s="63"/>
      <c r="F514" s="63"/>
      <c r="G514" s="65"/>
      <c r="H514" s="21" t="s">
        <v>87</v>
      </c>
      <c r="I514" s="21" t="s">
        <v>387</v>
      </c>
      <c r="J514" s="21" t="s">
        <v>193</v>
      </c>
      <c r="K514" s="23"/>
    </row>
    <row r="515" spans="2:11" ht="15" customHeight="1">
      <c r="B515" s="7" t="s">
        <v>90</v>
      </c>
      <c r="C515" s="24" t="s">
        <v>388</v>
      </c>
      <c r="D515" s="495" t="s">
        <v>715</v>
      </c>
      <c r="E515" s="498" t="s">
        <v>389</v>
      </c>
      <c r="F515" s="499"/>
      <c r="G515" s="24" t="s">
        <v>390</v>
      </c>
      <c r="H515" s="24" t="s">
        <v>391</v>
      </c>
      <c r="I515" s="24" t="s">
        <v>29</v>
      </c>
      <c r="J515" s="24" t="s">
        <v>215</v>
      </c>
      <c r="K515" s="23"/>
    </row>
    <row r="516" spans="2:11" ht="15" customHeight="1">
      <c r="B516" s="48"/>
      <c r="C516" s="66" t="s">
        <v>60</v>
      </c>
      <c r="D516" s="496"/>
      <c r="E516" s="11"/>
      <c r="F516" s="19"/>
      <c r="G516" s="24" t="s">
        <v>392</v>
      </c>
      <c r="H516" s="24" t="s">
        <v>60</v>
      </c>
      <c r="I516" s="24" t="s">
        <v>506</v>
      </c>
      <c r="J516" s="24"/>
      <c r="K516" s="23"/>
    </row>
    <row r="517" spans="2:11" ht="15" customHeight="1">
      <c r="B517" s="118"/>
      <c r="C517" s="66"/>
      <c r="D517" s="497"/>
      <c r="E517" s="27"/>
      <c r="F517" s="323"/>
      <c r="G517" s="69"/>
      <c r="H517" s="24" t="s">
        <v>393</v>
      </c>
      <c r="I517" s="69" t="s">
        <v>187</v>
      </c>
      <c r="J517" s="24" t="s">
        <v>135</v>
      </c>
      <c r="K517" s="23"/>
    </row>
    <row r="518" spans="2:11" ht="15" customHeight="1">
      <c r="B518" s="13"/>
      <c r="C518" s="144"/>
      <c r="D518" s="72"/>
      <c r="E518" s="463"/>
      <c r="F518" s="464"/>
      <c r="G518" s="72">
        <f>+C518-D518</f>
        <v>0</v>
      </c>
      <c r="H518" s="324"/>
      <c r="I518" s="72">
        <f>G518*H518*10</f>
        <v>0</v>
      </c>
      <c r="J518" s="325"/>
      <c r="K518" s="326"/>
    </row>
    <row r="519" spans="2:11" ht="15" customHeight="1">
      <c r="B519" s="13"/>
      <c r="C519" s="144"/>
      <c r="D519" s="72"/>
      <c r="E519" s="465"/>
      <c r="F519" s="466"/>
      <c r="G519" s="72">
        <f>+C519-D519</f>
        <v>0</v>
      </c>
      <c r="H519" s="324"/>
      <c r="I519" s="72">
        <f>G519*H519*10</f>
        <v>0</v>
      </c>
      <c r="J519" s="325"/>
      <c r="K519" s="326"/>
    </row>
    <row r="520" spans="2:11" ht="15" customHeight="1">
      <c r="B520" s="26"/>
      <c r="C520" s="258"/>
      <c r="D520" s="71"/>
      <c r="E520" s="465"/>
      <c r="F520" s="466"/>
      <c r="G520" s="72">
        <f>+C520-D520</f>
        <v>0</v>
      </c>
      <c r="H520" s="327"/>
      <c r="I520" s="72">
        <f>G520*H520*10</f>
        <v>0</v>
      </c>
      <c r="J520" s="328"/>
      <c r="K520" s="326"/>
    </row>
    <row r="521" spans="2:11" ht="15" customHeight="1" thickBot="1">
      <c r="B521" s="57" t="s">
        <v>394</v>
      </c>
      <c r="C521" s="147">
        <f>SUM(C518:C520)</f>
        <v>0</v>
      </c>
      <c r="D521" s="147">
        <f>SUM(D518:D520)</f>
        <v>0</v>
      </c>
      <c r="E521" s="467"/>
      <c r="F521" s="468"/>
      <c r="G521" s="137">
        <f>SUM(G518:G520)</f>
        <v>0</v>
      </c>
      <c r="H521" s="75"/>
      <c r="I521" s="137">
        <f>SUM(I518:I520)</f>
        <v>0</v>
      </c>
      <c r="J521" s="329"/>
      <c r="K521" s="326"/>
    </row>
    <row r="522" spans="3:12" ht="15" customHeight="1" thickBot="1">
      <c r="C522" s="60"/>
      <c r="D522" s="60"/>
      <c r="E522" s="60"/>
      <c r="F522" s="20"/>
      <c r="G522" s="20"/>
      <c r="H522" s="20"/>
      <c r="I522" s="20"/>
      <c r="J522" s="20"/>
      <c r="K522" s="19"/>
      <c r="L522" s="19"/>
    </row>
    <row r="523" spans="3:12" ht="15" customHeight="1">
      <c r="C523" s="60"/>
      <c r="D523" s="60"/>
      <c r="E523" s="60"/>
      <c r="F523" s="21" t="s">
        <v>395</v>
      </c>
      <c r="G523" s="62"/>
      <c r="H523" s="184" t="s">
        <v>396</v>
      </c>
      <c r="I523" s="80"/>
      <c r="J523" s="6" t="s">
        <v>89</v>
      </c>
      <c r="K523" s="20"/>
      <c r="L523" s="19"/>
    </row>
    <row r="524" spans="3:12" ht="15" customHeight="1">
      <c r="C524" s="60"/>
      <c r="D524" s="60"/>
      <c r="E524" s="60"/>
      <c r="F524" s="24"/>
      <c r="G524" s="67" t="s">
        <v>397</v>
      </c>
      <c r="H524" s="67" t="s">
        <v>398</v>
      </c>
      <c r="I524" s="24" t="s">
        <v>2</v>
      </c>
      <c r="J524" s="9"/>
      <c r="K524" s="20"/>
      <c r="L524" s="19"/>
    </row>
    <row r="525" spans="3:12" ht="15" customHeight="1">
      <c r="C525" s="60"/>
      <c r="D525" s="60"/>
      <c r="E525" s="60"/>
      <c r="F525" s="24"/>
      <c r="G525" s="24" t="s">
        <v>31</v>
      </c>
      <c r="H525" s="24"/>
      <c r="I525" s="68" t="s">
        <v>629</v>
      </c>
      <c r="J525" s="9" t="s">
        <v>630</v>
      </c>
      <c r="K525" s="20"/>
      <c r="L525" s="19"/>
    </row>
    <row r="526" spans="3:12" ht="15" customHeight="1">
      <c r="C526" s="60"/>
      <c r="D526" s="60"/>
      <c r="E526" s="60"/>
      <c r="F526" s="24"/>
      <c r="G526" s="24" t="s">
        <v>250</v>
      </c>
      <c r="H526" s="68" t="s">
        <v>399</v>
      </c>
      <c r="I526" s="68" t="s">
        <v>61</v>
      </c>
      <c r="J526" s="50" t="s">
        <v>72</v>
      </c>
      <c r="K526" s="20"/>
      <c r="L526" s="19"/>
    </row>
    <row r="527" spans="3:12" ht="15" customHeight="1">
      <c r="C527" s="60"/>
      <c r="D527" s="60"/>
      <c r="E527" s="60"/>
      <c r="F527" s="33"/>
      <c r="G527" s="87"/>
      <c r="H527" s="87"/>
      <c r="I527" s="87">
        <f>+G527*H527</f>
        <v>0</v>
      </c>
      <c r="J527" s="104">
        <f>(I518*J518*F527-I527)/1000</f>
        <v>0</v>
      </c>
      <c r="K527" s="20"/>
      <c r="L527" s="19"/>
    </row>
    <row r="528" spans="3:12" ht="15" customHeight="1">
      <c r="C528" s="60"/>
      <c r="D528" s="60"/>
      <c r="E528" s="60"/>
      <c r="F528" s="33"/>
      <c r="G528" s="87"/>
      <c r="H528" s="87"/>
      <c r="I528" s="87">
        <f>+G528*H528</f>
        <v>0</v>
      </c>
      <c r="J528" s="104">
        <f>(I519*J519*F528-I528)/1000</f>
        <v>0</v>
      </c>
      <c r="K528" s="20"/>
      <c r="L528" s="19"/>
    </row>
    <row r="529" spans="3:12" ht="15" customHeight="1" thickBot="1">
      <c r="C529" s="60"/>
      <c r="D529" s="60"/>
      <c r="E529" s="60"/>
      <c r="F529" s="330"/>
      <c r="G529" s="87"/>
      <c r="H529" s="87"/>
      <c r="I529" s="87">
        <f>+G529*H529</f>
        <v>0</v>
      </c>
      <c r="J529" s="104">
        <f>(I520*J520*F529-I529)/1000</f>
        <v>0</v>
      </c>
      <c r="K529" s="20"/>
      <c r="L529" s="19"/>
    </row>
    <row r="530" spans="3:12" ht="15" customHeight="1" thickBot="1">
      <c r="C530" s="60"/>
      <c r="D530" s="60"/>
      <c r="E530" s="60"/>
      <c r="F530" s="75"/>
      <c r="G530" s="75"/>
      <c r="H530" s="329"/>
      <c r="I530" s="331"/>
      <c r="J530" s="59">
        <f>SUM(J527:J529)</f>
        <v>0</v>
      </c>
      <c r="K530" s="20"/>
      <c r="L530" s="19"/>
    </row>
    <row r="531" spans="3:12" ht="15" customHeight="1" thickBot="1">
      <c r="C531" s="60"/>
      <c r="D531" s="60"/>
      <c r="E531" s="60"/>
      <c r="F531" s="20"/>
      <c r="G531" s="20"/>
      <c r="H531" s="332"/>
      <c r="I531" s="20"/>
      <c r="J531" s="20"/>
      <c r="K531" s="20"/>
      <c r="L531" s="19"/>
    </row>
    <row r="532" spans="2:17" ht="15" customHeight="1">
      <c r="B532" s="117" t="s">
        <v>528</v>
      </c>
      <c r="C532" s="333"/>
      <c r="D532" s="334"/>
      <c r="E532" s="469"/>
      <c r="F532" s="470"/>
      <c r="G532" s="471"/>
      <c r="H532" s="20"/>
      <c r="I532" s="20"/>
      <c r="J532" s="20"/>
      <c r="K532" s="20"/>
      <c r="L532" s="19"/>
      <c r="M532" s="19"/>
      <c r="N532" s="20"/>
      <c r="O532" s="19"/>
      <c r="P532" s="19"/>
      <c r="Q532" s="20"/>
    </row>
    <row r="533" spans="2:17" ht="15" customHeight="1" thickBot="1">
      <c r="B533" s="151" t="s">
        <v>179</v>
      </c>
      <c r="C533" s="335"/>
      <c r="D533" s="336"/>
      <c r="E533" s="472"/>
      <c r="F533" s="473"/>
      <c r="G533" s="474"/>
      <c r="H533" s="20"/>
      <c r="I533" s="20"/>
      <c r="J533" s="20"/>
      <c r="K533" s="20"/>
      <c r="L533" s="19"/>
      <c r="M533" s="19"/>
      <c r="N533" s="20"/>
      <c r="O533" s="19"/>
      <c r="P533" s="19"/>
      <c r="Q533" s="20"/>
    </row>
    <row r="534" spans="3:12" ht="15" customHeight="1">
      <c r="C534" s="60"/>
      <c r="D534" s="60"/>
      <c r="E534" s="60"/>
      <c r="F534" s="20"/>
      <c r="G534" s="20"/>
      <c r="H534" s="332"/>
      <c r="I534" s="20"/>
      <c r="J534" s="20"/>
      <c r="K534" s="20"/>
      <c r="L534" s="19"/>
    </row>
    <row r="535" spans="2:12" ht="15" customHeight="1">
      <c r="B535" s="1" t="s">
        <v>400</v>
      </c>
      <c r="K535" s="20"/>
      <c r="L535" s="19"/>
    </row>
    <row r="536" spans="2:12" ht="15" customHeight="1" thickBot="1">
      <c r="B536" s="1" t="s">
        <v>401</v>
      </c>
      <c r="K536" s="20"/>
      <c r="L536" s="19"/>
    </row>
    <row r="537" spans="2:10" ht="15" customHeight="1">
      <c r="B537" s="61"/>
      <c r="C537" s="21" t="s">
        <v>7</v>
      </c>
      <c r="D537" s="21" t="s">
        <v>51</v>
      </c>
      <c r="E537" s="21" t="s">
        <v>402</v>
      </c>
      <c r="F537" s="21" t="s">
        <v>87</v>
      </c>
      <c r="G537" s="21" t="s">
        <v>403</v>
      </c>
      <c r="H537" s="5" t="s">
        <v>404</v>
      </c>
      <c r="I537" s="21" t="s">
        <v>405</v>
      </c>
      <c r="J537" s="6" t="s">
        <v>89</v>
      </c>
    </row>
    <row r="538" spans="2:10" ht="15" customHeight="1">
      <c r="B538" s="7" t="s">
        <v>90</v>
      </c>
      <c r="C538" s="24" t="s">
        <v>171</v>
      </c>
      <c r="D538" s="24" t="s">
        <v>406</v>
      </c>
      <c r="E538" s="24" t="s">
        <v>407</v>
      </c>
      <c r="F538" s="24" t="s">
        <v>215</v>
      </c>
      <c r="G538" s="24" t="s">
        <v>407</v>
      </c>
      <c r="H538" s="8" t="s">
        <v>216</v>
      </c>
      <c r="I538" s="143" t="s">
        <v>633</v>
      </c>
      <c r="J538" s="9"/>
    </row>
    <row r="539" spans="2:10" ht="15" customHeight="1">
      <c r="B539" s="48"/>
      <c r="C539" s="24" t="s">
        <v>60</v>
      </c>
      <c r="D539" s="24" t="s">
        <v>60</v>
      </c>
      <c r="E539" s="24" t="s">
        <v>408</v>
      </c>
      <c r="F539" s="24"/>
      <c r="G539" s="24" t="s">
        <v>215</v>
      </c>
      <c r="H539" s="8" t="s">
        <v>529</v>
      </c>
      <c r="I539" s="143" t="s">
        <v>632</v>
      </c>
      <c r="J539" s="9" t="s">
        <v>631</v>
      </c>
    </row>
    <row r="540" spans="2:10" ht="15" customHeight="1">
      <c r="B540" s="48"/>
      <c r="C540" s="69" t="s">
        <v>152</v>
      </c>
      <c r="D540" s="24" t="s">
        <v>393</v>
      </c>
      <c r="E540" s="24" t="s">
        <v>393</v>
      </c>
      <c r="F540" s="24" t="s">
        <v>135</v>
      </c>
      <c r="G540" s="24" t="s">
        <v>135</v>
      </c>
      <c r="H540" s="86" t="s">
        <v>72</v>
      </c>
      <c r="I540" s="69" t="s">
        <v>72</v>
      </c>
      <c r="J540" s="50" t="s">
        <v>72</v>
      </c>
    </row>
    <row r="541" spans="2:10" ht="15" customHeight="1">
      <c r="B541" s="13"/>
      <c r="C541" s="144"/>
      <c r="D541" s="324"/>
      <c r="E541" s="72"/>
      <c r="F541" s="325"/>
      <c r="G541" s="325"/>
      <c r="H541" s="33">
        <f>+C541*D541*10*F541/1000</f>
        <v>0</v>
      </c>
      <c r="I541" s="72">
        <f>+C541*E541*10*G541/1000</f>
        <v>0</v>
      </c>
      <c r="J541" s="104">
        <f>+H541-I541</f>
        <v>0</v>
      </c>
    </row>
    <row r="542" spans="2:10" ht="15" customHeight="1">
      <c r="B542" s="13"/>
      <c r="C542" s="144"/>
      <c r="D542" s="324"/>
      <c r="E542" s="72"/>
      <c r="F542" s="325"/>
      <c r="G542" s="325"/>
      <c r="H542" s="33">
        <f>+C542*D542*10*F542/1000</f>
        <v>0</v>
      </c>
      <c r="I542" s="72">
        <f>+C542*E542*10*G542/1000</f>
        <v>0</v>
      </c>
      <c r="J542" s="104">
        <f>+H542-I542</f>
        <v>0</v>
      </c>
    </row>
    <row r="543" spans="2:10" ht="15" customHeight="1">
      <c r="B543" s="26"/>
      <c r="C543" s="258"/>
      <c r="D543" s="327"/>
      <c r="E543" s="72"/>
      <c r="F543" s="328"/>
      <c r="G543" s="328"/>
      <c r="H543" s="33">
        <f>+C543*D543*10*F543/1000</f>
        <v>0</v>
      </c>
      <c r="I543" s="72">
        <f>+C543*E543*10*G543/1000</f>
        <v>0</v>
      </c>
      <c r="J543" s="104">
        <f>+H543-I543</f>
        <v>0</v>
      </c>
    </row>
    <row r="544" spans="2:10" ht="15" customHeight="1" thickBot="1">
      <c r="B544" s="57" t="s">
        <v>45</v>
      </c>
      <c r="C544" s="147">
        <f>SUM(C541:C543)</f>
        <v>0</v>
      </c>
      <c r="D544" s="75"/>
      <c r="E544" s="137">
        <f>SUM(E541:E543)</f>
        <v>0</v>
      </c>
      <c r="F544" s="329"/>
      <c r="G544" s="329"/>
      <c r="H544" s="77">
        <f>SUM(H541:H543)</f>
        <v>0</v>
      </c>
      <c r="I544" s="137">
        <f>SUM(I541:I543)</f>
        <v>0</v>
      </c>
      <c r="J544" s="59">
        <f>SUM(J541:J543)</f>
        <v>0</v>
      </c>
    </row>
    <row r="545" spans="3:12" ht="15" customHeight="1" thickBot="1">
      <c r="C545" s="60"/>
      <c r="D545" s="60"/>
      <c r="E545" s="60"/>
      <c r="F545" s="20"/>
      <c r="G545" s="20"/>
      <c r="H545" s="20"/>
      <c r="I545" s="20"/>
      <c r="J545" s="20"/>
      <c r="K545" s="20"/>
      <c r="L545" s="19"/>
    </row>
    <row r="546" spans="2:17" ht="15" customHeight="1">
      <c r="B546" s="117" t="s">
        <v>409</v>
      </c>
      <c r="C546" s="333"/>
      <c r="D546" s="334"/>
      <c r="E546" s="469"/>
      <c r="F546" s="470"/>
      <c r="G546" s="471"/>
      <c r="H546" s="20"/>
      <c r="I546" s="20"/>
      <c r="J546" s="20"/>
      <c r="K546" s="20"/>
      <c r="L546" s="19"/>
      <c r="M546" s="19"/>
      <c r="N546" s="20"/>
      <c r="O546" s="19"/>
      <c r="P546" s="19"/>
      <c r="Q546" s="20"/>
    </row>
    <row r="547" spans="2:17" ht="15" customHeight="1" thickBot="1">
      <c r="B547" s="151" t="s">
        <v>538</v>
      </c>
      <c r="C547" s="335"/>
      <c r="D547" s="336"/>
      <c r="E547" s="472"/>
      <c r="F547" s="473"/>
      <c r="G547" s="474"/>
      <c r="H547" s="20"/>
      <c r="I547" s="20"/>
      <c r="J547" s="20"/>
      <c r="K547" s="20"/>
      <c r="L547" s="19"/>
      <c r="M547" s="19"/>
      <c r="N547" s="20"/>
      <c r="O547" s="19"/>
      <c r="P547" s="19"/>
      <c r="Q547" s="20"/>
    </row>
    <row r="548" spans="3:17" ht="15" customHeight="1" thickBot="1">
      <c r="C548" s="60"/>
      <c r="D548" s="60"/>
      <c r="E548" s="60"/>
      <c r="F548" s="20"/>
      <c r="G548" s="20"/>
      <c r="H548" s="20"/>
      <c r="I548" s="20"/>
      <c r="J548" s="20"/>
      <c r="K548" s="20"/>
      <c r="L548" s="19"/>
      <c r="M548" s="19"/>
      <c r="N548" s="20"/>
      <c r="O548" s="19"/>
      <c r="P548" s="19"/>
      <c r="Q548" s="20"/>
    </row>
    <row r="549" spans="2:17" ht="15" customHeight="1">
      <c r="B549" s="117" t="s">
        <v>410</v>
      </c>
      <c r="C549" s="333"/>
      <c r="D549" s="334"/>
      <c r="E549" s="469"/>
      <c r="F549" s="470"/>
      <c r="G549" s="471"/>
      <c r="H549" s="20"/>
      <c r="I549" s="20"/>
      <c r="J549" s="20"/>
      <c r="K549" s="20"/>
      <c r="L549" s="19"/>
      <c r="M549" s="19"/>
      <c r="N549" s="20"/>
      <c r="O549" s="19"/>
      <c r="P549" s="19"/>
      <c r="Q549" s="20"/>
    </row>
    <row r="550" spans="2:17" ht="15" customHeight="1" thickBot="1">
      <c r="B550" s="151" t="s">
        <v>634</v>
      </c>
      <c r="C550" s="335"/>
      <c r="D550" s="336"/>
      <c r="E550" s="472"/>
      <c r="F550" s="473"/>
      <c r="G550" s="474"/>
      <c r="H550" s="20"/>
      <c r="I550" s="20"/>
      <c r="J550" s="20"/>
      <c r="K550" s="20"/>
      <c r="L550" s="19"/>
      <c r="M550" s="19"/>
      <c r="N550" s="20"/>
      <c r="O550" s="19"/>
      <c r="P550" s="19"/>
      <c r="Q550" s="20"/>
    </row>
    <row r="551" spans="3:12" ht="15" customHeight="1">
      <c r="C551" s="60"/>
      <c r="D551" s="60"/>
      <c r="E551" s="60"/>
      <c r="F551" s="20"/>
      <c r="G551" s="20"/>
      <c r="H551" s="20"/>
      <c r="I551" s="20"/>
      <c r="J551" s="20"/>
      <c r="K551" s="20"/>
      <c r="L551" s="19"/>
    </row>
    <row r="552" spans="2:12" ht="15" customHeight="1" thickBot="1">
      <c r="B552" s="1" t="s">
        <v>411</v>
      </c>
      <c r="C552" s="60"/>
      <c r="D552" s="60"/>
      <c r="E552" s="60" t="s">
        <v>78</v>
      </c>
      <c r="F552" s="20"/>
      <c r="G552" s="20"/>
      <c r="H552" s="20"/>
      <c r="I552" s="20"/>
      <c r="J552" s="20"/>
      <c r="K552" s="20"/>
      <c r="L552" s="19"/>
    </row>
    <row r="553" spans="2:11" ht="15" customHeight="1">
      <c r="B553" s="100" t="s">
        <v>412</v>
      </c>
      <c r="C553" s="243"/>
      <c r="D553" s="236"/>
      <c r="E553" s="337">
        <f>+J530</f>
        <v>0</v>
      </c>
      <c r="F553" s="20"/>
      <c r="G553" s="20"/>
      <c r="H553" s="20"/>
      <c r="I553" s="20"/>
      <c r="J553" s="20"/>
      <c r="K553" s="19"/>
    </row>
    <row r="554" spans="2:11" ht="15" customHeight="1">
      <c r="B554" s="54" t="s">
        <v>413</v>
      </c>
      <c r="C554" s="310"/>
      <c r="D554" s="263"/>
      <c r="E554" s="266">
        <f>+J544</f>
        <v>0</v>
      </c>
      <c r="F554" s="20"/>
      <c r="G554" s="20"/>
      <c r="H554" s="20"/>
      <c r="I554" s="20"/>
      <c r="J554" s="20"/>
      <c r="K554" s="19"/>
    </row>
    <row r="555" spans="2:11" ht="15" customHeight="1" thickBot="1">
      <c r="B555" s="151"/>
      <c r="C555" s="338" t="s">
        <v>414</v>
      </c>
      <c r="D555" s="336"/>
      <c r="E555" s="339">
        <f>SUM(E553:E554)</f>
        <v>0</v>
      </c>
      <c r="F555" s="20"/>
      <c r="G555" s="20"/>
      <c r="H555" s="20"/>
      <c r="I555" s="20"/>
      <c r="J555" s="20"/>
      <c r="K555" s="19"/>
    </row>
    <row r="556" spans="3:10" ht="15" customHeight="1">
      <c r="C556" s="60"/>
      <c r="D556" s="60"/>
      <c r="E556" s="60"/>
      <c r="F556" s="20"/>
      <c r="G556" s="20"/>
      <c r="H556" s="332"/>
      <c r="I556" s="20"/>
      <c r="J556" s="20"/>
    </row>
    <row r="557" spans="2:12" ht="15" customHeight="1">
      <c r="B557" s="1" t="s">
        <v>415</v>
      </c>
      <c r="C557" s="20"/>
      <c r="D557" s="20"/>
      <c r="E557" s="20"/>
      <c r="F557" s="20"/>
      <c r="G557" s="20"/>
      <c r="H557" s="20"/>
      <c r="I557" s="20"/>
      <c r="J557" s="19"/>
      <c r="K557" s="19"/>
      <c r="L557" s="20"/>
    </row>
    <row r="558" spans="2:13" ht="15" customHeight="1">
      <c r="B558" s="1" t="s">
        <v>416</v>
      </c>
      <c r="C558" s="20"/>
      <c r="D558" s="20"/>
      <c r="E558" s="20"/>
      <c r="F558" s="20"/>
      <c r="G558" s="20"/>
      <c r="H558" s="20"/>
      <c r="I558" s="20"/>
      <c r="J558" s="19"/>
      <c r="K558" s="19"/>
      <c r="L558" s="19"/>
      <c r="M558" s="19"/>
    </row>
    <row r="559" spans="2:13" ht="15" customHeight="1" thickBot="1">
      <c r="B559" s="1" t="s">
        <v>417</v>
      </c>
      <c r="C559" s="20"/>
      <c r="D559" s="20"/>
      <c r="E559" s="20"/>
      <c r="F559" s="20"/>
      <c r="G559" s="20"/>
      <c r="H559" s="20"/>
      <c r="I559" s="20"/>
      <c r="J559" s="19"/>
      <c r="K559" s="19"/>
      <c r="L559" s="19"/>
      <c r="M559" s="19"/>
    </row>
    <row r="560" spans="2:13" ht="15" customHeight="1">
      <c r="B560" s="117"/>
      <c r="C560" s="507" t="s">
        <v>418</v>
      </c>
      <c r="D560" s="446"/>
      <c r="E560" s="446"/>
      <c r="F560" s="446"/>
      <c r="G560" s="446"/>
      <c r="H560" s="447"/>
      <c r="K560" s="19"/>
      <c r="L560" s="19"/>
      <c r="M560" s="19"/>
    </row>
    <row r="561" spans="2:14" ht="15" customHeight="1">
      <c r="B561" s="10" t="s">
        <v>100</v>
      </c>
      <c r="C561" s="197" t="s">
        <v>419</v>
      </c>
      <c r="D561" s="198" t="s">
        <v>51</v>
      </c>
      <c r="E561" s="197" t="s">
        <v>420</v>
      </c>
      <c r="F561" s="198" t="s">
        <v>421</v>
      </c>
      <c r="G561" s="340" t="s">
        <v>192</v>
      </c>
      <c r="H561" s="340" t="s">
        <v>404</v>
      </c>
      <c r="L561" s="19"/>
      <c r="M561" s="19"/>
      <c r="N561" s="19"/>
    </row>
    <row r="562" spans="2:14" ht="15" customHeight="1">
      <c r="B562" s="118"/>
      <c r="C562" s="197" t="s">
        <v>422</v>
      </c>
      <c r="D562" s="198" t="s">
        <v>423</v>
      </c>
      <c r="E562" s="197" t="s">
        <v>424</v>
      </c>
      <c r="F562" s="198" t="s">
        <v>425</v>
      </c>
      <c r="G562" s="197" t="s">
        <v>638</v>
      </c>
      <c r="H562" s="197" t="s">
        <v>426</v>
      </c>
      <c r="L562" s="19"/>
      <c r="M562" s="19"/>
      <c r="N562" s="19"/>
    </row>
    <row r="563" spans="2:14" ht="15" customHeight="1">
      <c r="B563" s="118"/>
      <c r="C563" s="197" t="s">
        <v>427</v>
      </c>
      <c r="D563" s="198" t="s">
        <v>428</v>
      </c>
      <c r="E563" s="197" t="s">
        <v>554</v>
      </c>
      <c r="F563" s="198" t="s">
        <v>429</v>
      </c>
      <c r="G563" s="197" t="s">
        <v>639</v>
      </c>
      <c r="H563" s="197" t="s">
        <v>658</v>
      </c>
      <c r="L563" s="19"/>
      <c r="M563" s="19"/>
      <c r="N563" s="19"/>
    </row>
    <row r="564" spans="2:14" ht="15" customHeight="1">
      <c r="B564" s="174"/>
      <c r="C564" s="209" t="s">
        <v>526</v>
      </c>
      <c r="D564" s="341" t="s">
        <v>635</v>
      </c>
      <c r="E564" s="209" t="s">
        <v>530</v>
      </c>
      <c r="F564" s="341" t="s">
        <v>635</v>
      </c>
      <c r="G564" s="209" t="s">
        <v>640</v>
      </c>
      <c r="H564" s="197" t="s">
        <v>555</v>
      </c>
      <c r="L564" s="19"/>
      <c r="M564" s="19"/>
      <c r="N564" s="19"/>
    </row>
    <row r="565" spans="2:14" ht="15" customHeight="1">
      <c r="B565" s="54"/>
      <c r="C565" s="72"/>
      <c r="D565" s="144"/>
      <c r="E565" s="72"/>
      <c r="F565" s="144"/>
      <c r="G565" s="87"/>
      <c r="H565" s="72">
        <f>(+C565*D565+E565*F565)*G565</f>
        <v>0</v>
      </c>
      <c r="L565" s="19"/>
      <c r="M565" s="19"/>
      <c r="N565" s="19"/>
    </row>
    <row r="566" spans="2:14" ht="15" customHeight="1">
      <c r="B566" s="118"/>
      <c r="C566" s="268"/>
      <c r="D566" s="20"/>
      <c r="E566" s="268"/>
      <c r="F566" s="20"/>
      <c r="G566" s="87"/>
      <c r="H566" s="72">
        <f>(+C566*D566+E566*F566)*G566</f>
        <v>0</v>
      </c>
      <c r="L566" s="19"/>
      <c r="M566" s="19"/>
      <c r="N566" s="19"/>
    </row>
    <row r="567" spans="2:14" ht="15" customHeight="1" thickBot="1">
      <c r="B567" s="107" t="s">
        <v>430</v>
      </c>
      <c r="C567" s="137">
        <f>SUM(C565:C566)</f>
        <v>0</v>
      </c>
      <c r="D567" s="74"/>
      <c r="E567" s="75"/>
      <c r="F567" s="74"/>
      <c r="G567" s="136"/>
      <c r="H567" s="137">
        <f>SUM(H565:H566)</f>
        <v>0</v>
      </c>
      <c r="L567" s="19"/>
      <c r="M567" s="19"/>
      <c r="N567" s="19"/>
    </row>
    <row r="568" spans="3:13" ht="15" customHeight="1" thickBot="1">
      <c r="C568" s="20"/>
      <c r="D568" s="20"/>
      <c r="E568" s="20"/>
      <c r="F568" s="20"/>
      <c r="G568" s="20"/>
      <c r="H568" s="20"/>
      <c r="I568" s="20"/>
      <c r="J568" s="19"/>
      <c r="K568" s="19"/>
      <c r="L568" s="19"/>
      <c r="M568" s="19"/>
    </row>
    <row r="569" spans="3:13" ht="15" customHeight="1">
      <c r="C569" s="20"/>
      <c r="D569" s="20"/>
      <c r="E569" s="20"/>
      <c r="F569" s="150"/>
      <c r="G569" s="446" t="s">
        <v>431</v>
      </c>
      <c r="H569" s="446"/>
      <c r="I569" s="447"/>
      <c r="J569" s="6"/>
      <c r="K569" s="19"/>
      <c r="L569" s="19"/>
      <c r="M569" s="19"/>
    </row>
    <row r="570" spans="3:10" ht="15" customHeight="1">
      <c r="C570" s="20"/>
      <c r="D570" s="20"/>
      <c r="E570" s="20"/>
      <c r="F570" s="150"/>
      <c r="G570" s="342" t="s">
        <v>432</v>
      </c>
      <c r="H570" s="342" t="s">
        <v>433</v>
      </c>
      <c r="I570" s="197" t="s">
        <v>434</v>
      </c>
      <c r="J570" s="9" t="s">
        <v>559</v>
      </c>
    </row>
    <row r="571" spans="3:10" ht="15" customHeight="1">
      <c r="C571" s="20"/>
      <c r="D571" s="20"/>
      <c r="E571" s="20"/>
      <c r="F571" s="150"/>
      <c r="G571" s="201" t="s">
        <v>435</v>
      </c>
      <c r="H571" s="201" t="s">
        <v>436</v>
      </c>
      <c r="I571" s="197" t="s">
        <v>437</v>
      </c>
      <c r="J571" s="9"/>
    </row>
    <row r="572" spans="3:10" ht="15" customHeight="1">
      <c r="C572" s="20"/>
      <c r="D572" s="20"/>
      <c r="E572" s="20"/>
      <c r="F572" s="150"/>
      <c r="G572" s="201" t="s">
        <v>438</v>
      </c>
      <c r="H572" s="201" t="s">
        <v>439</v>
      </c>
      <c r="I572" s="197" t="s">
        <v>659</v>
      </c>
      <c r="J572" s="9" t="s">
        <v>666</v>
      </c>
    </row>
    <row r="573" spans="3:10" ht="15" customHeight="1">
      <c r="C573" s="20"/>
      <c r="D573" s="20"/>
      <c r="E573" s="20"/>
      <c r="F573" s="150"/>
      <c r="G573" s="343" t="s">
        <v>530</v>
      </c>
      <c r="H573" s="343" t="s">
        <v>530</v>
      </c>
      <c r="I573" s="197" t="s">
        <v>556</v>
      </c>
      <c r="J573" s="50" t="s">
        <v>72</v>
      </c>
    </row>
    <row r="574" spans="3:10" ht="15" customHeight="1">
      <c r="C574" s="20"/>
      <c r="D574" s="20"/>
      <c r="E574" s="20"/>
      <c r="F574" s="150"/>
      <c r="G574" s="145"/>
      <c r="H574" s="145"/>
      <c r="I574" s="145">
        <f>(+G574*D565+H574*F565)*G565</f>
        <v>0</v>
      </c>
      <c r="J574" s="272"/>
    </row>
    <row r="575" spans="3:10" ht="15" customHeight="1">
      <c r="C575" s="20"/>
      <c r="D575" s="20"/>
      <c r="E575" s="20"/>
      <c r="F575" s="150"/>
      <c r="G575" s="150"/>
      <c r="H575" s="150"/>
      <c r="I575" s="145">
        <f>(+G575*D566+H575*F566)*G566</f>
        <v>0</v>
      </c>
      <c r="J575" s="35"/>
    </row>
    <row r="576" spans="3:10" ht="15" customHeight="1" thickBot="1">
      <c r="C576" s="20"/>
      <c r="D576" s="20"/>
      <c r="E576" s="20"/>
      <c r="F576" s="150"/>
      <c r="G576" s="108">
        <f>SUM(G574:G575)</f>
        <v>0</v>
      </c>
      <c r="H576" s="344"/>
      <c r="I576" s="108">
        <f>SUM(I574:I575)</f>
        <v>0</v>
      </c>
      <c r="J576" s="59">
        <f>H567-I576</f>
        <v>0</v>
      </c>
    </row>
    <row r="577" spans="3:10" ht="15" customHeight="1">
      <c r="C577" s="20"/>
      <c r="D577" s="20"/>
      <c r="E577" s="20"/>
      <c r="F577" s="20"/>
      <c r="G577" s="20"/>
      <c r="H577" s="20"/>
      <c r="I577" s="20"/>
      <c r="J577" s="20"/>
    </row>
    <row r="578" spans="2:13" ht="15" customHeight="1" thickBot="1">
      <c r="B578" s="19" t="s">
        <v>440</v>
      </c>
      <c r="C578" s="20"/>
      <c r="D578" s="20"/>
      <c r="E578" s="20"/>
      <c r="F578" s="19"/>
      <c r="G578" s="19"/>
      <c r="H578" s="20"/>
      <c r="K578" s="19"/>
      <c r="L578" s="20"/>
      <c r="M578" s="20"/>
    </row>
    <row r="579" spans="2:13" ht="15" customHeight="1">
      <c r="B579" s="345" t="s">
        <v>441</v>
      </c>
      <c r="C579" s="346"/>
      <c r="D579" s="346"/>
      <c r="E579" s="346"/>
      <c r="F579" s="347"/>
      <c r="G579" s="337">
        <f>+J576</f>
        <v>0</v>
      </c>
      <c r="H579" s="20"/>
      <c r="K579" s="19"/>
      <c r="L579" s="20"/>
      <c r="M579" s="19"/>
    </row>
    <row r="580" spans="2:13" ht="15" customHeight="1">
      <c r="B580" s="348"/>
      <c r="C580" s="349"/>
      <c r="D580" s="349"/>
      <c r="E580" s="349"/>
      <c r="F580" s="145"/>
      <c r="G580" s="266"/>
      <c r="H580" s="20"/>
      <c r="I580" s="20"/>
      <c r="K580" s="19"/>
      <c r="L580" s="20"/>
      <c r="M580" s="19"/>
    </row>
    <row r="581" spans="2:13" ht="15" customHeight="1" thickBot="1">
      <c r="B581" s="107"/>
      <c r="C581" s="274" t="s">
        <v>414</v>
      </c>
      <c r="D581" s="274"/>
      <c r="E581" s="274"/>
      <c r="F581" s="108"/>
      <c r="G581" s="350">
        <f>SUM(G579:G580)</f>
        <v>0</v>
      </c>
      <c r="H581" s="20"/>
      <c r="I581" s="20"/>
      <c r="K581" s="19"/>
      <c r="L581" s="20"/>
      <c r="M581" s="19"/>
    </row>
    <row r="582" spans="3:13" ht="15" customHeight="1">
      <c r="C582" s="20"/>
      <c r="D582" s="20"/>
      <c r="E582" s="20"/>
      <c r="F582" s="19"/>
      <c r="G582" s="19"/>
      <c r="H582" s="20"/>
      <c r="I582" s="20"/>
      <c r="K582" s="19"/>
      <c r="L582" s="20"/>
      <c r="M582" s="19"/>
    </row>
    <row r="583" spans="2:13" ht="15" customHeight="1" thickBot="1">
      <c r="B583" s="1" t="s">
        <v>442</v>
      </c>
      <c r="C583" s="20"/>
      <c r="D583" s="20"/>
      <c r="E583" s="20"/>
      <c r="F583" s="19"/>
      <c r="G583" s="19"/>
      <c r="H583" s="20"/>
      <c r="I583" s="20"/>
      <c r="K583" s="19"/>
      <c r="L583" s="20"/>
      <c r="M583" s="19"/>
    </row>
    <row r="584" spans="2:13" ht="15" customHeight="1">
      <c r="B584" s="4"/>
      <c r="C584" s="192" t="s">
        <v>636</v>
      </c>
      <c r="D584" s="192" t="s">
        <v>443</v>
      </c>
      <c r="E584" s="192" t="s">
        <v>444</v>
      </c>
      <c r="F584" s="6" t="s">
        <v>89</v>
      </c>
      <c r="G584" s="19"/>
      <c r="H584" s="20"/>
      <c r="I584" s="20"/>
      <c r="K584" s="19"/>
      <c r="L584" s="20"/>
      <c r="M584" s="19"/>
    </row>
    <row r="585" spans="2:13" ht="15" customHeight="1">
      <c r="B585" s="7" t="s">
        <v>445</v>
      </c>
      <c r="C585" s="197"/>
      <c r="D585" s="197"/>
      <c r="E585" s="197" t="s">
        <v>446</v>
      </c>
      <c r="F585" s="9"/>
      <c r="G585" s="19"/>
      <c r="H585" s="20"/>
      <c r="I585" s="20"/>
      <c r="K585" s="19"/>
      <c r="L585" s="20"/>
      <c r="M585" s="19"/>
    </row>
    <row r="586" spans="2:13" ht="15" customHeight="1">
      <c r="B586" s="7"/>
      <c r="D586" s="197"/>
      <c r="E586" s="197" t="s">
        <v>448</v>
      </c>
      <c r="F586" s="9" t="s">
        <v>449</v>
      </c>
      <c r="G586" s="19"/>
      <c r="H586" s="20"/>
      <c r="I586" s="20"/>
      <c r="K586" s="19"/>
      <c r="L586" s="20"/>
      <c r="M586" s="19"/>
    </row>
    <row r="587" spans="2:13" ht="15" customHeight="1">
      <c r="B587" s="84"/>
      <c r="C587" s="197" t="s">
        <v>447</v>
      </c>
      <c r="D587" s="209" t="s">
        <v>531</v>
      </c>
      <c r="E587" s="209" t="s">
        <v>531</v>
      </c>
      <c r="F587" s="50" t="s">
        <v>560</v>
      </c>
      <c r="G587" s="19"/>
      <c r="H587" s="20"/>
      <c r="I587" s="20"/>
      <c r="K587" s="19"/>
      <c r="L587" s="20"/>
      <c r="M587" s="19"/>
    </row>
    <row r="588" spans="2:13" ht="15" customHeight="1">
      <c r="B588" s="13"/>
      <c r="C588" s="72"/>
      <c r="D588" s="72"/>
      <c r="E588" s="72"/>
      <c r="F588" s="104">
        <f>D588-E588</f>
        <v>0</v>
      </c>
      <c r="G588" s="19"/>
      <c r="H588" s="20"/>
      <c r="I588" s="20"/>
      <c r="K588" s="19"/>
      <c r="L588" s="20"/>
      <c r="M588" s="19"/>
    </row>
    <row r="589" spans="2:13" ht="15" customHeight="1" thickBot="1">
      <c r="B589" s="508" t="s">
        <v>414</v>
      </c>
      <c r="C589" s="509"/>
      <c r="D589" s="509"/>
      <c r="E589" s="510"/>
      <c r="F589" s="59">
        <f>SUM(F588)</f>
        <v>0</v>
      </c>
      <c r="G589" s="19"/>
      <c r="H589" s="20"/>
      <c r="I589" s="20"/>
      <c r="K589" s="19"/>
      <c r="L589" s="20"/>
      <c r="M589" s="19"/>
    </row>
    <row r="590" spans="3:13" ht="15" customHeight="1">
      <c r="C590" s="20"/>
      <c r="D590" s="20"/>
      <c r="E590" s="20"/>
      <c r="F590" s="19"/>
      <c r="G590" s="19"/>
      <c r="H590" s="20"/>
      <c r="I590" s="20"/>
      <c r="K590" s="19"/>
      <c r="L590" s="20"/>
      <c r="M590" s="19"/>
    </row>
    <row r="591" spans="2:13" ht="15" customHeight="1" thickBot="1">
      <c r="B591" s="1" t="s">
        <v>450</v>
      </c>
      <c r="C591" s="20"/>
      <c r="D591" s="20"/>
      <c r="E591" s="20"/>
      <c r="F591" s="19"/>
      <c r="G591" s="19"/>
      <c r="H591" s="20"/>
      <c r="I591" s="20"/>
      <c r="K591" s="19"/>
      <c r="L591" s="20"/>
      <c r="M591" s="19"/>
    </row>
    <row r="592" spans="2:13" ht="15" customHeight="1">
      <c r="B592" s="511"/>
      <c r="C592" s="512"/>
      <c r="D592" s="512"/>
      <c r="E592" s="512"/>
      <c r="F592" s="513"/>
      <c r="G592" s="19"/>
      <c r="H592" s="20"/>
      <c r="I592" s="20"/>
      <c r="K592" s="19"/>
      <c r="L592" s="20"/>
      <c r="M592" s="19"/>
    </row>
    <row r="593" spans="2:13" ht="15" customHeight="1" thickBot="1">
      <c r="B593" s="492"/>
      <c r="C593" s="493"/>
      <c r="D593" s="493"/>
      <c r="E593" s="493"/>
      <c r="F593" s="494"/>
      <c r="G593" s="19"/>
      <c r="H593" s="20"/>
      <c r="I593" s="20"/>
      <c r="K593" s="19"/>
      <c r="L593" s="20"/>
      <c r="M593" s="19"/>
    </row>
    <row r="594" spans="3:13" ht="15" customHeight="1">
      <c r="C594" s="20"/>
      <c r="D594" s="20"/>
      <c r="E594" s="20"/>
      <c r="F594" s="19"/>
      <c r="G594" s="19"/>
      <c r="H594" s="20"/>
      <c r="I594" s="20"/>
      <c r="K594" s="19"/>
      <c r="L594" s="20"/>
      <c r="M594" s="19"/>
    </row>
    <row r="595" spans="2:13" ht="15" customHeight="1">
      <c r="B595" s="1" t="s">
        <v>451</v>
      </c>
      <c r="C595" s="20"/>
      <c r="D595" s="20"/>
      <c r="E595" s="20"/>
      <c r="F595" s="19"/>
      <c r="G595" s="19"/>
      <c r="H595" s="20"/>
      <c r="I595" s="20"/>
      <c r="K595" s="19"/>
      <c r="L595" s="20"/>
      <c r="M595" s="19"/>
    </row>
    <row r="596" spans="2:13" ht="15" customHeight="1" thickBot="1">
      <c r="B596" s="1" t="s">
        <v>452</v>
      </c>
      <c r="C596" s="20"/>
      <c r="D596" s="20"/>
      <c r="E596" s="20"/>
      <c r="F596" s="19"/>
      <c r="G596" s="19"/>
      <c r="H596" s="20"/>
      <c r="I596" s="20"/>
      <c r="K596" s="19"/>
      <c r="L596" s="20"/>
      <c r="M596" s="19"/>
    </row>
    <row r="597" spans="2:13" ht="15" customHeight="1">
      <c r="B597" s="234"/>
      <c r="C597" s="507" t="s">
        <v>453</v>
      </c>
      <c r="D597" s="446"/>
      <c r="E597" s="447"/>
      <c r="F597" s="6" t="s">
        <v>559</v>
      </c>
      <c r="G597" s="19"/>
      <c r="H597" s="20"/>
      <c r="I597" s="20"/>
      <c r="K597" s="19"/>
      <c r="L597" s="20"/>
      <c r="M597" s="19"/>
    </row>
    <row r="598" spans="2:13" ht="15" customHeight="1">
      <c r="B598" s="7" t="s">
        <v>445</v>
      </c>
      <c r="C598" s="197" t="s">
        <v>454</v>
      </c>
      <c r="D598" s="197" t="s">
        <v>455</v>
      </c>
      <c r="E598" s="197" t="s">
        <v>557</v>
      </c>
      <c r="F598" s="9"/>
      <c r="G598" s="19"/>
      <c r="H598" s="20"/>
      <c r="I598" s="20"/>
      <c r="K598" s="19"/>
      <c r="L598" s="20"/>
      <c r="M598" s="19"/>
    </row>
    <row r="599" spans="2:13" ht="15" customHeight="1">
      <c r="B599" s="7"/>
      <c r="D599" s="66"/>
      <c r="E599" s="197"/>
      <c r="F599" s="9" t="s">
        <v>532</v>
      </c>
      <c r="G599" s="19"/>
      <c r="H599" s="20"/>
      <c r="I599" s="20"/>
      <c r="K599" s="19"/>
      <c r="L599" s="20"/>
      <c r="M599" s="19"/>
    </row>
    <row r="600" spans="2:13" ht="15" customHeight="1">
      <c r="B600" s="84"/>
      <c r="C600" s="197" t="s">
        <v>531</v>
      </c>
      <c r="D600" s="197" t="s">
        <v>531</v>
      </c>
      <c r="E600" s="209" t="s">
        <v>558</v>
      </c>
      <c r="F600" s="50" t="s">
        <v>560</v>
      </c>
      <c r="G600" s="19"/>
      <c r="H600" s="20"/>
      <c r="I600" s="20"/>
      <c r="K600" s="19"/>
      <c r="L600" s="20"/>
      <c r="M600" s="19"/>
    </row>
    <row r="601" spans="2:13" ht="15" customHeight="1">
      <c r="B601" s="13"/>
      <c r="C601" s="72"/>
      <c r="D601" s="72"/>
      <c r="E601" s="72"/>
      <c r="F601" s="351"/>
      <c r="G601" s="19"/>
      <c r="H601" s="20"/>
      <c r="I601" s="20"/>
      <c r="K601" s="19"/>
      <c r="L601" s="20"/>
      <c r="M601" s="19"/>
    </row>
    <row r="602" spans="2:13" ht="15" customHeight="1" thickBot="1">
      <c r="B602" s="508" t="s">
        <v>414</v>
      </c>
      <c r="C602" s="509"/>
      <c r="D602" s="509"/>
      <c r="E602" s="510"/>
      <c r="F602" s="322"/>
      <c r="G602" s="19"/>
      <c r="H602" s="20"/>
      <c r="I602" s="20"/>
      <c r="K602" s="19"/>
      <c r="L602" s="20"/>
      <c r="M602" s="19"/>
    </row>
    <row r="603" spans="3:13" ht="15" customHeight="1">
      <c r="C603" s="20"/>
      <c r="D603" s="20"/>
      <c r="E603" s="20"/>
      <c r="F603" s="19"/>
      <c r="G603" s="19"/>
      <c r="H603" s="20"/>
      <c r="I603" s="20"/>
      <c r="K603" s="19"/>
      <c r="L603" s="20"/>
      <c r="M603" s="19"/>
    </row>
    <row r="604" spans="2:13" ht="15" customHeight="1" thickBot="1">
      <c r="B604" s="1" t="s">
        <v>450</v>
      </c>
      <c r="C604" s="20"/>
      <c r="D604" s="20"/>
      <c r="E604" s="20"/>
      <c r="F604" s="19"/>
      <c r="G604" s="19"/>
      <c r="H604" s="20"/>
      <c r="I604" s="20"/>
      <c r="K604" s="19"/>
      <c r="L604" s="20"/>
      <c r="M604" s="19"/>
    </row>
    <row r="605" spans="2:13" ht="15" customHeight="1">
      <c r="B605" s="511"/>
      <c r="C605" s="512"/>
      <c r="D605" s="512"/>
      <c r="E605" s="512"/>
      <c r="F605" s="513"/>
      <c r="G605" s="19"/>
      <c r="H605" s="20"/>
      <c r="I605" s="20"/>
      <c r="K605" s="19"/>
      <c r="L605" s="20"/>
      <c r="M605" s="19"/>
    </row>
    <row r="606" spans="2:13" ht="15" customHeight="1" thickBot="1">
      <c r="B606" s="492"/>
      <c r="C606" s="493"/>
      <c r="D606" s="493"/>
      <c r="E606" s="493"/>
      <c r="F606" s="494"/>
      <c r="G606" s="19"/>
      <c r="H606" s="20"/>
      <c r="I606" s="20"/>
      <c r="K606" s="19"/>
      <c r="L606" s="20"/>
      <c r="M606" s="19"/>
    </row>
    <row r="607" spans="3:13" ht="15" customHeight="1">
      <c r="C607" s="20"/>
      <c r="D607" s="20"/>
      <c r="E607" s="20"/>
      <c r="F607" s="19"/>
      <c r="G607" s="19"/>
      <c r="H607" s="20"/>
      <c r="I607" s="20"/>
      <c r="K607" s="19"/>
      <c r="L607" s="20"/>
      <c r="M607" s="19"/>
    </row>
    <row r="608" spans="2:13" ht="15" customHeight="1" thickBot="1">
      <c r="B608" s="1" t="s">
        <v>456</v>
      </c>
      <c r="J608" s="19"/>
      <c r="K608" s="19"/>
      <c r="L608" s="20"/>
      <c r="M608" s="19"/>
    </row>
    <row r="609" spans="2:13" ht="15" customHeight="1">
      <c r="B609" s="500" t="s">
        <v>457</v>
      </c>
      <c r="C609" s="458"/>
      <c r="D609" s="457" t="s">
        <v>458</v>
      </c>
      <c r="E609" s="462"/>
      <c r="F609" s="462"/>
      <c r="G609" s="462"/>
      <c r="H609" s="517"/>
      <c r="J609" s="19"/>
      <c r="K609" s="19"/>
      <c r="L609" s="20"/>
      <c r="M609" s="19"/>
    </row>
    <row r="610" spans="2:13" ht="15" customHeight="1">
      <c r="B610" s="518"/>
      <c r="C610" s="519"/>
      <c r="D610" s="477"/>
      <c r="E610" s="478"/>
      <c r="F610" s="478"/>
      <c r="G610" s="478"/>
      <c r="H610" s="479"/>
      <c r="K610" s="19"/>
      <c r="L610" s="20"/>
      <c r="M610" s="19"/>
    </row>
    <row r="611" spans="2:8" ht="15" customHeight="1">
      <c r="B611" s="520"/>
      <c r="C611" s="521"/>
      <c r="D611" s="480"/>
      <c r="E611" s="481"/>
      <c r="F611" s="481"/>
      <c r="G611" s="481"/>
      <c r="H611" s="482"/>
    </row>
    <row r="612" spans="2:12" ht="15" customHeight="1" thickBot="1">
      <c r="B612" s="522"/>
      <c r="C612" s="523"/>
      <c r="D612" s="483"/>
      <c r="E612" s="484"/>
      <c r="F612" s="484"/>
      <c r="G612" s="484"/>
      <c r="H612" s="485"/>
      <c r="K612" s="19"/>
      <c r="L612" s="19"/>
    </row>
    <row r="613" spans="11:13" ht="15" customHeight="1">
      <c r="K613" s="19"/>
      <c r="L613" s="19"/>
      <c r="M613" s="19"/>
    </row>
    <row r="614" spans="2:13" ht="15" customHeight="1" thickBot="1">
      <c r="B614" s="1" t="s">
        <v>459</v>
      </c>
      <c r="E614" s="1" t="s">
        <v>78</v>
      </c>
      <c r="J614" s="19"/>
      <c r="K614" s="19"/>
      <c r="L614" s="19"/>
      <c r="M614" s="19"/>
    </row>
    <row r="615" spans="2:13" ht="15" customHeight="1">
      <c r="B615" s="100" t="s">
        <v>460</v>
      </c>
      <c r="C615" s="63"/>
      <c r="D615" s="63"/>
      <c r="E615" s="352"/>
      <c r="J615" s="19"/>
      <c r="K615" s="19"/>
      <c r="L615" s="19"/>
      <c r="M615" s="19"/>
    </row>
    <row r="616" spans="2:13" ht="15" customHeight="1">
      <c r="B616" s="54"/>
      <c r="C616" s="139"/>
      <c r="D616" s="139"/>
      <c r="E616" s="351"/>
      <c r="J616" s="19"/>
      <c r="K616" s="19"/>
      <c r="L616" s="353"/>
      <c r="M616" s="19"/>
    </row>
    <row r="617" spans="2:13" ht="15" customHeight="1">
      <c r="B617" s="54"/>
      <c r="C617" s="139"/>
      <c r="D617" s="139"/>
      <c r="E617" s="351"/>
      <c r="J617" s="19"/>
      <c r="K617" s="19"/>
      <c r="L617" s="353"/>
      <c r="M617" s="19"/>
    </row>
    <row r="618" spans="2:13" ht="15" customHeight="1" thickBot="1">
      <c r="B618" s="107" t="s">
        <v>275</v>
      </c>
      <c r="C618" s="140"/>
      <c r="D618" s="140"/>
      <c r="E618" s="404">
        <f>SUM(E615:E617)</f>
        <v>0</v>
      </c>
      <c r="J618" s="19"/>
      <c r="K618" s="20"/>
      <c r="L618" s="353"/>
      <c r="M618" s="19"/>
    </row>
    <row r="619" spans="10:13" ht="15" customHeight="1">
      <c r="J619" s="19"/>
      <c r="K619" s="20"/>
      <c r="L619" s="353"/>
      <c r="M619" s="19"/>
    </row>
    <row r="620" spans="2:12" ht="15" customHeight="1" thickBot="1">
      <c r="B620" s="1" t="s">
        <v>461</v>
      </c>
      <c r="D620" s="1" t="s">
        <v>78</v>
      </c>
      <c r="J620" s="19"/>
      <c r="K620" s="19"/>
      <c r="L620" s="19"/>
    </row>
    <row r="621" spans="2:12" ht="15" customHeight="1">
      <c r="B621" s="100" t="s">
        <v>462</v>
      </c>
      <c r="C621" s="65"/>
      <c r="D621" s="102">
        <f>SUM(D622:D629)</f>
        <v>0</v>
      </c>
      <c r="J621" s="19"/>
      <c r="K621" s="19"/>
      <c r="L621" s="19"/>
    </row>
    <row r="622" spans="2:12" ht="15" customHeight="1">
      <c r="B622" s="174" t="s">
        <v>463</v>
      </c>
      <c r="C622" s="354"/>
      <c r="D622" s="270">
        <f>I174</f>
        <v>0</v>
      </c>
      <c r="J622" s="19"/>
      <c r="K622" s="19"/>
      <c r="L622" s="19"/>
    </row>
    <row r="623" spans="2:12" ht="15" customHeight="1">
      <c r="B623" s="54" t="s">
        <v>464</v>
      </c>
      <c r="C623" s="92"/>
      <c r="D623" s="104">
        <f>G293</f>
        <v>0</v>
      </c>
      <c r="J623" s="19"/>
      <c r="K623" s="19"/>
      <c r="L623" s="19"/>
    </row>
    <row r="624" spans="2:12" ht="15" customHeight="1">
      <c r="B624" s="54" t="s">
        <v>465</v>
      </c>
      <c r="C624" s="92"/>
      <c r="D624" s="104">
        <f>H339</f>
        <v>0</v>
      </c>
      <c r="J624" s="19"/>
      <c r="K624" s="19"/>
      <c r="L624" s="19"/>
    </row>
    <row r="625" spans="2:12" ht="15" customHeight="1">
      <c r="B625" s="54" t="s">
        <v>466</v>
      </c>
      <c r="C625" s="92"/>
      <c r="D625" s="104">
        <f>E500</f>
        <v>0</v>
      </c>
      <c r="J625" s="19"/>
      <c r="K625" s="19"/>
      <c r="L625" s="19"/>
    </row>
    <row r="626" spans="2:12" ht="15" customHeight="1">
      <c r="B626" s="54" t="s">
        <v>467</v>
      </c>
      <c r="C626" s="92"/>
      <c r="D626" s="104">
        <f>F510</f>
        <v>0</v>
      </c>
      <c r="J626" s="19"/>
      <c r="K626" s="19"/>
      <c r="L626" s="19"/>
    </row>
    <row r="627" spans="2:12" ht="15" customHeight="1">
      <c r="B627" s="54" t="s">
        <v>468</v>
      </c>
      <c r="C627" s="92"/>
      <c r="D627" s="104">
        <f>E555</f>
        <v>0</v>
      </c>
      <c r="J627" s="19"/>
      <c r="K627" s="19"/>
      <c r="L627" s="19"/>
    </row>
    <row r="628" spans="2:12" ht="15" customHeight="1">
      <c r="B628" s="54" t="s">
        <v>469</v>
      </c>
      <c r="C628" s="92"/>
      <c r="D628" s="104">
        <f>G581</f>
        <v>0</v>
      </c>
      <c r="J628" s="19"/>
      <c r="K628" s="19"/>
      <c r="L628" s="19"/>
    </row>
    <row r="629" spans="2:12" ht="15" customHeight="1">
      <c r="B629" s="54" t="s">
        <v>470</v>
      </c>
      <c r="C629" s="92"/>
      <c r="D629" s="403">
        <f>E618</f>
        <v>0</v>
      </c>
      <c r="J629" s="19"/>
      <c r="K629" s="19"/>
      <c r="L629" s="19"/>
    </row>
    <row r="630" spans="2:12" ht="15" customHeight="1">
      <c r="B630" s="28"/>
      <c r="C630" s="355"/>
      <c r="D630" s="356"/>
      <c r="J630" s="19"/>
      <c r="K630" s="19"/>
      <c r="L630" s="19"/>
    </row>
    <row r="631" spans="2:12" ht="15" customHeight="1" thickBot="1">
      <c r="B631" s="486" t="s">
        <v>94</v>
      </c>
      <c r="C631" s="487"/>
      <c r="D631" s="59"/>
      <c r="J631" s="19"/>
      <c r="K631" s="19"/>
      <c r="L631" s="19"/>
    </row>
    <row r="632" spans="10:12" ht="15" customHeight="1">
      <c r="J632" s="19"/>
      <c r="K632" s="19"/>
      <c r="L632" s="19"/>
    </row>
    <row r="633" spans="2:13" ht="15" customHeight="1" thickBot="1">
      <c r="B633" s="1" t="s">
        <v>471</v>
      </c>
      <c r="H633" s="19"/>
      <c r="I633" s="19"/>
      <c r="J633" s="19"/>
      <c r="K633" s="19"/>
      <c r="L633" s="19"/>
      <c r="M633" s="19"/>
    </row>
    <row r="634" spans="2:13" ht="15" customHeight="1">
      <c r="B634" s="488" t="s">
        <v>472</v>
      </c>
      <c r="C634" s="476"/>
      <c r="D634" s="21" t="s">
        <v>473</v>
      </c>
      <c r="E634" s="21" t="s">
        <v>474</v>
      </c>
      <c r="F634" s="184" t="s">
        <v>475</v>
      </c>
      <c r="G634" s="489" t="s">
        <v>476</v>
      </c>
      <c r="H634" s="19"/>
      <c r="I634" s="19"/>
      <c r="J634" s="19"/>
      <c r="K634" s="19"/>
      <c r="L634" s="19"/>
      <c r="M634" s="19"/>
    </row>
    <row r="635" spans="2:13" ht="15" customHeight="1">
      <c r="B635" s="118"/>
      <c r="C635" s="19"/>
      <c r="D635" s="24"/>
      <c r="E635" s="24"/>
      <c r="F635" s="142" t="s">
        <v>477</v>
      </c>
      <c r="G635" s="490"/>
      <c r="H635" s="19"/>
      <c r="I635" s="19"/>
      <c r="J635" s="19"/>
      <c r="K635" s="19"/>
      <c r="L635" s="19"/>
      <c r="M635" s="19"/>
    </row>
    <row r="636" spans="2:13" ht="15" customHeight="1">
      <c r="B636" s="118"/>
      <c r="C636" s="19"/>
      <c r="D636" s="24" t="s">
        <v>478</v>
      </c>
      <c r="E636" s="24" t="s">
        <v>201</v>
      </c>
      <c r="F636" s="357" t="s">
        <v>72</v>
      </c>
      <c r="G636" s="491"/>
      <c r="H636" s="19"/>
      <c r="I636" s="19"/>
      <c r="J636" s="19"/>
      <c r="K636" s="19"/>
      <c r="L636" s="19"/>
      <c r="M636" s="19"/>
    </row>
    <row r="637" spans="2:13" ht="15" customHeight="1">
      <c r="B637" s="28"/>
      <c r="C637" s="176"/>
      <c r="D637" s="125"/>
      <c r="E637" s="358"/>
      <c r="F637" s="359">
        <f>IF(D637=0,0,E637/D637)</f>
        <v>0</v>
      </c>
      <c r="G637" s="524"/>
      <c r="H637" s="19"/>
      <c r="I637" s="19"/>
      <c r="J637" s="19"/>
      <c r="K637" s="19"/>
      <c r="L637" s="19"/>
      <c r="M637" s="19"/>
    </row>
    <row r="638" spans="2:13" ht="15" customHeight="1">
      <c r="B638" s="118"/>
      <c r="C638" s="19"/>
      <c r="D638" s="66"/>
      <c r="E638" s="360"/>
      <c r="F638" s="359">
        <f>IF(D638=0,0,E638/D638)</f>
        <v>0</v>
      </c>
      <c r="G638" s="525"/>
      <c r="H638" s="19"/>
      <c r="I638" s="19"/>
      <c r="J638" s="19"/>
      <c r="K638" s="19"/>
      <c r="L638" s="19"/>
      <c r="M638" s="19"/>
    </row>
    <row r="639" spans="2:13" ht="15" customHeight="1">
      <c r="B639" s="118"/>
      <c r="C639" s="19"/>
      <c r="D639" s="66"/>
      <c r="E639" s="360"/>
      <c r="F639" s="359">
        <f>IF(D639=0,0,E639/D639)</f>
        <v>0</v>
      </c>
      <c r="G639" s="526"/>
      <c r="H639" s="19"/>
      <c r="I639" s="19"/>
      <c r="J639" s="19"/>
      <c r="K639" s="19"/>
      <c r="L639" s="19"/>
      <c r="M639" s="19"/>
    </row>
    <row r="640" spans="2:13" ht="15" customHeight="1">
      <c r="B640" s="501" t="s">
        <v>479</v>
      </c>
      <c r="C640" s="502"/>
      <c r="D640" s="361"/>
      <c r="E640" s="32">
        <f>SUM(E637:E639)</f>
        <v>0</v>
      </c>
      <c r="F640" s="362">
        <f>SUM(F637:F639)</f>
        <v>0</v>
      </c>
      <c r="G640" s="189"/>
      <c r="I640" s="19"/>
      <c r="J640" s="19"/>
      <c r="K640" s="19"/>
      <c r="L640" s="19"/>
      <c r="M640" s="19"/>
    </row>
    <row r="641" spans="2:13" ht="15" customHeight="1">
      <c r="B641" s="13" t="s">
        <v>480</v>
      </c>
      <c r="C641" s="87"/>
      <c r="D641" s="361"/>
      <c r="E641" s="32"/>
      <c r="F641" s="363"/>
      <c r="G641" s="364"/>
      <c r="I641" s="19"/>
      <c r="J641" s="19"/>
      <c r="K641" s="19"/>
      <c r="L641" s="19"/>
      <c r="M641" s="19"/>
    </row>
    <row r="642" spans="2:13" ht="15" customHeight="1">
      <c r="B642" s="13" t="s">
        <v>481</v>
      </c>
      <c r="C642" s="87"/>
      <c r="D642" s="361"/>
      <c r="E642" s="32"/>
      <c r="F642" s="363"/>
      <c r="G642" s="364"/>
      <c r="I642" s="19"/>
      <c r="J642" s="19"/>
      <c r="K642" s="19"/>
      <c r="L642" s="19"/>
      <c r="M642" s="19"/>
    </row>
    <row r="643" spans="2:13" ht="15" customHeight="1">
      <c r="B643" s="503" t="s">
        <v>482</v>
      </c>
      <c r="C643" s="504"/>
      <c r="D643" s="365"/>
      <c r="E643" s="366">
        <f>E640+E641+E642</f>
        <v>0</v>
      </c>
      <c r="F643" s="111">
        <f>F640</f>
        <v>0</v>
      </c>
      <c r="G643" s="367">
        <f>SUM(G637:G642)</f>
        <v>0</v>
      </c>
      <c r="H643" s="19"/>
      <c r="I643" s="19"/>
      <c r="J643" s="19"/>
      <c r="K643" s="19"/>
      <c r="L643" s="19"/>
      <c r="M643" s="19"/>
    </row>
    <row r="644" spans="2:13" ht="15" customHeight="1">
      <c r="B644" s="54"/>
      <c r="C644" s="139"/>
      <c r="D644" s="139"/>
      <c r="E644" s="368" t="s">
        <v>674</v>
      </c>
      <c r="F644" s="369" t="s">
        <v>675</v>
      </c>
      <c r="G644" s="370"/>
      <c r="H644" s="19"/>
      <c r="I644" s="19"/>
      <c r="J644" s="19"/>
      <c r="K644" s="19"/>
      <c r="L644" s="19"/>
      <c r="M644" s="19"/>
    </row>
    <row r="645" spans="2:13" ht="15" customHeight="1" thickBot="1">
      <c r="B645" s="107" t="s">
        <v>676</v>
      </c>
      <c r="C645" s="140"/>
      <c r="D645" s="140"/>
      <c r="E645" s="371"/>
      <c r="F645" s="140" t="s">
        <v>483</v>
      </c>
      <c r="G645" s="322"/>
      <c r="H645" s="19"/>
      <c r="I645" s="19"/>
      <c r="J645" s="20"/>
      <c r="K645" s="19"/>
      <c r="L645" s="19"/>
      <c r="M645" s="19"/>
    </row>
    <row r="646" spans="2:13" ht="15" customHeight="1">
      <c r="B646" s="19"/>
      <c r="C646" s="19"/>
      <c r="D646" s="19"/>
      <c r="E646" s="60"/>
      <c r="F646" s="19"/>
      <c r="G646" s="19"/>
      <c r="H646" s="19"/>
      <c r="I646" s="19"/>
      <c r="J646" s="20"/>
      <c r="K646" s="19"/>
      <c r="L646" s="19"/>
      <c r="M646" s="19"/>
    </row>
    <row r="647" spans="2:10" ht="15" customHeight="1" thickBot="1">
      <c r="B647" s="1" t="s">
        <v>484</v>
      </c>
      <c r="H647" s="19"/>
      <c r="I647" s="19"/>
      <c r="J647" s="20"/>
    </row>
    <row r="648" spans="2:10" ht="15" customHeight="1">
      <c r="B648" s="500" t="s">
        <v>485</v>
      </c>
      <c r="C648" s="458"/>
      <c r="D648" s="372" t="s">
        <v>486</v>
      </c>
      <c r="H648" s="19"/>
      <c r="I648" s="19"/>
      <c r="J648" s="19"/>
    </row>
    <row r="649" spans="2:10" ht="15" customHeight="1">
      <c r="B649" s="505"/>
      <c r="C649" s="506"/>
      <c r="D649" s="106"/>
      <c r="H649" s="19"/>
      <c r="I649" s="19"/>
      <c r="J649" s="19"/>
    </row>
    <row r="650" spans="2:10" ht="15" customHeight="1">
      <c r="B650" s="514"/>
      <c r="C650" s="515"/>
      <c r="D650" s="270"/>
      <c r="H650" s="19"/>
      <c r="I650" s="19"/>
      <c r="J650" s="373"/>
    </row>
    <row r="651" spans="2:10" ht="15" customHeight="1" thickBot="1">
      <c r="B651" s="508" t="s">
        <v>94</v>
      </c>
      <c r="C651" s="516"/>
      <c r="D651" s="339">
        <f>SUM(D649:D650)</f>
        <v>0</v>
      </c>
      <c r="H651" s="19"/>
      <c r="I651" s="19"/>
      <c r="J651" s="373"/>
    </row>
    <row r="652" spans="8:10" ht="15" customHeight="1">
      <c r="H652" s="19"/>
      <c r="I652" s="19"/>
      <c r="J652" s="373"/>
    </row>
    <row r="653" spans="2:10" ht="15" customHeight="1" thickBot="1">
      <c r="B653" s="1" t="s">
        <v>487</v>
      </c>
      <c r="G653" s="19"/>
      <c r="H653" s="19"/>
      <c r="I653" s="19"/>
      <c r="J653" s="353"/>
    </row>
    <row r="654" spans="2:11" ht="15" customHeight="1">
      <c r="B654" s="500" t="s">
        <v>488</v>
      </c>
      <c r="C654" s="458"/>
      <c r="D654" s="63"/>
      <c r="E654" s="63"/>
      <c r="F654" s="63"/>
      <c r="G654" s="374"/>
      <c r="I654" s="19"/>
      <c r="J654" s="19"/>
      <c r="K654" s="373"/>
    </row>
    <row r="655" spans="2:11" ht="15" customHeight="1">
      <c r="B655" s="118" t="s">
        <v>489</v>
      </c>
      <c r="C655" s="89"/>
      <c r="D655" s="375">
        <f>+D656+D657</f>
        <v>0</v>
      </c>
      <c r="E655" s="376" t="s">
        <v>490</v>
      </c>
      <c r="F655" s="176"/>
      <c r="G655" s="377"/>
      <c r="I655" s="19"/>
      <c r="J655" s="19"/>
      <c r="K655" s="60"/>
    </row>
    <row r="656" spans="2:11" ht="15" customHeight="1">
      <c r="B656" s="378" t="s">
        <v>491</v>
      </c>
      <c r="C656" s="379"/>
      <c r="D656" s="380"/>
      <c r="E656" s="381" t="s">
        <v>490</v>
      </c>
      <c r="F656" s="382"/>
      <c r="G656" s="383"/>
      <c r="I656" s="19"/>
      <c r="J656" s="19"/>
      <c r="K656" s="60"/>
    </row>
    <row r="657" spans="2:11" ht="15" customHeight="1">
      <c r="B657" s="118" t="s">
        <v>492</v>
      </c>
      <c r="C657" s="89"/>
      <c r="D657" s="384"/>
      <c r="E657" s="142" t="s">
        <v>490</v>
      </c>
      <c r="F657" s="19"/>
      <c r="G657" s="377"/>
      <c r="I657" s="19"/>
      <c r="J657" s="19"/>
      <c r="K657" s="60"/>
    </row>
    <row r="658" spans="2:10" ht="15" customHeight="1">
      <c r="B658" s="28" t="s">
        <v>493</v>
      </c>
      <c r="C658" s="355"/>
      <c r="D658" s="385"/>
      <c r="E658" s="176" t="s">
        <v>533</v>
      </c>
      <c r="F658" s="176"/>
      <c r="G658" s="386"/>
      <c r="I658" s="19"/>
      <c r="J658" s="19"/>
    </row>
    <row r="659" spans="2:10" ht="15" customHeight="1">
      <c r="B659" s="387" t="s">
        <v>494</v>
      </c>
      <c r="C659" s="388"/>
      <c r="D659" s="389"/>
      <c r="E659" s="390" t="s">
        <v>534</v>
      </c>
      <c r="F659" s="390"/>
      <c r="G659" s="391"/>
      <c r="I659" s="19"/>
      <c r="J659" s="19"/>
    </row>
    <row r="660" spans="2:10" ht="15" customHeight="1">
      <c r="B660" s="118" t="s">
        <v>495</v>
      </c>
      <c r="C660" s="89"/>
      <c r="D660" s="353"/>
      <c r="E660" s="19" t="s">
        <v>496</v>
      </c>
      <c r="F660" s="19"/>
      <c r="G660" s="377"/>
      <c r="I660" s="19"/>
      <c r="J660" s="19"/>
    </row>
    <row r="661" spans="2:10" ht="15" customHeight="1" thickBot="1">
      <c r="B661" s="118" t="s">
        <v>497</v>
      </c>
      <c r="C661" s="89"/>
      <c r="D661" s="353"/>
      <c r="E661" s="392" t="s">
        <v>660</v>
      </c>
      <c r="F661" s="169"/>
      <c r="G661" s="393"/>
      <c r="I661" s="19"/>
      <c r="J661" s="19"/>
    </row>
    <row r="662" spans="2:6" ht="15" customHeight="1">
      <c r="B662" s="28" t="s">
        <v>498</v>
      </c>
      <c r="C662" s="355"/>
      <c r="D662" s="394"/>
      <c r="E662" s="394"/>
      <c r="F662" s="118"/>
    </row>
    <row r="663" spans="2:6" ht="15" customHeight="1" thickBot="1">
      <c r="B663" s="118"/>
      <c r="C663" s="89"/>
      <c r="D663" s="395"/>
      <c r="E663" s="395" t="s">
        <v>499</v>
      </c>
      <c r="F663" s="118"/>
    </row>
    <row r="664" spans="2:8" ht="15" customHeight="1" thickBot="1">
      <c r="B664" s="54" t="s">
        <v>500</v>
      </c>
      <c r="C664" s="92"/>
      <c r="D664" s="396"/>
      <c r="E664" s="396"/>
      <c r="F664" s="118"/>
      <c r="G664" s="397" t="s">
        <v>501</v>
      </c>
      <c r="H664" s="397">
        <v>0.04</v>
      </c>
    </row>
    <row r="665" spans="2:6" ht="15" customHeight="1">
      <c r="B665" s="118" t="s">
        <v>502</v>
      </c>
      <c r="C665" s="89"/>
      <c r="D665" s="353"/>
      <c r="E665" s="395"/>
      <c r="F665" s="118"/>
    </row>
    <row r="666" spans="2:6" ht="15" customHeight="1">
      <c r="B666" s="118" t="s">
        <v>535</v>
      </c>
      <c r="C666" s="89"/>
      <c r="D666" s="353"/>
      <c r="E666" s="395" t="s">
        <v>503</v>
      </c>
      <c r="F666" s="118"/>
    </row>
    <row r="667" spans="2:6" ht="15" customHeight="1">
      <c r="B667" s="54" t="s">
        <v>504</v>
      </c>
      <c r="C667" s="92"/>
      <c r="D667" s="398"/>
      <c r="E667" s="399" t="s">
        <v>503</v>
      </c>
      <c r="F667" s="118"/>
    </row>
    <row r="668" spans="2:6" ht="15" customHeight="1">
      <c r="B668" s="118" t="s">
        <v>505</v>
      </c>
      <c r="C668" s="89"/>
      <c r="D668" s="353"/>
      <c r="E668" s="353"/>
      <c r="F668" s="118"/>
    </row>
    <row r="669" spans="2:6" ht="15" customHeight="1" thickBot="1">
      <c r="B669" s="151" t="s">
        <v>667</v>
      </c>
      <c r="C669" s="95"/>
      <c r="D669" s="400"/>
      <c r="E669" s="401"/>
      <c r="F669" s="118"/>
    </row>
  </sheetData>
  <sheetProtection/>
  <mergeCells count="60">
    <mergeCell ref="B650:C650"/>
    <mergeCell ref="B651:C651"/>
    <mergeCell ref="D609:H609"/>
    <mergeCell ref="B610:C612"/>
    <mergeCell ref="C560:H560"/>
    <mergeCell ref="G569:I569"/>
    <mergeCell ref="B589:E589"/>
    <mergeCell ref="B592:F592"/>
    <mergeCell ref="G637:G639"/>
    <mergeCell ref="B609:C609"/>
    <mergeCell ref="E515:F515"/>
    <mergeCell ref="B654:C654"/>
    <mergeCell ref="B640:C640"/>
    <mergeCell ref="B643:C643"/>
    <mergeCell ref="B648:C648"/>
    <mergeCell ref="B649:C649"/>
    <mergeCell ref="C597:E597"/>
    <mergeCell ref="B602:E602"/>
    <mergeCell ref="B605:F605"/>
    <mergeCell ref="B606:F606"/>
    <mergeCell ref="D610:H612"/>
    <mergeCell ref="B631:C631"/>
    <mergeCell ref="B634:C634"/>
    <mergeCell ref="G634:G636"/>
    <mergeCell ref="D314:G315"/>
    <mergeCell ref="D317:G318"/>
    <mergeCell ref="B593:F593"/>
    <mergeCell ref="D325:F325"/>
    <mergeCell ref="D333:G334"/>
    <mergeCell ref="D515:D517"/>
    <mergeCell ref="E518:F521"/>
    <mergeCell ref="E532:G533"/>
    <mergeCell ref="E546:G547"/>
    <mergeCell ref="E549:G550"/>
    <mergeCell ref="D320:G321"/>
    <mergeCell ref="D205:G207"/>
    <mergeCell ref="D209:G211"/>
    <mergeCell ref="D225:G227"/>
    <mergeCell ref="E240:J242"/>
    <mergeCell ref="C246:D246"/>
    <mergeCell ref="E279:J281"/>
    <mergeCell ref="E283:J285"/>
    <mergeCell ref="C298:D298"/>
    <mergeCell ref="E298:F298"/>
    <mergeCell ref="D191:G193"/>
    <mergeCell ref="C123:E123"/>
    <mergeCell ref="F123:H123"/>
    <mergeCell ref="C133:E133"/>
    <mergeCell ref="F133:H133"/>
    <mergeCell ref="D187:G189"/>
    <mergeCell ref="C470:I470"/>
    <mergeCell ref="F459:H459"/>
    <mergeCell ref="C459:E459"/>
    <mergeCell ref="B488:C488"/>
    <mergeCell ref="F403:H403"/>
    <mergeCell ref="C403:E403"/>
    <mergeCell ref="C430:E430"/>
    <mergeCell ref="F430:H430"/>
    <mergeCell ref="C440:E440"/>
    <mergeCell ref="F440:H440"/>
  </mergeCells>
  <printOptions/>
  <pageMargins left="0.7086614173228347" right="0.7086614173228347" top="0.7480314960629921" bottom="0.7480314960629921" header="0.31496062992125984" footer="0.31496062992125984"/>
  <pageSetup horizontalDpi="600" verticalDpi="600" orientation="landscape" paperSize="9" scale="67" r:id="rId2"/>
  <rowBreaks count="17" manualBreakCount="17">
    <brk id="32" max="255" man="1"/>
    <brk id="69" max="255" man="1"/>
    <brk id="103" max="255" man="1"/>
    <brk id="156" max="255" man="1"/>
    <brk id="194" max="255" man="1"/>
    <brk id="224" max="255" man="1"/>
    <brk id="262" max="255" man="1"/>
    <brk id="295" max="255" man="1"/>
    <brk id="335" max="255" man="1"/>
    <brk id="370" max="255" man="1"/>
    <brk id="417" max="255" man="1"/>
    <brk id="456" max="255" man="1"/>
    <brk id="495" max="255" man="1"/>
    <brk id="534" max="255" man="1"/>
    <brk id="577" max="255" man="1"/>
    <brk id="613" max="255" man="1"/>
    <brk id="65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農林水産省</cp:lastModifiedBy>
  <cp:lastPrinted>2010-10-29T05:33:09Z</cp:lastPrinted>
  <dcterms:created xsi:type="dcterms:W3CDTF">2010-06-14T05:00:02Z</dcterms:created>
  <dcterms:modified xsi:type="dcterms:W3CDTF">2010-11-26T09:08:21Z</dcterms:modified>
  <cp:category/>
  <cp:version/>
  <cp:contentType/>
  <cp:contentStatus/>
</cp:coreProperties>
</file>