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filterPrivacy="1" codeName="ThisWorkbook" defaultThemeVersion="124226"/>
  <xr:revisionPtr revIDLastSave="0" documentId="13_ncr:1_{B34BE4A9-C8CB-4388-AA6B-09C10025DA28}" xr6:coauthVersionLast="47" xr6:coauthVersionMax="47" xr10:uidLastSave="{00000000-0000-0000-0000-000000000000}"/>
  <bookViews>
    <workbookView xWindow="-120" yWindow="-120" windowWidth="29040" windowHeight="15720" tabRatio="856" firstSheet="2" activeTab="2" xr2:uid="{00000000-000D-0000-FFFF-FFFF00000000}"/>
  </bookViews>
  <sheets>
    <sheet name="銘柄数" sheetId="14" state="hidden" r:id="rId1"/>
    <sheet name="貼付用" sheetId="38" r:id="rId2"/>
    <sheet name="水稲うるち" sheetId="1" r:id="rId3"/>
    <sheet name="うるち（品種群）" sheetId="15" r:id="rId4"/>
    <sheet name="水稲もち" sheetId="3" r:id="rId5"/>
    <sheet name="醸造用玄米" sheetId="4" r:id="rId6"/>
    <sheet name="醸造（品種群）" sheetId="33" r:id="rId7"/>
    <sheet name="普通小麦" sheetId="5" r:id="rId8"/>
    <sheet name="小麦（品種群）" sheetId="40" r:id="rId9"/>
    <sheet name="小粒大麦" sheetId="6" r:id="rId10"/>
    <sheet name="大粒大麦" sheetId="7" r:id="rId11"/>
    <sheet name="はだか麦" sheetId="8" r:id="rId12"/>
    <sheet name="大豆（大・中）" sheetId="9" r:id="rId13"/>
    <sheet name="大豆（品種群）" sheetId="16" r:id="rId14"/>
    <sheet name="大豆（小・極小）" sheetId="10" r:id="rId15"/>
    <sheet name="大豆（品種群）小" sheetId="32" r:id="rId16"/>
    <sheet name="普通そば" sheetId="11" r:id="rId17"/>
  </sheets>
  <definedNames>
    <definedName name="_xlnm._FilterDatabase" localSheetId="3" hidden="1">'うるち（品種群）'!$A$7:$M$45</definedName>
    <definedName name="_xlnm.Print_Area" localSheetId="3">'うるち（品種群）'!$A$1:$M$45</definedName>
    <definedName name="_xlnm.Print_Area" localSheetId="8">'小麦（品種群）'!$A$1:$M$14</definedName>
    <definedName name="_xlnm.Print_Area" localSheetId="6">'醸造（品種群）'!$A$1:$M$15</definedName>
    <definedName name="_xlnm.Print_Area" localSheetId="2">水稲うるち!$A$1:$R$167</definedName>
    <definedName name="_xlnm.Print_Area" localSheetId="13">'大豆（品種群）'!$A$1:$M$23</definedName>
    <definedName name="_xlnm.Print_Area" localSheetId="15">'大豆（品種群）小'!$A$1:$M$10</definedName>
    <definedName name="_xlnm.Print_Area" localSheetId="1">貼付用!$A$1:$I$16</definedName>
    <definedName name="_xlnm.Print_Area" localSheetId="0">銘柄数!$A$4:$F$18,銘柄数!$H$4:$M$18,銘柄数!$P$4:$T$18</definedName>
    <definedName name="_xlnm.Print_Titles" localSheetId="5">醸造用玄米!$A:$R,醸造用玄米!$1:$5</definedName>
    <definedName name="_xlnm.Print_Titles" localSheetId="2">水稲うるち!$8:$10</definedName>
    <definedName name="_xlnm.Print_Titles" localSheetId="12">'大豆（大・中）'!$A:$R,'大豆（大・中）'!$1:$5</definedName>
    <definedName name="うるち設定">水稲うるち!$M$167</definedName>
    <definedName name="うるち選択">水稲うるち!$H$167</definedName>
    <definedName name="うるち廃止">水稲うるち!$Q$167</definedName>
    <definedName name="うるち必須">水稲うるち!$C$167</definedName>
    <definedName name="うるち変更">水稲うるち!$O$167</definedName>
    <definedName name="さけ設定">醸造用玄米!$M$66</definedName>
    <definedName name="さけ選択">醸造用玄米!$H$66</definedName>
    <definedName name="さけ廃止">醸造用玄米!$Q$66</definedName>
    <definedName name="さけ必須">醸造用玄米!$C$66</definedName>
    <definedName name="さけ変更">醸造用玄米!$O$66</definedName>
    <definedName name="そば設定">普通そば!$M$12</definedName>
    <definedName name="そば選択">普通そば!$H$12</definedName>
    <definedName name="そば廃止">普通そば!$Q$12</definedName>
    <definedName name="そば必須">普通そば!$C$12</definedName>
    <definedName name="そば変更">普通そば!$O$12</definedName>
    <definedName name="はだか設定">はだか麦!$M$26</definedName>
    <definedName name="はだか選択">はだか麦!$H$26</definedName>
    <definedName name="はだか廃止">はだか麦!$Q$26</definedName>
    <definedName name="はだか必須">はだか麦!$C$26</definedName>
    <definedName name="はだか変更">はだか麦!$O$26</definedName>
    <definedName name="もち設定">水稲もち!$M$52</definedName>
    <definedName name="もち選択">水稲もち!$H$52</definedName>
    <definedName name="もち廃止">水稲もち!$Q$52</definedName>
    <definedName name="もち必須">水稲もち!$C$52</definedName>
    <definedName name="もち変更">水稲もち!$O$52</definedName>
    <definedName name="小極小設定">'大豆（小・極小）'!$M$18</definedName>
    <definedName name="小極小選択">'大豆（小・極小）'!$H$18</definedName>
    <definedName name="小極小廃止">'大豆（小・極小）'!$Q$18</definedName>
    <definedName name="小極小必須">'大豆（小・極小）'!$C$18</definedName>
    <definedName name="小極小変更">'大豆（小・極小）'!$O$18</definedName>
    <definedName name="小麦設定">普通小麦!$M$53</definedName>
    <definedName name="小麦選択">普通小麦!$H$53</definedName>
    <definedName name="小麦廃止">普通小麦!$Q$53</definedName>
    <definedName name="小麦必須">普通小麦!$C$53</definedName>
    <definedName name="小麦変更">普通小麦!$O$53</definedName>
    <definedName name="小粒設定">小粒大麦!$M$31</definedName>
    <definedName name="小粒選択">小粒大麦!$H$31</definedName>
    <definedName name="小粒廃止">小粒大麦!$Q$31</definedName>
    <definedName name="小粒必須">小粒大麦!$C$31</definedName>
    <definedName name="小粒変更">小粒大麦!$O$31</definedName>
    <definedName name="大中設定">'大豆（大・中）'!$M$51</definedName>
    <definedName name="大中選択">'大豆（大・中）'!$H$51</definedName>
    <definedName name="大中廃止">'大豆（大・中）'!$Q$51</definedName>
    <definedName name="大中必須">'大豆（大・中）'!$C$51</definedName>
    <definedName name="大中変更">'大豆（大・中）'!$O$51</definedName>
    <definedName name="大粒設定">大粒大麦!$M$28</definedName>
    <definedName name="大粒選択">大粒大麦!$H$28</definedName>
    <definedName name="大粒廃止">大粒大麦!$Q$28</definedName>
    <definedName name="大粒必須">大粒大麦!$C$28</definedName>
    <definedName name="大粒変更">大粒大麦!$O$28</definedName>
    <definedName name="年産">銘柄数!$A$1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3" i="38" l="1"/>
  <c r="C12" i="38"/>
  <c r="C11" i="38"/>
  <c r="C9" i="38"/>
  <c r="C8" i="38"/>
  <c r="C6" i="38"/>
  <c r="B146" i="1"/>
  <c r="B16" i="7" l="1"/>
  <c r="B26" i="5"/>
  <c r="B12" i="5"/>
  <c r="Q167" i="1"/>
  <c r="B35" i="5"/>
  <c r="B32" i="5"/>
  <c r="B47" i="4"/>
  <c r="M167" i="1"/>
  <c r="B26" i="1"/>
  <c r="C16" i="38"/>
  <c r="O66" i="4"/>
  <c r="B19" i="7" l="1"/>
  <c r="B127" i="1" l="1"/>
  <c r="B8" i="8" l="1"/>
  <c r="B28" i="3"/>
  <c r="B10" i="8" l="1"/>
  <c r="B30" i="4"/>
  <c r="B34" i="3" l="1"/>
  <c r="B84" i="1" l="1"/>
  <c r="B15" i="4"/>
  <c r="B10" i="4"/>
  <c r="B7" i="8"/>
  <c r="B23" i="5" l="1"/>
  <c r="B22" i="5"/>
  <c r="B21" i="5"/>
  <c r="B20" i="5"/>
  <c r="B19" i="5"/>
  <c r="B18" i="5"/>
  <c r="B17" i="5"/>
  <c r="B15" i="5"/>
  <c r="B14" i="5"/>
  <c r="B13" i="5"/>
  <c r="B11" i="5"/>
  <c r="B9" i="5"/>
  <c r="B8" i="5"/>
  <c r="B6" i="5"/>
  <c r="C53" i="5"/>
  <c r="H53" i="5"/>
  <c r="B15" i="8" l="1"/>
  <c r="B28" i="4" l="1"/>
  <c r="B102" i="1"/>
  <c r="B97" i="1"/>
  <c r="B71" i="1" l="1"/>
  <c r="B63" i="1"/>
  <c r="B94" i="1"/>
  <c r="B58" i="1"/>
  <c r="B55" i="1"/>
  <c r="B44" i="1"/>
  <c r="B24" i="8" l="1"/>
  <c r="B23" i="8"/>
  <c r="B22" i="8"/>
  <c r="B21" i="8"/>
  <c r="B20" i="8"/>
  <c r="B19" i="8"/>
  <c r="B18" i="8"/>
  <c r="B17" i="8"/>
  <c r="B14" i="8"/>
  <c r="B13" i="8"/>
  <c r="B11" i="8"/>
  <c r="B9" i="8"/>
  <c r="B6" i="8"/>
  <c r="B51" i="3"/>
  <c r="B49" i="1"/>
  <c r="B38" i="5" l="1"/>
  <c r="B35" i="3"/>
  <c r="B32" i="1" l="1"/>
  <c r="B12" i="4" l="1"/>
  <c r="B27" i="3"/>
  <c r="B26" i="3"/>
  <c r="B140" i="1" l="1"/>
  <c r="B144" i="1"/>
  <c r="C66" i="4" l="1"/>
  <c r="H66" i="4"/>
  <c r="M66" i="4"/>
  <c r="Q66" i="4"/>
  <c r="F8" i="38" s="1"/>
  <c r="E8" i="38"/>
  <c r="B65" i="4"/>
  <c r="B155" i="1"/>
  <c r="D8" i="38" l="1"/>
  <c r="G8" i="38" s="1"/>
  <c r="B37" i="1"/>
  <c r="B75" i="1" l="1"/>
  <c r="B21" i="9" l="1"/>
  <c r="B33" i="9"/>
  <c r="B45" i="5"/>
  <c r="B17" i="1"/>
  <c r="B112" i="1"/>
  <c r="B116" i="1"/>
  <c r="B150" i="1"/>
  <c r="B166" i="1"/>
  <c r="M52" i="3" l="1"/>
  <c r="D7" i="38" s="1"/>
  <c r="J9" i="14" l="1"/>
  <c r="B22" i="7"/>
  <c r="A4" i="14"/>
  <c r="F18" i="14" l="1"/>
  <c r="J10" i="14" l="1"/>
  <c r="L10" i="14" l="1"/>
  <c r="M10" i="14" s="1"/>
  <c r="N10" i="14" s="1"/>
  <c r="B106" i="1"/>
  <c r="B115" i="1"/>
  <c r="B20" i="1"/>
  <c r="B14" i="1"/>
  <c r="B11" i="1"/>
  <c r="C167" i="1"/>
  <c r="H167" i="1"/>
  <c r="B26" i="7"/>
  <c r="B25" i="7"/>
  <c r="B24" i="7"/>
  <c r="B23" i="7"/>
  <c r="B21" i="7"/>
  <c r="B20" i="7"/>
  <c r="B18" i="7"/>
  <c r="B17" i="7"/>
  <c r="B15" i="7"/>
  <c r="B14" i="7"/>
  <c r="B13" i="7"/>
  <c r="B12" i="7"/>
  <c r="B11" i="7"/>
  <c r="B10" i="7"/>
  <c r="B9" i="7"/>
  <c r="B8" i="7"/>
  <c r="B7" i="7"/>
  <c r="B6" i="7"/>
  <c r="B51" i="5"/>
  <c r="B50" i="5"/>
  <c r="B49" i="5"/>
  <c r="B48" i="5"/>
  <c r="B16" i="5"/>
  <c r="F6" i="38"/>
  <c r="L8" i="14" l="1"/>
  <c r="D8" i="14"/>
  <c r="R8" i="14"/>
  <c r="C8" i="14"/>
  <c r="Q8" i="14"/>
  <c r="B10" i="11"/>
  <c r="B8" i="14" l="1"/>
  <c r="E8" i="14" s="1"/>
  <c r="C18" i="10"/>
  <c r="H18" i="10"/>
  <c r="Q12" i="11"/>
  <c r="F15" i="38" s="1"/>
  <c r="O12" i="11"/>
  <c r="E15" i="38" s="1"/>
  <c r="M12" i="11"/>
  <c r="D15" i="38" s="1"/>
  <c r="H12" i="11"/>
  <c r="C12" i="11"/>
  <c r="B11" i="11"/>
  <c r="B9" i="11"/>
  <c r="B8" i="11"/>
  <c r="B7" i="11"/>
  <c r="B6" i="11"/>
  <c r="Q18" i="10"/>
  <c r="F14" i="38" s="1"/>
  <c r="O18" i="10"/>
  <c r="E14" i="38" s="1"/>
  <c r="M18" i="10"/>
  <c r="D14" i="38" s="1"/>
  <c r="B17" i="10"/>
  <c r="B16" i="10"/>
  <c r="B15" i="10"/>
  <c r="B14" i="10"/>
  <c r="B13" i="10"/>
  <c r="B12" i="10"/>
  <c r="B11" i="10"/>
  <c r="B10" i="10"/>
  <c r="B9" i="10"/>
  <c r="B8" i="10"/>
  <c r="B7" i="10"/>
  <c r="B6" i="10"/>
  <c r="Q51" i="9"/>
  <c r="F13" i="38" s="1"/>
  <c r="O51" i="9"/>
  <c r="E13" i="38" s="1"/>
  <c r="M51" i="9"/>
  <c r="D13" i="38" s="1"/>
  <c r="H51" i="9"/>
  <c r="C51" i="9"/>
  <c r="B50" i="9"/>
  <c r="B49" i="9"/>
  <c r="B48" i="9"/>
  <c r="B47" i="9"/>
  <c r="B46" i="9"/>
  <c r="B45" i="9"/>
  <c r="B44" i="9"/>
  <c r="B43" i="9"/>
  <c r="B42" i="9"/>
  <c r="B41" i="9"/>
  <c r="B40" i="9"/>
  <c r="B39" i="9"/>
  <c r="B38" i="9"/>
  <c r="B37" i="9"/>
  <c r="B36" i="9"/>
  <c r="B35" i="9"/>
  <c r="B34" i="9"/>
  <c r="B32" i="9"/>
  <c r="B31" i="9"/>
  <c r="B30" i="9"/>
  <c r="B29" i="9"/>
  <c r="B28" i="9"/>
  <c r="B27" i="9"/>
  <c r="B26" i="9"/>
  <c r="B25" i="9"/>
  <c r="B24" i="9"/>
  <c r="B23" i="9"/>
  <c r="B22" i="9"/>
  <c r="B20" i="9"/>
  <c r="B19" i="9"/>
  <c r="B18" i="9"/>
  <c r="B17" i="9"/>
  <c r="B16" i="9"/>
  <c r="B15" i="9"/>
  <c r="B13" i="9"/>
  <c r="B12" i="9"/>
  <c r="B11" i="9"/>
  <c r="B10" i="9"/>
  <c r="B9" i="9"/>
  <c r="B6" i="9"/>
  <c r="Q26" i="8"/>
  <c r="F12" i="38" s="1"/>
  <c r="O26" i="8"/>
  <c r="E12" i="38" s="1"/>
  <c r="M26" i="8"/>
  <c r="D12" i="38" s="1"/>
  <c r="H26" i="8"/>
  <c r="C26" i="8"/>
  <c r="B25" i="8"/>
  <c r="B16" i="8"/>
  <c r="B12" i="8"/>
  <c r="Q28" i="7"/>
  <c r="F11" i="38" s="1"/>
  <c r="O28" i="7"/>
  <c r="E11" i="38" s="1"/>
  <c r="M28" i="7"/>
  <c r="D11" i="38" s="1"/>
  <c r="H28" i="7"/>
  <c r="C28" i="7"/>
  <c r="B27" i="7"/>
  <c r="Q31" i="6"/>
  <c r="F10" i="38" s="1"/>
  <c r="O31" i="6"/>
  <c r="E10" i="38" s="1"/>
  <c r="M31" i="6"/>
  <c r="D10" i="38" s="1"/>
  <c r="H31" i="6"/>
  <c r="C31" i="6"/>
  <c r="B30" i="6"/>
  <c r="B29" i="6"/>
  <c r="B28" i="6"/>
  <c r="B27" i="6"/>
  <c r="B26" i="6"/>
  <c r="B25" i="6"/>
  <c r="B24" i="6"/>
  <c r="B23" i="6"/>
  <c r="B22" i="6"/>
  <c r="B21" i="6"/>
  <c r="B20" i="6"/>
  <c r="B19" i="6"/>
  <c r="B18" i="6"/>
  <c r="B17" i="6"/>
  <c r="B16" i="6"/>
  <c r="B14" i="6"/>
  <c r="B13" i="6"/>
  <c r="B12" i="6"/>
  <c r="B11" i="6"/>
  <c r="B10" i="6"/>
  <c r="B9" i="6"/>
  <c r="B8" i="6"/>
  <c r="B7" i="6"/>
  <c r="B6" i="6"/>
  <c r="Q53" i="5"/>
  <c r="F9" i="38" s="1"/>
  <c r="O53" i="5"/>
  <c r="E9" i="38" s="1"/>
  <c r="M53" i="5"/>
  <c r="D9" i="38" s="1"/>
  <c r="B52" i="5"/>
  <c r="B47" i="5"/>
  <c r="B46" i="5"/>
  <c r="B44" i="5"/>
  <c r="B43" i="5"/>
  <c r="B42" i="5"/>
  <c r="B41" i="5"/>
  <c r="B40" i="5"/>
  <c r="B39" i="5"/>
  <c r="B37" i="5"/>
  <c r="B34" i="5"/>
  <c r="B31" i="5"/>
  <c r="B30" i="5"/>
  <c r="B29" i="5"/>
  <c r="B28" i="5"/>
  <c r="B25" i="5"/>
  <c r="B24" i="5"/>
  <c r="K10" i="14"/>
  <c r="B64" i="4"/>
  <c r="B63" i="4"/>
  <c r="B62" i="4"/>
  <c r="B61" i="4"/>
  <c r="B60" i="4"/>
  <c r="B59" i="4"/>
  <c r="B58" i="4"/>
  <c r="B57" i="4"/>
  <c r="B56" i="4"/>
  <c r="B55" i="4"/>
  <c r="B54" i="4"/>
  <c r="B52" i="4"/>
  <c r="B51" i="4"/>
  <c r="B49" i="4"/>
  <c r="B46" i="4"/>
  <c r="B45" i="4"/>
  <c r="B40" i="4"/>
  <c r="B39" i="4"/>
  <c r="B38" i="4"/>
  <c r="B37" i="4"/>
  <c r="B36" i="4"/>
  <c r="B35" i="4"/>
  <c r="B34" i="4"/>
  <c r="B33" i="4"/>
  <c r="B32" i="4"/>
  <c r="B27" i="4"/>
  <c r="B26" i="4"/>
  <c r="B24" i="4"/>
  <c r="B23" i="4"/>
  <c r="B22" i="4"/>
  <c r="B21" i="4"/>
  <c r="B20" i="4"/>
  <c r="B19" i="4"/>
  <c r="B17" i="4"/>
  <c r="B9" i="4"/>
  <c r="B8" i="4"/>
  <c r="B7" i="4"/>
  <c r="B6" i="4"/>
  <c r="Q52" i="3"/>
  <c r="F7" i="38" s="1"/>
  <c r="G7" i="38" s="1"/>
  <c r="O52" i="3"/>
  <c r="E7" i="38" s="1"/>
  <c r="H52" i="3"/>
  <c r="C52" i="3"/>
  <c r="B50" i="3"/>
  <c r="B49" i="3"/>
  <c r="B48" i="3"/>
  <c r="B47" i="3"/>
  <c r="B46" i="3"/>
  <c r="B45" i="3"/>
  <c r="B44" i="3"/>
  <c r="B43" i="3"/>
  <c r="B42" i="3"/>
  <c r="B41" i="3"/>
  <c r="B40" i="3"/>
  <c r="B39" i="3"/>
  <c r="B38" i="3"/>
  <c r="B37" i="3"/>
  <c r="B36" i="3"/>
  <c r="B33" i="3"/>
  <c r="B32" i="3"/>
  <c r="B31" i="3"/>
  <c r="B25" i="3"/>
  <c r="B24" i="3"/>
  <c r="B23" i="3"/>
  <c r="B22" i="3"/>
  <c r="B21" i="3"/>
  <c r="B20" i="3"/>
  <c r="B19" i="3"/>
  <c r="B18" i="3"/>
  <c r="B17" i="3"/>
  <c r="B16" i="3"/>
  <c r="B15" i="3"/>
  <c r="B14" i="3"/>
  <c r="B13" i="3"/>
  <c r="B11" i="3"/>
  <c r="B10" i="3"/>
  <c r="B9" i="3"/>
  <c r="B8" i="3"/>
  <c r="B7" i="3"/>
  <c r="B6" i="3"/>
  <c r="O167" i="1"/>
  <c r="E6" i="38" s="1"/>
  <c r="D6" i="38"/>
  <c r="B164" i="1"/>
  <c r="B161" i="1"/>
  <c r="B159" i="1"/>
  <c r="B154" i="1"/>
  <c r="B152" i="1"/>
  <c r="B142" i="1"/>
  <c r="B137" i="1"/>
  <c r="B134" i="1"/>
  <c r="B130" i="1"/>
  <c r="B124" i="1"/>
  <c r="B122" i="1"/>
  <c r="B121" i="1"/>
  <c r="B89" i="1"/>
  <c r="B86" i="1"/>
  <c r="B80" i="1"/>
  <c r="B62" i="1"/>
  <c r="B53" i="1"/>
  <c r="F16" i="38" l="1"/>
  <c r="D16" i="38"/>
  <c r="E16" i="38"/>
  <c r="G12" i="38"/>
  <c r="G11" i="38"/>
  <c r="G10" i="38"/>
  <c r="B167" i="1"/>
  <c r="B6" i="38" s="1"/>
  <c r="G9" i="38"/>
  <c r="G13" i="38"/>
  <c r="G15" i="38"/>
  <c r="G14" i="38"/>
  <c r="J16" i="14"/>
  <c r="J17" i="14"/>
  <c r="L17" i="14"/>
  <c r="K16" i="14"/>
  <c r="B53" i="5"/>
  <c r="B9" i="38" s="1"/>
  <c r="B26" i="8"/>
  <c r="B12" i="38" s="1"/>
  <c r="K17" i="14"/>
  <c r="L16" i="14"/>
  <c r="K14" i="14"/>
  <c r="J12" i="14"/>
  <c r="K12" i="14"/>
  <c r="L12" i="14"/>
  <c r="K9" i="14"/>
  <c r="L14" i="14"/>
  <c r="B66" i="4"/>
  <c r="B8" i="38" s="1"/>
  <c r="K11" i="14"/>
  <c r="L13" i="14"/>
  <c r="K13" i="14"/>
  <c r="J13" i="14"/>
  <c r="L15" i="14"/>
  <c r="L11" i="14"/>
  <c r="L9" i="14"/>
  <c r="M9" i="14" s="1"/>
  <c r="N9" i="14" s="1"/>
  <c r="J14" i="14"/>
  <c r="K15" i="14"/>
  <c r="J15" i="14"/>
  <c r="K8" i="14"/>
  <c r="J11" i="14"/>
  <c r="J8" i="14"/>
  <c r="M8" i="14" s="1"/>
  <c r="N8" i="14" s="1"/>
  <c r="Q11" i="14"/>
  <c r="C11" i="14"/>
  <c r="R17" i="14"/>
  <c r="D17" i="14"/>
  <c r="R12" i="14"/>
  <c r="D12" i="14"/>
  <c r="Q15" i="14"/>
  <c r="C15" i="14"/>
  <c r="Q9" i="14"/>
  <c r="C9" i="14"/>
  <c r="Q10" i="14"/>
  <c r="C10" i="14"/>
  <c r="Q13" i="14"/>
  <c r="C13" i="14"/>
  <c r="Q14" i="14"/>
  <c r="C14" i="14"/>
  <c r="R15" i="14"/>
  <c r="D15" i="14"/>
  <c r="Q12" i="14"/>
  <c r="C12" i="14"/>
  <c r="R16" i="14"/>
  <c r="D16" i="14"/>
  <c r="B31" i="6"/>
  <c r="B10" i="38" s="1"/>
  <c r="Q16" i="14"/>
  <c r="C16" i="14"/>
  <c r="R10" i="14"/>
  <c r="D10" i="14"/>
  <c r="R13" i="14"/>
  <c r="D13" i="14"/>
  <c r="R14" i="14"/>
  <c r="D14" i="14"/>
  <c r="Q17" i="14"/>
  <c r="C17" i="14"/>
  <c r="R9" i="14"/>
  <c r="D9" i="14"/>
  <c r="R11" i="14"/>
  <c r="D11" i="14"/>
  <c r="B12" i="11"/>
  <c r="B15" i="38" s="1"/>
  <c r="B18" i="10"/>
  <c r="B14" i="38" s="1"/>
  <c r="B51" i="9"/>
  <c r="B13" i="38" s="1"/>
  <c r="B28" i="7"/>
  <c r="B11" i="38" s="1"/>
  <c r="B52" i="3"/>
  <c r="B7" i="38" s="1"/>
  <c r="M17" i="14" l="1"/>
  <c r="N17" i="14" s="1"/>
  <c r="M16" i="14"/>
  <c r="N16" i="14" s="1"/>
  <c r="B16" i="38"/>
  <c r="G6" i="38"/>
  <c r="G16" i="38" s="1"/>
  <c r="M12" i="14"/>
  <c r="N12" i="14" s="1"/>
  <c r="M13" i="14"/>
  <c r="N13" i="14" s="1"/>
  <c r="M14" i="14"/>
  <c r="N14" i="14" s="1"/>
  <c r="M15" i="14"/>
  <c r="N15" i="14" s="1"/>
  <c r="K18" i="14"/>
  <c r="M11" i="14"/>
  <c r="N11" i="14" s="1"/>
  <c r="L18" i="14"/>
  <c r="J18" i="14"/>
  <c r="B16" i="14"/>
  <c r="E16" i="14" s="1"/>
  <c r="B15" i="14"/>
  <c r="E15" i="14" s="1"/>
  <c r="R18" i="14"/>
  <c r="B10" i="14"/>
  <c r="E10" i="14" s="1"/>
  <c r="B9" i="14"/>
  <c r="E9" i="14" s="1"/>
  <c r="B13" i="14"/>
  <c r="E13" i="14" s="1"/>
  <c r="B17" i="14"/>
  <c r="E17" i="14" s="1"/>
  <c r="C18" i="14"/>
  <c r="B12" i="14"/>
  <c r="E12" i="14" s="1"/>
  <c r="B14" i="14"/>
  <c r="E14" i="14" s="1"/>
  <c r="Q18" i="14"/>
  <c r="B11" i="14"/>
  <c r="D18" i="14"/>
  <c r="M18" i="14" l="1"/>
  <c r="N18" i="14" s="1"/>
  <c r="E11" i="14"/>
  <c r="E18" i="14" s="1"/>
  <c r="B18" i="1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I148" authorId="0" shapeId="0" xr:uid="{05AB782D-5913-48A6-A16F-66AD137F25BB}">
      <text>
        <r>
          <rPr>
            <sz val="9"/>
            <color indexed="81"/>
            <rFont val="MS P ゴシック"/>
            <family val="3"/>
            <charset val="128"/>
          </rPr>
          <t>読み（ぬたにかわ）</t>
        </r>
      </text>
    </comment>
  </commentList>
</comments>
</file>

<file path=xl/sharedStrings.xml><?xml version="1.0" encoding="utf-8"?>
<sst xmlns="http://schemas.openxmlformats.org/spreadsheetml/2006/main" count="2717" uniqueCount="1298">
  <si>
    <t>道府県</t>
    <rPh sb="0" eb="3">
      <t>ドウフケン</t>
    </rPh>
    <phoneticPr fontId="4"/>
  </si>
  <si>
    <t>銘柄数</t>
    <rPh sb="0" eb="2">
      <t>メイガラ</t>
    </rPh>
    <rPh sb="2" eb="3">
      <t>スウ</t>
    </rPh>
    <phoneticPr fontId="4"/>
  </si>
  <si>
    <t>設定</t>
    <rPh sb="0" eb="2">
      <t>セッテイ</t>
    </rPh>
    <phoneticPr fontId="4"/>
  </si>
  <si>
    <t>変更</t>
    <rPh sb="0" eb="2">
      <t>ヘンコウ</t>
    </rPh>
    <phoneticPr fontId="4"/>
  </si>
  <si>
    <t>廃止</t>
    <rPh sb="0" eb="2">
      <t>ハイシ</t>
    </rPh>
    <phoneticPr fontId="4"/>
  </si>
  <si>
    <t>必須銘柄</t>
    <rPh sb="0" eb="2">
      <t>ヒッス</t>
    </rPh>
    <rPh sb="2" eb="3">
      <t>メイ</t>
    </rPh>
    <rPh sb="3" eb="4">
      <t>ガラ</t>
    </rPh>
    <phoneticPr fontId="4"/>
  </si>
  <si>
    <t>選択銘柄</t>
    <rPh sb="0" eb="2">
      <t>センタク</t>
    </rPh>
    <rPh sb="2" eb="4">
      <t>メイガラ</t>
    </rPh>
    <phoneticPr fontId="4"/>
  </si>
  <si>
    <t>北海道</t>
    <rPh sb="0" eb="3">
      <t>ホッカイドウ</t>
    </rPh>
    <phoneticPr fontId="4"/>
  </si>
  <si>
    <t>彩</t>
    <rPh sb="0" eb="1">
      <t>アヤ</t>
    </rPh>
    <phoneticPr fontId="4"/>
  </si>
  <si>
    <t>あやひめ</t>
  </si>
  <si>
    <t>おぼろづき</t>
  </si>
  <si>
    <t>きらら３９７</t>
  </si>
  <si>
    <t>大地の星</t>
  </si>
  <si>
    <t>ななつぼし</t>
  </si>
  <si>
    <t>ふっくりんこ</t>
  </si>
  <si>
    <t>ほしのゆめ</t>
  </si>
  <si>
    <t>ほしまる</t>
  </si>
  <si>
    <t>ゆきひかり</t>
  </si>
  <si>
    <t>青森県</t>
    <rPh sb="0" eb="3">
      <t>アオモリケン</t>
    </rPh>
    <phoneticPr fontId="4"/>
  </si>
  <si>
    <t>岩手県</t>
    <rPh sb="0" eb="3">
      <t>イワテケン</t>
    </rPh>
    <phoneticPr fontId="4"/>
  </si>
  <si>
    <t>萌えみのり</t>
    <rPh sb="0" eb="1">
      <t>モ</t>
    </rPh>
    <phoneticPr fontId="4"/>
  </si>
  <si>
    <t>宮城県</t>
    <rPh sb="0" eb="2">
      <t>ミヤギ</t>
    </rPh>
    <rPh sb="2" eb="3">
      <t>ケン</t>
    </rPh>
    <phoneticPr fontId="4"/>
  </si>
  <si>
    <t>かぐや姫</t>
    <rPh sb="3" eb="4">
      <t>ヒメ</t>
    </rPh>
    <phoneticPr fontId="4"/>
  </si>
  <si>
    <t>コシヒカリ</t>
  </si>
  <si>
    <t>春陽</t>
    <rPh sb="0" eb="2">
      <t>シュンヨウ</t>
    </rPh>
    <phoneticPr fontId="4"/>
  </si>
  <si>
    <t>つくばＳＤ１号</t>
    <rPh sb="6" eb="7">
      <t>ゴウ</t>
    </rPh>
    <phoneticPr fontId="4"/>
  </si>
  <si>
    <t>つや姫</t>
    <rPh sb="2" eb="3">
      <t>ヒメ</t>
    </rPh>
    <phoneticPr fontId="4"/>
  </si>
  <si>
    <t>トヨニシキ</t>
  </si>
  <si>
    <t>はぎのかおり</t>
  </si>
  <si>
    <t>花キラリ</t>
    <rPh sb="0" eb="1">
      <t>ハナ</t>
    </rPh>
    <phoneticPr fontId="4"/>
  </si>
  <si>
    <t>ミルキークイーン</t>
  </si>
  <si>
    <t>やまのしずく</t>
  </si>
  <si>
    <t>ゆきむすび</t>
  </si>
  <si>
    <t>夢ごこち</t>
    <rPh sb="0" eb="1">
      <t>ユメ</t>
    </rPh>
    <phoneticPr fontId="4"/>
  </si>
  <si>
    <t>秋田県</t>
    <rPh sb="0" eb="3">
      <t>アキタケン</t>
    </rPh>
    <phoneticPr fontId="4"/>
  </si>
  <si>
    <t>秋田６３号</t>
    <rPh sb="0" eb="2">
      <t>アキタ</t>
    </rPh>
    <rPh sb="4" eb="5">
      <t>ゴウ</t>
    </rPh>
    <phoneticPr fontId="4"/>
  </si>
  <si>
    <t>淡雪こまち</t>
    <rPh sb="0" eb="1">
      <t>アワ</t>
    </rPh>
    <rPh sb="1" eb="2">
      <t>ユキ</t>
    </rPh>
    <phoneticPr fontId="4"/>
  </si>
  <si>
    <t>きんのめぐみ</t>
  </si>
  <si>
    <t>亀の尾４号</t>
    <rPh sb="0" eb="1">
      <t>カメ</t>
    </rPh>
    <rPh sb="2" eb="3">
      <t>オ</t>
    </rPh>
    <rPh sb="4" eb="5">
      <t>ゴウ</t>
    </rPh>
    <phoneticPr fontId="4"/>
  </si>
  <si>
    <t>キヨニシキ</t>
  </si>
  <si>
    <t>ササニシキ</t>
  </si>
  <si>
    <t>たかねみのり</t>
  </si>
  <si>
    <t>はえぬき</t>
  </si>
  <si>
    <t>ミルキープリンセス</t>
  </si>
  <si>
    <t>山形県</t>
    <rPh sb="0" eb="3">
      <t>ヤマガタケン</t>
    </rPh>
    <phoneticPr fontId="4"/>
  </si>
  <si>
    <t>里のゆき</t>
    <rPh sb="0" eb="1">
      <t>サト</t>
    </rPh>
    <phoneticPr fontId="4"/>
  </si>
  <si>
    <t>はなの舞い</t>
    <rPh sb="3" eb="4">
      <t>マイ</t>
    </rPh>
    <phoneticPr fontId="4"/>
  </si>
  <si>
    <t>福島県</t>
    <rPh sb="0" eb="3">
      <t>フクシマケン</t>
    </rPh>
    <phoneticPr fontId="4"/>
  </si>
  <si>
    <t>五百川</t>
    <rPh sb="0" eb="2">
      <t>ゴヒャク</t>
    </rPh>
    <rPh sb="2" eb="3">
      <t>カワ</t>
    </rPh>
    <phoneticPr fontId="4"/>
  </si>
  <si>
    <t>チヨニシキ</t>
  </si>
  <si>
    <t>天のつぶ</t>
    <rPh sb="0" eb="1">
      <t>テン</t>
    </rPh>
    <phoneticPr fontId="4"/>
  </si>
  <si>
    <t>茨城県</t>
    <rPh sb="0" eb="3">
      <t>イバラキケン</t>
    </rPh>
    <phoneticPr fontId="4"/>
  </si>
  <si>
    <t>あきだわら</t>
  </si>
  <si>
    <t>はるみ</t>
  </si>
  <si>
    <t>日本晴</t>
    <rPh sb="0" eb="3">
      <t>ニホンバ</t>
    </rPh>
    <phoneticPr fontId="4"/>
  </si>
  <si>
    <t>栃木県</t>
    <rPh sb="0" eb="3">
      <t>トチギケン</t>
    </rPh>
    <phoneticPr fontId="4"/>
  </si>
  <si>
    <t>あさひの夢</t>
    <rPh sb="4" eb="5">
      <t>ユメ</t>
    </rPh>
    <phoneticPr fontId="4"/>
  </si>
  <si>
    <t>なすひかり</t>
  </si>
  <si>
    <t>ひとめぼれ</t>
  </si>
  <si>
    <t>ＬＧＣソフト</t>
  </si>
  <si>
    <t>にこまる</t>
  </si>
  <si>
    <t>ヒカリ新世紀</t>
    <rPh sb="3" eb="6">
      <t>シンセイキ</t>
    </rPh>
    <phoneticPr fontId="4"/>
  </si>
  <si>
    <t>ゆうだい２１</t>
  </si>
  <si>
    <t>群馬県</t>
    <rPh sb="0" eb="3">
      <t>グンマケン</t>
    </rPh>
    <phoneticPr fontId="4"/>
  </si>
  <si>
    <t>朝の光</t>
    <rPh sb="0" eb="1">
      <t>アサ</t>
    </rPh>
    <rPh sb="2" eb="3">
      <t>ヒカリ</t>
    </rPh>
    <phoneticPr fontId="4"/>
  </si>
  <si>
    <t>ゆめひたち</t>
  </si>
  <si>
    <t>ゆめまつり</t>
  </si>
  <si>
    <t>埼玉県</t>
    <rPh sb="0" eb="3">
      <t>サイタマケン</t>
    </rPh>
    <phoneticPr fontId="4"/>
  </si>
  <si>
    <t>彩のかがやき</t>
    <rPh sb="0" eb="1">
      <t>サイ</t>
    </rPh>
    <phoneticPr fontId="4"/>
  </si>
  <si>
    <t>彩のみのり</t>
    <rPh sb="0" eb="1">
      <t>サイ</t>
    </rPh>
    <phoneticPr fontId="4"/>
  </si>
  <si>
    <t>日本晴</t>
    <rPh sb="0" eb="2">
      <t>ニホン</t>
    </rPh>
    <rPh sb="2" eb="3">
      <t>ハ</t>
    </rPh>
    <phoneticPr fontId="4"/>
  </si>
  <si>
    <t>千葉県</t>
    <rPh sb="0" eb="3">
      <t>チバケン</t>
    </rPh>
    <phoneticPr fontId="4"/>
  </si>
  <si>
    <t>あきたこまち</t>
  </si>
  <si>
    <t>ふさおとめ</t>
  </si>
  <si>
    <t>ふさこがね</t>
  </si>
  <si>
    <t>ゆめかなえ</t>
  </si>
  <si>
    <t>神奈川県</t>
    <rPh sb="0" eb="4">
      <t>カナガワケン</t>
    </rPh>
    <phoneticPr fontId="4"/>
  </si>
  <si>
    <t>キヌヒカリ</t>
  </si>
  <si>
    <t>さとじまん</t>
  </si>
  <si>
    <t>新潟県</t>
    <rPh sb="0" eb="3">
      <t>ニイガタケン</t>
    </rPh>
    <phoneticPr fontId="4"/>
  </si>
  <si>
    <t>こしいぶき</t>
  </si>
  <si>
    <t>ゆきん子舞</t>
  </si>
  <si>
    <t>どんとこい</t>
  </si>
  <si>
    <t>富山県</t>
    <rPh sb="0" eb="3">
      <t>トヤマケン</t>
    </rPh>
    <phoneticPr fontId="4"/>
  </si>
  <si>
    <t>日本晴</t>
    <rPh sb="0" eb="3">
      <t>ニッポンバ</t>
    </rPh>
    <phoneticPr fontId="4"/>
  </si>
  <si>
    <t>赤むすび</t>
    <rPh sb="0" eb="1">
      <t>アカ</t>
    </rPh>
    <phoneticPr fontId="4"/>
  </si>
  <si>
    <t>おわら美人</t>
    <rPh sb="3" eb="5">
      <t>ビジン</t>
    </rPh>
    <phoneticPr fontId="4"/>
  </si>
  <si>
    <t>黒むすび</t>
    <rPh sb="0" eb="1">
      <t>クロ</t>
    </rPh>
    <phoneticPr fontId="4"/>
  </si>
  <si>
    <t>春陽</t>
    <rPh sb="0" eb="1">
      <t>ハル</t>
    </rPh>
    <rPh sb="1" eb="2">
      <t>ヨウ</t>
    </rPh>
    <phoneticPr fontId="4"/>
  </si>
  <si>
    <t>ハナエチゼン</t>
  </si>
  <si>
    <t>フクヒカリ</t>
  </si>
  <si>
    <t>石川県</t>
    <rPh sb="0" eb="3">
      <t>イシカワケン</t>
    </rPh>
    <phoneticPr fontId="4"/>
  </si>
  <si>
    <t>ヒノヒカリ</t>
  </si>
  <si>
    <t>福井県</t>
    <rPh sb="0" eb="3">
      <t>フクイケン</t>
    </rPh>
    <phoneticPr fontId="4"/>
  </si>
  <si>
    <t>山梨県</t>
    <rPh sb="0" eb="3">
      <t>ヤマナシケン</t>
    </rPh>
    <phoneticPr fontId="4"/>
  </si>
  <si>
    <t>長野県</t>
    <rPh sb="0" eb="3">
      <t>ナガノケン</t>
    </rPh>
    <phoneticPr fontId="4"/>
  </si>
  <si>
    <t>天竜乙女</t>
  </si>
  <si>
    <t>岐阜県</t>
    <rPh sb="0" eb="3">
      <t>ギフケン</t>
    </rPh>
    <phoneticPr fontId="4"/>
  </si>
  <si>
    <t>あきたこまち</t>
    <phoneticPr fontId="4"/>
  </si>
  <si>
    <t>コシヒカリ</t>
    <phoneticPr fontId="4"/>
  </si>
  <si>
    <t>ハツシモ</t>
    <phoneticPr fontId="4"/>
  </si>
  <si>
    <t>いのちの壱</t>
    <rPh sb="4" eb="5">
      <t>イチ</t>
    </rPh>
    <phoneticPr fontId="4"/>
  </si>
  <si>
    <t>日本晴</t>
    <rPh sb="0" eb="3">
      <t>ニホンバレ</t>
    </rPh>
    <phoneticPr fontId="4"/>
  </si>
  <si>
    <t>静岡県</t>
    <rPh sb="0" eb="3">
      <t>シズオカケン</t>
    </rPh>
    <phoneticPr fontId="4"/>
  </si>
  <si>
    <t>あいちのかおり</t>
  </si>
  <si>
    <t>なつしずか</t>
  </si>
  <si>
    <t>吟おうみ</t>
    <rPh sb="0" eb="1">
      <t>ギン</t>
    </rPh>
    <phoneticPr fontId="4"/>
  </si>
  <si>
    <t>きぬむすめ</t>
  </si>
  <si>
    <t>愛知県</t>
    <rPh sb="0" eb="3">
      <t>アイチケン</t>
    </rPh>
    <phoneticPr fontId="4"/>
  </si>
  <si>
    <t>大地の風</t>
    <rPh sb="0" eb="2">
      <t>ダイチ</t>
    </rPh>
    <rPh sb="3" eb="4">
      <t>カゼ</t>
    </rPh>
    <phoneticPr fontId="4"/>
  </si>
  <si>
    <t>祭り晴</t>
    <rPh sb="0" eb="1">
      <t>マツ</t>
    </rPh>
    <rPh sb="2" eb="3">
      <t>バ</t>
    </rPh>
    <phoneticPr fontId="4"/>
  </si>
  <si>
    <t>ミネアサヒ</t>
  </si>
  <si>
    <t>三重県</t>
    <rPh sb="0" eb="3">
      <t>ミエケン</t>
    </rPh>
    <phoneticPr fontId="4"/>
  </si>
  <si>
    <t>うこん錦</t>
    <rPh sb="3" eb="4">
      <t>ニシキ</t>
    </rPh>
    <phoneticPr fontId="4"/>
  </si>
  <si>
    <t>黄金晴</t>
    <rPh sb="0" eb="3">
      <t>コガネバレ</t>
    </rPh>
    <phoneticPr fontId="4"/>
  </si>
  <si>
    <t>みえのゆめ</t>
  </si>
  <si>
    <t>ヤマヒカリ</t>
  </si>
  <si>
    <t>滋賀県</t>
    <rPh sb="0" eb="3">
      <t>シガケン</t>
    </rPh>
    <phoneticPr fontId="4"/>
  </si>
  <si>
    <t>秋の詩</t>
    <rPh sb="0" eb="1">
      <t>アキ</t>
    </rPh>
    <rPh sb="2" eb="3">
      <t>シ</t>
    </rPh>
    <phoneticPr fontId="4"/>
  </si>
  <si>
    <t>ヒカリ新世紀</t>
  </si>
  <si>
    <t>　</t>
  </si>
  <si>
    <t>京都府</t>
    <rPh sb="0" eb="2">
      <t>キョウト</t>
    </rPh>
    <rPh sb="2" eb="3">
      <t>フ</t>
    </rPh>
    <phoneticPr fontId="4"/>
  </si>
  <si>
    <t>大阪府</t>
    <rPh sb="0" eb="3">
      <t>オオサカフ</t>
    </rPh>
    <phoneticPr fontId="4"/>
  </si>
  <si>
    <t>兵庫県</t>
    <rPh sb="0" eb="3">
      <t>ヒョウゴケン</t>
    </rPh>
    <phoneticPr fontId="4"/>
  </si>
  <si>
    <t>中生新千本</t>
    <rPh sb="0" eb="1">
      <t>ナカ</t>
    </rPh>
    <rPh sb="1" eb="2">
      <t>ウ</t>
    </rPh>
    <rPh sb="2" eb="3">
      <t>シン</t>
    </rPh>
    <rPh sb="3" eb="5">
      <t>センボン</t>
    </rPh>
    <phoneticPr fontId="4"/>
  </si>
  <si>
    <t>夢の華</t>
    <rPh sb="0" eb="1">
      <t>ユメ</t>
    </rPh>
    <rPh sb="2" eb="3">
      <t>ハナ</t>
    </rPh>
    <phoneticPr fontId="4"/>
  </si>
  <si>
    <t>奈良県</t>
    <rPh sb="0" eb="3">
      <t>ナラケン</t>
    </rPh>
    <phoneticPr fontId="4"/>
  </si>
  <si>
    <t>和歌山県</t>
    <rPh sb="0" eb="4">
      <t>ワカヤマケン</t>
    </rPh>
    <phoneticPr fontId="4"/>
  </si>
  <si>
    <t>鳥取県</t>
    <rPh sb="0" eb="3">
      <t>トットリケン</t>
    </rPh>
    <phoneticPr fontId="4"/>
  </si>
  <si>
    <t>島根県</t>
    <rPh sb="0" eb="3">
      <t>シマネケン</t>
    </rPh>
    <phoneticPr fontId="4"/>
  </si>
  <si>
    <t>岡山県</t>
    <rPh sb="0" eb="3">
      <t>オカヤマケン</t>
    </rPh>
    <phoneticPr fontId="4"/>
  </si>
  <si>
    <t>朝日</t>
    <rPh sb="0" eb="2">
      <t>アサヒ</t>
    </rPh>
    <phoneticPr fontId="4"/>
  </si>
  <si>
    <t>ヒノヒカリ</t>
    <phoneticPr fontId="4"/>
  </si>
  <si>
    <t>キヌヒカリ</t>
    <phoneticPr fontId="4"/>
  </si>
  <si>
    <t>きぬむすめ</t>
    <phoneticPr fontId="4"/>
  </si>
  <si>
    <t>吉備の華</t>
    <rPh sb="0" eb="2">
      <t>キビ</t>
    </rPh>
    <rPh sb="3" eb="4">
      <t>ハナ</t>
    </rPh>
    <phoneticPr fontId="4"/>
  </si>
  <si>
    <t>中生新千本</t>
    <phoneticPr fontId="4"/>
  </si>
  <si>
    <t>にこまる</t>
    <phoneticPr fontId="4"/>
  </si>
  <si>
    <t>広島県</t>
    <rPh sb="0" eb="3">
      <t>ヒロシマケン</t>
    </rPh>
    <phoneticPr fontId="4"/>
  </si>
  <si>
    <t>あきろまん</t>
    <phoneticPr fontId="4"/>
  </si>
  <si>
    <t>こいもみじ</t>
    <phoneticPr fontId="4"/>
  </si>
  <si>
    <t>あきさかり</t>
    <phoneticPr fontId="4"/>
  </si>
  <si>
    <t>どんとこい</t>
    <phoneticPr fontId="4"/>
  </si>
  <si>
    <t>ひとめぼれ</t>
    <phoneticPr fontId="4"/>
  </si>
  <si>
    <t>ホウレイ</t>
    <phoneticPr fontId="4"/>
  </si>
  <si>
    <t>ミルキークイーン</t>
    <phoneticPr fontId="4"/>
  </si>
  <si>
    <t>山口県</t>
    <rPh sb="0" eb="3">
      <t>ヤマグチケン</t>
    </rPh>
    <phoneticPr fontId="4"/>
  </si>
  <si>
    <t>晴るる</t>
    <rPh sb="0" eb="1">
      <t>ハ</t>
    </rPh>
    <phoneticPr fontId="4"/>
  </si>
  <si>
    <t>あきまつり</t>
    <phoneticPr fontId="4"/>
  </si>
  <si>
    <t>徳島県</t>
    <rPh sb="0" eb="3">
      <t>トクシマケン</t>
    </rPh>
    <phoneticPr fontId="4"/>
  </si>
  <si>
    <t>香川県</t>
    <rPh sb="0" eb="3">
      <t>カガワケン</t>
    </rPh>
    <phoneticPr fontId="4"/>
  </si>
  <si>
    <t>さぬきよいまい</t>
  </si>
  <si>
    <t>愛媛県</t>
    <rPh sb="0" eb="3">
      <t>エヒメケン</t>
    </rPh>
    <phoneticPr fontId="4"/>
  </si>
  <si>
    <t>高知県</t>
    <rPh sb="0" eb="3">
      <t>コウチケン</t>
    </rPh>
    <phoneticPr fontId="4"/>
  </si>
  <si>
    <t>南国そだち</t>
    <rPh sb="0" eb="2">
      <t>ナンコク</t>
    </rPh>
    <phoneticPr fontId="4"/>
  </si>
  <si>
    <t>黄金錦</t>
    <rPh sb="0" eb="2">
      <t>コガネ</t>
    </rPh>
    <rPh sb="2" eb="3">
      <t>ニシキ</t>
    </rPh>
    <phoneticPr fontId="4"/>
  </si>
  <si>
    <t>福岡県</t>
    <rPh sb="0" eb="3">
      <t>フクオカケン</t>
    </rPh>
    <phoneticPr fontId="4"/>
  </si>
  <si>
    <t>元気つくし</t>
    <rPh sb="0" eb="2">
      <t>ゲンキ</t>
    </rPh>
    <phoneticPr fontId="4"/>
  </si>
  <si>
    <t>つやおとめ</t>
  </si>
  <si>
    <t>レイホウ</t>
  </si>
  <si>
    <t>佐賀県</t>
    <rPh sb="0" eb="3">
      <t>サガケン</t>
    </rPh>
    <phoneticPr fontId="4"/>
  </si>
  <si>
    <t>長崎県</t>
    <rPh sb="0" eb="3">
      <t>ナガサキケン</t>
    </rPh>
    <phoneticPr fontId="4"/>
  </si>
  <si>
    <t>熊本県</t>
    <rPh sb="0" eb="3">
      <t>クマモトケン</t>
    </rPh>
    <phoneticPr fontId="4"/>
  </si>
  <si>
    <t>森のくまさん</t>
    <rPh sb="0" eb="1">
      <t>モリ</t>
    </rPh>
    <phoneticPr fontId="4"/>
  </si>
  <si>
    <t>秋音色</t>
    <rPh sb="0" eb="1">
      <t>アキ</t>
    </rPh>
    <rPh sb="1" eb="3">
      <t>ネイロ</t>
    </rPh>
    <phoneticPr fontId="4"/>
  </si>
  <si>
    <t>くまさんの力</t>
    <rPh sb="5" eb="6">
      <t>チカラ</t>
    </rPh>
    <phoneticPr fontId="4"/>
  </si>
  <si>
    <t>大分県</t>
    <rPh sb="0" eb="3">
      <t>オオイタケン</t>
    </rPh>
    <phoneticPr fontId="4"/>
  </si>
  <si>
    <t>ユメヒカリ</t>
  </si>
  <si>
    <t>宮崎県</t>
    <rPh sb="0" eb="3">
      <t>ミヤザキケン</t>
    </rPh>
    <phoneticPr fontId="4"/>
  </si>
  <si>
    <t>まいひかり</t>
  </si>
  <si>
    <t>鹿児島県</t>
    <rPh sb="0" eb="4">
      <t>カゴシマケン</t>
    </rPh>
    <phoneticPr fontId="4"/>
  </si>
  <si>
    <t>彩南月</t>
    <rPh sb="0" eb="1">
      <t>アヤ</t>
    </rPh>
    <rPh sb="1" eb="2">
      <t>ミナミ</t>
    </rPh>
    <rPh sb="2" eb="3">
      <t>ツキ</t>
    </rPh>
    <phoneticPr fontId="4"/>
  </si>
  <si>
    <t>沖縄県</t>
    <rPh sb="0" eb="3">
      <t>オキナワケン</t>
    </rPh>
    <phoneticPr fontId="4"/>
  </si>
  <si>
    <t>合計</t>
    <rPh sb="0" eb="2">
      <t>ゴウケイ</t>
    </rPh>
    <phoneticPr fontId="4"/>
  </si>
  <si>
    <t>つがるロマン</t>
    <phoneticPr fontId="4"/>
  </si>
  <si>
    <t>いわてっこ</t>
    <phoneticPr fontId="4"/>
  </si>
  <si>
    <t>ササニシキ</t>
    <phoneticPr fontId="4"/>
  </si>
  <si>
    <t>どんぴしゃり</t>
    <phoneticPr fontId="4"/>
  </si>
  <si>
    <t>まなむすめ</t>
    <phoneticPr fontId="4"/>
  </si>
  <si>
    <t>めんこいな</t>
    <phoneticPr fontId="4"/>
  </si>
  <si>
    <t>はえぬき</t>
    <phoneticPr fontId="4"/>
  </si>
  <si>
    <t>あきだわら</t>
    <phoneticPr fontId="4"/>
  </si>
  <si>
    <t>チヨニシキ</t>
    <phoneticPr fontId="4"/>
  </si>
  <si>
    <t>とねのめぐみ</t>
    <phoneticPr fontId="4"/>
  </si>
  <si>
    <t>ゴロピカリ</t>
    <phoneticPr fontId="4"/>
  </si>
  <si>
    <t>さわぴかり</t>
    <phoneticPr fontId="4"/>
  </si>
  <si>
    <t>てんこもり</t>
    <phoneticPr fontId="4"/>
  </si>
  <si>
    <t>てんたかく</t>
    <phoneticPr fontId="4"/>
  </si>
  <si>
    <t>とがおとめ</t>
    <phoneticPr fontId="4"/>
  </si>
  <si>
    <t>ゆめみづほ</t>
    <phoneticPr fontId="4"/>
  </si>
  <si>
    <t>イクヒカリ</t>
    <phoneticPr fontId="4"/>
  </si>
  <si>
    <t>フクヒカリ</t>
    <phoneticPr fontId="4"/>
  </si>
  <si>
    <t>ミネアサヒ</t>
    <phoneticPr fontId="4"/>
  </si>
  <si>
    <t>あいちのかおり</t>
    <phoneticPr fontId="4"/>
  </si>
  <si>
    <t>みえのえみ</t>
    <phoneticPr fontId="4"/>
  </si>
  <si>
    <t>ミルキープリンセス</t>
    <phoneticPr fontId="4"/>
  </si>
  <si>
    <t>ヤマヒカリ</t>
    <phoneticPr fontId="4"/>
  </si>
  <si>
    <t>アケボノ</t>
    <phoneticPr fontId="4"/>
  </si>
  <si>
    <t>あわみのり</t>
    <phoneticPr fontId="4"/>
  </si>
  <si>
    <t>あきげしき</t>
    <phoneticPr fontId="4"/>
  </si>
  <si>
    <t>さわかおり</t>
    <phoneticPr fontId="4"/>
  </si>
  <si>
    <t>ナツヒカリ</t>
    <phoneticPr fontId="4"/>
  </si>
  <si>
    <t>アキツホ</t>
    <phoneticPr fontId="4"/>
  </si>
  <si>
    <t>ヒエリ</t>
    <phoneticPr fontId="4"/>
  </si>
  <si>
    <t>コシヒカリ</t>
    <phoneticPr fontId="5"/>
  </si>
  <si>
    <t>さがびより</t>
    <phoneticPr fontId="5"/>
  </si>
  <si>
    <t>天使の詩</t>
    <phoneticPr fontId="5"/>
  </si>
  <si>
    <t>夢しずく</t>
    <phoneticPr fontId="4"/>
  </si>
  <si>
    <t>さとじまん</t>
    <phoneticPr fontId="5"/>
  </si>
  <si>
    <t>たんぼの夢</t>
    <phoneticPr fontId="5"/>
  </si>
  <si>
    <t>あきまさり</t>
    <phoneticPr fontId="4"/>
  </si>
  <si>
    <t>さきひかり</t>
    <phoneticPr fontId="4"/>
  </si>
  <si>
    <t>あきほなみ</t>
    <phoneticPr fontId="4"/>
  </si>
  <si>
    <t>はなさつま</t>
    <phoneticPr fontId="4"/>
  </si>
  <si>
    <t>ちゅらひかり</t>
    <phoneticPr fontId="4"/>
  </si>
  <si>
    <t>栃木県</t>
    <rPh sb="0" eb="2">
      <t>トチギ</t>
    </rPh>
    <rPh sb="2" eb="3">
      <t>ケン</t>
    </rPh>
    <phoneticPr fontId="4"/>
  </si>
  <si>
    <t>新潟県</t>
    <rPh sb="0" eb="2">
      <t>ニイガタ</t>
    </rPh>
    <rPh sb="2" eb="3">
      <t>ケン</t>
    </rPh>
    <phoneticPr fontId="4"/>
  </si>
  <si>
    <t>区分変更</t>
    <rPh sb="0" eb="2">
      <t>クブン</t>
    </rPh>
    <rPh sb="2" eb="4">
      <t>ヘンコウ</t>
    </rPh>
    <phoneticPr fontId="4"/>
  </si>
  <si>
    <t>品種群追加</t>
    <rPh sb="0" eb="2">
      <t>ヒンシュ</t>
    </rPh>
    <rPh sb="2" eb="3">
      <t>グン</t>
    </rPh>
    <rPh sb="3" eb="5">
      <t>ツイカ</t>
    </rPh>
    <phoneticPr fontId="4"/>
  </si>
  <si>
    <t>風の子もち</t>
    <rPh sb="0" eb="3">
      <t>カゼノコ</t>
    </rPh>
    <phoneticPr fontId="4"/>
  </si>
  <si>
    <t>きたゆきもち</t>
    <phoneticPr fontId="4"/>
  </si>
  <si>
    <t>はくちょうもち</t>
  </si>
  <si>
    <t>きたのむらさき</t>
    <phoneticPr fontId="4"/>
  </si>
  <si>
    <t>あかりもち</t>
    <phoneticPr fontId="4"/>
  </si>
  <si>
    <t>アネコモチ</t>
  </si>
  <si>
    <t>式部糯</t>
    <rPh sb="0" eb="2">
      <t>シキブ</t>
    </rPh>
    <rPh sb="2" eb="3">
      <t>モチ</t>
    </rPh>
    <phoneticPr fontId="4"/>
  </si>
  <si>
    <t>こがねもち</t>
    <phoneticPr fontId="4"/>
  </si>
  <si>
    <t>ヒメノモチ</t>
    <phoneticPr fontId="4"/>
  </si>
  <si>
    <t>もち美人</t>
    <rPh sb="2" eb="4">
      <t>ビジン</t>
    </rPh>
    <phoneticPr fontId="4"/>
  </si>
  <si>
    <t>朝紫</t>
    <rPh sb="0" eb="1">
      <t>アサ</t>
    </rPh>
    <rPh sb="1" eb="2">
      <t>ムラサキ</t>
    </rPh>
    <phoneticPr fontId="4"/>
  </si>
  <si>
    <t>カグヤモチ</t>
    <phoneticPr fontId="4"/>
  </si>
  <si>
    <t>夕やけもち</t>
    <rPh sb="0" eb="1">
      <t>ユウ</t>
    </rPh>
    <phoneticPr fontId="4"/>
  </si>
  <si>
    <t>宮城県</t>
    <rPh sb="0" eb="3">
      <t>ミヤギケン</t>
    </rPh>
    <phoneticPr fontId="4"/>
  </si>
  <si>
    <t>みやこがねもち</t>
    <phoneticPr fontId="4"/>
  </si>
  <si>
    <t>きぬのはだ</t>
    <phoneticPr fontId="4"/>
  </si>
  <si>
    <t>たつこもち</t>
    <phoneticPr fontId="4"/>
  </si>
  <si>
    <t>こゆきもち</t>
  </si>
  <si>
    <t>酒田女鶴</t>
    <rPh sb="0" eb="2">
      <t>サカタ</t>
    </rPh>
    <rPh sb="2" eb="3">
      <t>オンナ</t>
    </rPh>
    <rPh sb="3" eb="4">
      <t>ツル</t>
    </rPh>
    <phoneticPr fontId="4"/>
  </si>
  <si>
    <t>たつこもち</t>
  </si>
  <si>
    <t>でわのもち</t>
  </si>
  <si>
    <t>ヒメノモチ</t>
  </si>
  <si>
    <t>あぶくまもち</t>
    <phoneticPr fontId="4"/>
  </si>
  <si>
    <t>茨城県</t>
    <rPh sb="0" eb="2">
      <t>イバラギ</t>
    </rPh>
    <rPh sb="2" eb="3">
      <t>ケン</t>
    </rPh>
    <phoneticPr fontId="4"/>
  </si>
  <si>
    <t>マンゲツモチ</t>
    <phoneticPr fontId="4"/>
  </si>
  <si>
    <t>モチミノリ</t>
  </si>
  <si>
    <t>群馬県</t>
    <rPh sb="0" eb="2">
      <t>グンマ</t>
    </rPh>
    <rPh sb="2" eb="3">
      <t>ケン</t>
    </rPh>
    <phoneticPr fontId="4"/>
  </si>
  <si>
    <t>群馬糯５号</t>
    <rPh sb="0" eb="2">
      <t>グンマ</t>
    </rPh>
    <rPh sb="2" eb="3">
      <t>モチ</t>
    </rPh>
    <rPh sb="4" eb="5">
      <t>ゴウ</t>
    </rPh>
    <phoneticPr fontId="4"/>
  </si>
  <si>
    <t>まんぷくもち</t>
    <phoneticPr fontId="4"/>
  </si>
  <si>
    <t>峰の雪もち</t>
    <rPh sb="0" eb="1">
      <t>ミネ</t>
    </rPh>
    <rPh sb="2" eb="3">
      <t>ユキ</t>
    </rPh>
    <phoneticPr fontId="4"/>
  </si>
  <si>
    <t>ツキミモチ</t>
  </si>
  <si>
    <t>ふさのもち</t>
    <phoneticPr fontId="4"/>
  </si>
  <si>
    <t>マンゲツモチ</t>
  </si>
  <si>
    <t>喜寿糯</t>
    <rPh sb="0" eb="2">
      <t>キジュ</t>
    </rPh>
    <rPh sb="2" eb="3">
      <t>モチ</t>
    </rPh>
    <phoneticPr fontId="4"/>
  </si>
  <si>
    <t>わたぼうし</t>
    <phoneticPr fontId="4"/>
  </si>
  <si>
    <t>新大正糯</t>
    <rPh sb="0" eb="1">
      <t>シン</t>
    </rPh>
    <rPh sb="1" eb="3">
      <t>タイショウ</t>
    </rPh>
    <rPh sb="3" eb="4">
      <t>モチ</t>
    </rPh>
    <phoneticPr fontId="4"/>
  </si>
  <si>
    <t>とみちから</t>
    <phoneticPr fontId="4"/>
  </si>
  <si>
    <t>らいちょうもち</t>
    <phoneticPr fontId="4"/>
  </si>
  <si>
    <t>カグラモチ</t>
    <phoneticPr fontId="4"/>
  </si>
  <si>
    <t>石川糯２４号</t>
    <rPh sb="0" eb="2">
      <t>イシカワ</t>
    </rPh>
    <rPh sb="2" eb="3">
      <t>モチ</t>
    </rPh>
    <rPh sb="5" eb="6">
      <t>ゴウ</t>
    </rPh>
    <phoneticPr fontId="4"/>
  </si>
  <si>
    <t>白山もち</t>
    <rPh sb="0" eb="2">
      <t>ハクサン</t>
    </rPh>
    <phoneticPr fontId="4"/>
  </si>
  <si>
    <t>タンチョウモチ</t>
    <phoneticPr fontId="4"/>
  </si>
  <si>
    <t>恵糯</t>
    <rPh sb="0" eb="1">
      <t>メグミ</t>
    </rPh>
    <rPh sb="1" eb="2">
      <t>モチ</t>
    </rPh>
    <phoneticPr fontId="4"/>
  </si>
  <si>
    <t>山梨県</t>
    <rPh sb="0" eb="2">
      <t>ヤマナシ</t>
    </rPh>
    <rPh sb="2" eb="3">
      <t>ケン</t>
    </rPh>
    <phoneticPr fontId="4"/>
  </si>
  <si>
    <t>もちひかり</t>
  </si>
  <si>
    <t>モリモリモチ</t>
  </si>
  <si>
    <t>たかやまもち</t>
    <phoneticPr fontId="4"/>
  </si>
  <si>
    <t>モチミノリ</t>
    <phoneticPr fontId="4"/>
  </si>
  <si>
    <t>きねふりもち</t>
  </si>
  <si>
    <t>ココノエモチ</t>
  </si>
  <si>
    <t>するがもち</t>
  </si>
  <si>
    <t>ココノエモチ</t>
    <phoneticPr fontId="4"/>
  </si>
  <si>
    <t>十五夜糯</t>
    <rPh sb="0" eb="3">
      <t>ジュウゴヤ</t>
    </rPh>
    <rPh sb="3" eb="4">
      <t>モチ</t>
    </rPh>
    <phoneticPr fontId="4"/>
  </si>
  <si>
    <t>峰のむらさき</t>
    <rPh sb="0" eb="1">
      <t>ミネ</t>
    </rPh>
    <phoneticPr fontId="4"/>
  </si>
  <si>
    <t>滋賀羽二重糯</t>
    <rPh sb="0" eb="2">
      <t>シガ</t>
    </rPh>
    <rPh sb="2" eb="5">
      <t>ハブタエ</t>
    </rPh>
    <rPh sb="5" eb="6">
      <t>モチ</t>
    </rPh>
    <phoneticPr fontId="4"/>
  </si>
  <si>
    <t>京都府</t>
    <rPh sb="0" eb="3">
      <t>キョウトフ</t>
    </rPh>
    <phoneticPr fontId="4"/>
  </si>
  <si>
    <t>新羽二重糯</t>
    <rPh sb="0" eb="1">
      <t>シン</t>
    </rPh>
    <rPh sb="1" eb="4">
      <t>ハブタエ</t>
    </rPh>
    <rPh sb="4" eb="5">
      <t>モチ</t>
    </rPh>
    <phoneticPr fontId="4"/>
  </si>
  <si>
    <t>はりまもち</t>
  </si>
  <si>
    <t>ヤマフクモチ</t>
  </si>
  <si>
    <t>オトメモチ</t>
    <phoneticPr fontId="4"/>
  </si>
  <si>
    <t>鈴原糯</t>
    <rPh sb="0" eb="1">
      <t>スズ</t>
    </rPh>
    <rPh sb="1" eb="2">
      <t>ハラ</t>
    </rPh>
    <rPh sb="2" eb="3">
      <t>モチ</t>
    </rPh>
    <phoneticPr fontId="4"/>
  </si>
  <si>
    <t>ハクトモチ</t>
    <phoneticPr fontId="4"/>
  </si>
  <si>
    <t>ミコトモチ</t>
  </si>
  <si>
    <t>ヤシロモチ</t>
  </si>
  <si>
    <t>ヤシロモチ</t>
    <phoneticPr fontId="4"/>
  </si>
  <si>
    <t>ヒヨクモチ</t>
    <phoneticPr fontId="4"/>
  </si>
  <si>
    <t>ミヤタマモチ</t>
    <phoneticPr fontId="4"/>
  </si>
  <si>
    <t>香川県</t>
  </si>
  <si>
    <t>クレナイモチ</t>
    <phoneticPr fontId="4"/>
  </si>
  <si>
    <t>サイワイモチ</t>
    <phoneticPr fontId="4"/>
  </si>
  <si>
    <t>たまひめもち</t>
    <phoneticPr fontId="4"/>
  </si>
  <si>
    <t>ヒデコモチ</t>
    <phoneticPr fontId="4"/>
  </si>
  <si>
    <t>ヒヨクモチ</t>
  </si>
  <si>
    <t>ヒヨクモチ</t>
    <phoneticPr fontId="5"/>
  </si>
  <si>
    <t>ヒデコモチ</t>
    <phoneticPr fontId="5"/>
  </si>
  <si>
    <t>さつま雪もち</t>
    <rPh sb="3" eb="4">
      <t>ユキ</t>
    </rPh>
    <phoneticPr fontId="4"/>
  </si>
  <si>
    <t>さつま黒もち</t>
    <rPh sb="3" eb="4">
      <t>クロ</t>
    </rPh>
    <phoneticPr fontId="4"/>
  </si>
  <si>
    <t>吟風</t>
    <rPh sb="0" eb="1">
      <t>ギン</t>
    </rPh>
    <rPh sb="1" eb="2">
      <t>フウ</t>
    </rPh>
    <phoneticPr fontId="4"/>
  </si>
  <si>
    <t>彗星</t>
    <rPh sb="0" eb="2">
      <t>スイセイ</t>
    </rPh>
    <phoneticPr fontId="4"/>
  </si>
  <si>
    <t>青森県</t>
    <rPh sb="0" eb="2">
      <t>アオモリ</t>
    </rPh>
    <rPh sb="2" eb="3">
      <t>ケン</t>
    </rPh>
    <phoneticPr fontId="4"/>
  </si>
  <si>
    <t>古城錦</t>
    <rPh sb="0" eb="2">
      <t>コジョウ</t>
    </rPh>
    <rPh sb="2" eb="3">
      <t>ニシキ</t>
    </rPh>
    <phoneticPr fontId="4"/>
  </si>
  <si>
    <t>華想い</t>
    <rPh sb="0" eb="1">
      <t>ハナ</t>
    </rPh>
    <rPh sb="1" eb="2">
      <t>オモ</t>
    </rPh>
    <phoneticPr fontId="4"/>
  </si>
  <si>
    <t>華吹雪</t>
    <rPh sb="0" eb="1">
      <t>ハナ</t>
    </rPh>
    <rPh sb="1" eb="3">
      <t>フブキ</t>
    </rPh>
    <phoneticPr fontId="4"/>
  </si>
  <si>
    <t>豊盃</t>
    <rPh sb="0" eb="1">
      <t>ユタ</t>
    </rPh>
    <rPh sb="1" eb="2">
      <t>サカズキ</t>
    </rPh>
    <phoneticPr fontId="4"/>
  </si>
  <si>
    <t>吟ぎんが</t>
    <rPh sb="0" eb="1">
      <t>ギン</t>
    </rPh>
    <phoneticPr fontId="4"/>
  </si>
  <si>
    <t>蔵の華</t>
    <rPh sb="0" eb="1">
      <t>クラ</t>
    </rPh>
    <rPh sb="2" eb="3">
      <t>ハナ</t>
    </rPh>
    <phoneticPr fontId="4"/>
  </si>
  <si>
    <t>美山錦</t>
    <rPh sb="0" eb="2">
      <t>ミヤマ</t>
    </rPh>
    <rPh sb="2" eb="3">
      <t>ニシキ</t>
    </rPh>
    <phoneticPr fontId="4"/>
  </si>
  <si>
    <t>山田錦</t>
    <rPh sb="0" eb="2">
      <t>ヤマダ</t>
    </rPh>
    <rPh sb="2" eb="3">
      <t>ニシキ</t>
    </rPh>
    <phoneticPr fontId="4"/>
  </si>
  <si>
    <t>秋田酒こまち</t>
    <rPh sb="0" eb="2">
      <t>アキタ</t>
    </rPh>
    <rPh sb="2" eb="3">
      <t>サケ</t>
    </rPh>
    <phoneticPr fontId="4"/>
  </si>
  <si>
    <t>秋の精</t>
    <rPh sb="0" eb="1">
      <t>アキ</t>
    </rPh>
    <rPh sb="2" eb="3">
      <t>セイ</t>
    </rPh>
    <phoneticPr fontId="4"/>
  </si>
  <si>
    <t>吟の精</t>
    <rPh sb="0" eb="1">
      <t>ギン</t>
    </rPh>
    <rPh sb="2" eb="3">
      <t>セイ</t>
    </rPh>
    <phoneticPr fontId="4"/>
  </si>
  <si>
    <t>改良信交</t>
    <rPh sb="0" eb="2">
      <t>カイリョウ</t>
    </rPh>
    <rPh sb="2" eb="3">
      <t>シン</t>
    </rPh>
    <rPh sb="3" eb="4">
      <t>コウ</t>
    </rPh>
    <phoneticPr fontId="4"/>
  </si>
  <si>
    <t>星あかり</t>
    <rPh sb="0" eb="1">
      <t>ホシ</t>
    </rPh>
    <phoneticPr fontId="4"/>
  </si>
  <si>
    <t>美郷錦</t>
    <rPh sb="0" eb="1">
      <t>ミ</t>
    </rPh>
    <rPh sb="1" eb="2">
      <t>ゴウ</t>
    </rPh>
    <rPh sb="2" eb="3">
      <t>ニシキ</t>
    </rPh>
    <phoneticPr fontId="4"/>
  </si>
  <si>
    <t>羽州誉</t>
    <rPh sb="0" eb="1">
      <t>ハ</t>
    </rPh>
    <rPh sb="1" eb="2">
      <t>シュウ</t>
    </rPh>
    <rPh sb="2" eb="3">
      <t>ホマレ</t>
    </rPh>
    <phoneticPr fontId="4"/>
  </si>
  <si>
    <t>亀粋</t>
    <rPh sb="0" eb="1">
      <t>カメ</t>
    </rPh>
    <rPh sb="1" eb="2">
      <t>スイ</t>
    </rPh>
    <phoneticPr fontId="4"/>
  </si>
  <si>
    <t>京の華</t>
    <rPh sb="0" eb="1">
      <t>キョウ</t>
    </rPh>
    <rPh sb="2" eb="3">
      <t>ハナ</t>
    </rPh>
    <phoneticPr fontId="4"/>
  </si>
  <si>
    <t>五百万石</t>
    <rPh sb="0" eb="2">
      <t>ゴヒャク</t>
    </rPh>
    <rPh sb="2" eb="4">
      <t>マンゴク</t>
    </rPh>
    <phoneticPr fontId="4"/>
  </si>
  <si>
    <t>酒未来</t>
    <rPh sb="0" eb="1">
      <t>サケ</t>
    </rPh>
    <rPh sb="1" eb="3">
      <t>ミライ</t>
    </rPh>
    <phoneticPr fontId="4"/>
  </si>
  <si>
    <t>龍の落とし子</t>
    <rPh sb="0" eb="1">
      <t>タツ</t>
    </rPh>
    <rPh sb="2" eb="3">
      <t>オ</t>
    </rPh>
    <rPh sb="5" eb="6">
      <t>ゴ</t>
    </rPh>
    <phoneticPr fontId="4"/>
  </si>
  <si>
    <t>出羽燦々</t>
    <rPh sb="0" eb="2">
      <t>デワ</t>
    </rPh>
    <rPh sb="2" eb="4">
      <t>サンサン</t>
    </rPh>
    <phoneticPr fontId="4"/>
  </si>
  <si>
    <t>出羽の里</t>
    <rPh sb="0" eb="2">
      <t>デワ</t>
    </rPh>
    <rPh sb="3" eb="4">
      <t>サト</t>
    </rPh>
    <phoneticPr fontId="4"/>
  </si>
  <si>
    <t>豊国</t>
    <rPh sb="0" eb="1">
      <t>トヨ</t>
    </rPh>
    <rPh sb="1" eb="2">
      <t>クニ</t>
    </rPh>
    <phoneticPr fontId="4"/>
  </si>
  <si>
    <t>山酒４号</t>
    <rPh sb="0" eb="1">
      <t>ヤマ</t>
    </rPh>
    <rPh sb="1" eb="2">
      <t>サケ</t>
    </rPh>
    <rPh sb="3" eb="4">
      <t>ゴウ</t>
    </rPh>
    <phoneticPr fontId="4"/>
  </si>
  <si>
    <t>夢の香</t>
    <rPh sb="0" eb="1">
      <t>ユメ</t>
    </rPh>
    <rPh sb="2" eb="3">
      <t>カオリ</t>
    </rPh>
    <phoneticPr fontId="4"/>
  </si>
  <si>
    <t>ひたち錦</t>
    <rPh sb="3" eb="4">
      <t>ニシキ</t>
    </rPh>
    <phoneticPr fontId="4"/>
  </si>
  <si>
    <t>若水</t>
    <rPh sb="0" eb="2">
      <t>ワカミズ</t>
    </rPh>
    <phoneticPr fontId="4"/>
  </si>
  <si>
    <t>渡船</t>
    <rPh sb="0" eb="1">
      <t>ワタ</t>
    </rPh>
    <rPh sb="1" eb="2">
      <t>フネ</t>
    </rPh>
    <phoneticPr fontId="4"/>
  </si>
  <si>
    <t>五百万石</t>
    <rPh sb="0" eb="4">
      <t>ゴヒャクマンゴク</t>
    </rPh>
    <phoneticPr fontId="4"/>
  </si>
  <si>
    <t>とちぎ酒１４</t>
    <rPh sb="3" eb="4">
      <t>サケ</t>
    </rPh>
    <phoneticPr fontId="4"/>
  </si>
  <si>
    <t>ひとごこち</t>
  </si>
  <si>
    <t>玉栄</t>
    <rPh sb="0" eb="1">
      <t>タマ</t>
    </rPh>
    <rPh sb="1" eb="2">
      <t>サカエ</t>
    </rPh>
    <phoneticPr fontId="4"/>
  </si>
  <si>
    <t>五百万石</t>
    <rPh sb="0" eb="3">
      <t>ゴヒャクマン</t>
    </rPh>
    <rPh sb="3" eb="4">
      <t>イシ</t>
    </rPh>
    <phoneticPr fontId="4"/>
  </si>
  <si>
    <t>舞風</t>
    <rPh sb="0" eb="1">
      <t>マイ</t>
    </rPh>
    <rPh sb="1" eb="2">
      <t>カゼ</t>
    </rPh>
    <phoneticPr fontId="4"/>
  </si>
  <si>
    <t>改良信交</t>
    <rPh sb="0" eb="4">
      <t>カイリョウシンコウ</t>
    </rPh>
    <phoneticPr fontId="4"/>
  </si>
  <si>
    <t>さけ武蔵</t>
    <rPh sb="2" eb="4">
      <t>ムサシ</t>
    </rPh>
    <phoneticPr fontId="4"/>
  </si>
  <si>
    <t>五百万石</t>
    <rPh sb="0" eb="3">
      <t>ゴヒャクマン</t>
    </rPh>
    <rPh sb="3" eb="4">
      <t>コク</t>
    </rPh>
    <phoneticPr fontId="4"/>
  </si>
  <si>
    <t>総の舞</t>
    <rPh sb="0" eb="1">
      <t>フサ</t>
    </rPh>
    <rPh sb="2" eb="3">
      <t>マイ</t>
    </rPh>
    <phoneticPr fontId="4"/>
  </si>
  <si>
    <t>一本〆</t>
    <rPh sb="0" eb="2">
      <t>イッポン</t>
    </rPh>
    <phoneticPr fontId="4"/>
  </si>
  <si>
    <t>雄町</t>
    <rPh sb="0" eb="2">
      <t>オマチ</t>
    </rPh>
    <phoneticPr fontId="4"/>
  </si>
  <si>
    <t>菊水</t>
    <rPh sb="0" eb="2">
      <t>キクスイ</t>
    </rPh>
    <phoneticPr fontId="4"/>
  </si>
  <si>
    <t>越淡麗</t>
    <rPh sb="0" eb="1">
      <t>コシ</t>
    </rPh>
    <rPh sb="1" eb="2">
      <t>タン</t>
    </rPh>
    <rPh sb="2" eb="3">
      <t>レイ</t>
    </rPh>
    <phoneticPr fontId="4"/>
  </si>
  <si>
    <t>たかね錦</t>
    <rPh sb="3" eb="4">
      <t>ニシキ</t>
    </rPh>
    <phoneticPr fontId="4"/>
  </si>
  <si>
    <t>八反錦２号</t>
    <rPh sb="0" eb="2">
      <t>ハッタン</t>
    </rPh>
    <rPh sb="2" eb="3">
      <t>ニシキ</t>
    </rPh>
    <rPh sb="4" eb="5">
      <t>ゴウ</t>
    </rPh>
    <phoneticPr fontId="4"/>
  </si>
  <si>
    <t>北陸１２号</t>
    <rPh sb="0" eb="2">
      <t>ホクリク</t>
    </rPh>
    <rPh sb="4" eb="5">
      <t>ゴウ</t>
    </rPh>
    <phoneticPr fontId="4"/>
  </si>
  <si>
    <t>雄山錦</t>
    <rPh sb="0" eb="2">
      <t>オヤマ</t>
    </rPh>
    <rPh sb="2" eb="3">
      <t>ニシキ</t>
    </rPh>
    <phoneticPr fontId="4"/>
  </si>
  <si>
    <t>五百万石</t>
    <rPh sb="0" eb="2">
      <t>ゴヒャク</t>
    </rPh>
    <rPh sb="2" eb="3">
      <t>マン</t>
    </rPh>
    <rPh sb="3" eb="4">
      <t>イシ</t>
    </rPh>
    <phoneticPr fontId="4"/>
  </si>
  <si>
    <t>富の香</t>
    <rPh sb="0" eb="1">
      <t>トミ</t>
    </rPh>
    <rPh sb="2" eb="3">
      <t>カオリ</t>
    </rPh>
    <phoneticPr fontId="4"/>
  </si>
  <si>
    <t>五百万石</t>
    <rPh sb="0" eb="2">
      <t>ゴヒャク</t>
    </rPh>
    <rPh sb="2" eb="3">
      <t>マン</t>
    </rPh>
    <rPh sb="3" eb="4">
      <t>ゴク</t>
    </rPh>
    <phoneticPr fontId="4"/>
  </si>
  <si>
    <t>神力</t>
    <rPh sb="0" eb="1">
      <t>シン</t>
    </rPh>
    <rPh sb="1" eb="2">
      <t>リキ</t>
    </rPh>
    <phoneticPr fontId="4"/>
  </si>
  <si>
    <t>ひとごこち</t>
    <phoneticPr fontId="4"/>
  </si>
  <si>
    <t>山田錦</t>
    <rPh sb="0" eb="3">
      <t>ヤマダニシキ</t>
    </rPh>
    <phoneticPr fontId="4"/>
  </si>
  <si>
    <t>夢山水</t>
    <rPh sb="0" eb="1">
      <t>ユメ</t>
    </rPh>
    <rPh sb="1" eb="3">
      <t>サンスイ</t>
    </rPh>
    <phoneticPr fontId="4"/>
  </si>
  <si>
    <t>金紋錦</t>
    <rPh sb="0" eb="2">
      <t>キンモン</t>
    </rPh>
    <rPh sb="2" eb="3">
      <t>ニシキ</t>
    </rPh>
    <phoneticPr fontId="4"/>
  </si>
  <si>
    <t>しらかば錦</t>
    <rPh sb="4" eb="5">
      <t>ニシキ</t>
    </rPh>
    <phoneticPr fontId="4"/>
  </si>
  <si>
    <t>ひだほまれ</t>
    <phoneticPr fontId="4"/>
  </si>
  <si>
    <t>誉富士</t>
    <rPh sb="0" eb="1">
      <t>ホマ</t>
    </rPh>
    <rPh sb="1" eb="3">
      <t>フジ</t>
    </rPh>
    <phoneticPr fontId="4"/>
  </si>
  <si>
    <t>夢吟香</t>
    <rPh sb="0" eb="1">
      <t>ユメ</t>
    </rPh>
    <rPh sb="1" eb="2">
      <t>ギン</t>
    </rPh>
    <rPh sb="2" eb="3">
      <t>カオ</t>
    </rPh>
    <phoneticPr fontId="4"/>
  </si>
  <si>
    <t>伊勢錦</t>
    <rPh sb="0" eb="2">
      <t>イセ</t>
    </rPh>
    <rPh sb="2" eb="3">
      <t>ニシキ</t>
    </rPh>
    <phoneticPr fontId="4"/>
  </si>
  <si>
    <t>神の穂</t>
    <rPh sb="0" eb="1">
      <t>カミ</t>
    </rPh>
    <rPh sb="2" eb="3">
      <t>ホ</t>
    </rPh>
    <phoneticPr fontId="4"/>
  </si>
  <si>
    <t>五百万石</t>
    <rPh sb="0" eb="3">
      <t>ゴヒャクマン</t>
    </rPh>
    <rPh sb="3" eb="4">
      <t>ゴク</t>
    </rPh>
    <phoneticPr fontId="4"/>
  </si>
  <si>
    <t>弓形穂</t>
    <rPh sb="0" eb="1">
      <t>ユミ</t>
    </rPh>
    <rPh sb="1" eb="2">
      <t>カタチ</t>
    </rPh>
    <rPh sb="2" eb="3">
      <t>ホ</t>
    </rPh>
    <phoneticPr fontId="4"/>
  </si>
  <si>
    <t>吟吹雪</t>
    <rPh sb="0" eb="1">
      <t>ギン</t>
    </rPh>
    <rPh sb="1" eb="3">
      <t>フブキ</t>
    </rPh>
    <phoneticPr fontId="4"/>
  </si>
  <si>
    <t>玉栄</t>
    <rPh sb="0" eb="1">
      <t>タマ</t>
    </rPh>
    <rPh sb="1" eb="2">
      <t>エイ</t>
    </rPh>
    <phoneticPr fontId="4"/>
  </si>
  <si>
    <t>雄町</t>
    <rPh sb="0" eb="1">
      <t>ユウ</t>
    </rPh>
    <rPh sb="1" eb="2">
      <t>マチ</t>
    </rPh>
    <phoneticPr fontId="4"/>
  </si>
  <si>
    <t>愛山</t>
    <rPh sb="0" eb="1">
      <t>アイ</t>
    </rPh>
    <rPh sb="1" eb="2">
      <t>ヤマ</t>
    </rPh>
    <phoneticPr fontId="4"/>
  </si>
  <si>
    <t>いにしえの舞</t>
    <rPh sb="5" eb="6">
      <t>マイ</t>
    </rPh>
    <phoneticPr fontId="4"/>
  </si>
  <si>
    <t>五百万石</t>
    <rPh sb="0" eb="2">
      <t>ゴヒャクマンゴク</t>
    </rPh>
    <rPh sb="2" eb="4">
      <t>マンゴク</t>
    </rPh>
    <phoneticPr fontId="4"/>
  </si>
  <si>
    <t>白菊</t>
    <rPh sb="0" eb="1">
      <t>シロ</t>
    </rPh>
    <rPh sb="1" eb="2">
      <t>キク</t>
    </rPh>
    <phoneticPr fontId="4"/>
  </si>
  <si>
    <t>新山田穂１号</t>
    <rPh sb="0" eb="1">
      <t>シン</t>
    </rPh>
    <rPh sb="1" eb="3">
      <t>ヤマダ</t>
    </rPh>
    <rPh sb="3" eb="4">
      <t>ホ</t>
    </rPh>
    <rPh sb="4" eb="6">
      <t>１ゴウ</t>
    </rPh>
    <phoneticPr fontId="4"/>
  </si>
  <si>
    <t>但馬強力</t>
    <rPh sb="0" eb="2">
      <t>タジマ</t>
    </rPh>
    <rPh sb="2" eb="4">
      <t>キョウリョク</t>
    </rPh>
    <phoneticPr fontId="4"/>
  </si>
  <si>
    <t>杜氏の夢</t>
    <rPh sb="0" eb="2">
      <t>トウジ</t>
    </rPh>
    <rPh sb="3" eb="4">
      <t>ユメ</t>
    </rPh>
    <phoneticPr fontId="4"/>
  </si>
  <si>
    <t>野条穂</t>
    <rPh sb="0" eb="1">
      <t>ノ</t>
    </rPh>
    <rPh sb="1" eb="2">
      <t>ジョウ</t>
    </rPh>
    <rPh sb="2" eb="3">
      <t>ホ</t>
    </rPh>
    <phoneticPr fontId="4"/>
  </si>
  <si>
    <t>フクノハナ</t>
  </si>
  <si>
    <t>山田錦</t>
  </si>
  <si>
    <t>露葉風</t>
    <rPh sb="0" eb="1">
      <t>ツユ</t>
    </rPh>
    <rPh sb="1" eb="2">
      <t>ハ</t>
    </rPh>
    <rPh sb="2" eb="3">
      <t>カゼ</t>
    </rPh>
    <phoneticPr fontId="4"/>
  </si>
  <si>
    <t>玉栄</t>
    <rPh sb="0" eb="1">
      <t>タマ</t>
    </rPh>
    <rPh sb="1" eb="2">
      <t>サカ</t>
    </rPh>
    <phoneticPr fontId="4"/>
  </si>
  <si>
    <t>改良雄町</t>
    <rPh sb="0" eb="2">
      <t>カイリョウ</t>
    </rPh>
    <rPh sb="2" eb="4">
      <t>オマチ</t>
    </rPh>
    <phoneticPr fontId="4"/>
  </si>
  <si>
    <t>改良八反流</t>
    <rPh sb="0" eb="2">
      <t>カイリョウ</t>
    </rPh>
    <rPh sb="2" eb="4">
      <t>ハッタン</t>
    </rPh>
    <rPh sb="4" eb="5">
      <t>ナガ</t>
    </rPh>
    <phoneticPr fontId="4"/>
  </si>
  <si>
    <t>神の舞</t>
    <rPh sb="0" eb="1">
      <t>カミ</t>
    </rPh>
    <rPh sb="2" eb="3">
      <t>マイ</t>
    </rPh>
    <phoneticPr fontId="4"/>
  </si>
  <si>
    <t>佐香錦</t>
    <rPh sb="0" eb="1">
      <t>サ</t>
    </rPh>
    <rPh sb="1" eb="2">
      <t>カオリ</t>
    </rPh>
    <rPh sb="2" eb="3">
      <t>ニシキ</t>
    </rPh>
    <phoneticPr fontId="4"/>
  </si>
  <si>
    <t>雄町</t>
    <rPh sb="0" eb="1">
      <t>オ</t>
    </rPh>
    <rPh sb="1" eb="2">
      <t>マチ</t>
    </rPh>
    <phoneticPr fontId="4"/>
  </si>
  <si>
    <t>西都の雫</t>
    <rPh sb="0" eb="2">
      <t>サイト</t>
    </rPh>
    <rPh sb="3" eb="4">
      <t>シズク</t>
    </rPh>
    <phoneticPr fontId="4"/>
  </si>
  <si>
    <t>白鶴錦</t>
    <rPh sb="0" eb="2">
      <t>ハクツル</t>
    </rPh>
    <rPh sb="2" eb="3">
      <t>ニシキ</t>
    </rPh>
    <phoneticPr fontId="4"/>
  </si>
  <si>
    <t>しずく媛</t>
    <phoneticPr fontId="4"/>
  </si>
  <si>
    <t>山田錦</t>
    <phoneticPr fontId="4"/>
  </si>
  <si>
    <t>風鳴子</t>
    <rPh sb="0" eb="1">
      <t>カゼ</t>
    </rPh>
    <rPh sb="1" eb="3">
      <t>ナルコ</t>
    </rPh>
    <phoneticPr fontId="4"/>
  </si>
  <si>
    <t>吟の夢</t>
    <rPh sb="0" eb="1">
      <t>ギン</t>
    </rPh>
    <rPh sb="2" eb="3">
      <t>ユメ</t>
    </rPh>
    <phoneticPr fontId="4"/>
  </si>
  <si>
    <t>吟のさと</t>
    <rPh sb="0" eb="1">
      <t>ギン</t>
    </rPh>
    <phoneticPr fontId="4"/>
  </si>
  <si>
    <t>壽限無</t>
    <rPh sb="1" eb="2">
      <t>ゲン</t>
    </rPh>
    <rPh sb="2" eb="3">
      <t>ム</t>
    </rPh>
    <phoneticPr fontId="4"/>
  </si>
  <si>
    <t>西海１３４号</t>
    <phoneticPr fontId="4"/>
  </si>
  <si>
    <t>さがの華</t>
    <phoneticPr fontId="4"/>
  </si>
  <si>
    <t>神力</t>
    <rPh sb="0" eb="1">
      <t>カミ</t>
    </rPh>
    <rPh sb="1" eb="2">
      <t>チカラ</t>
    </rPh>
    <phoneticPr fontId="4"/>
  </si>
  <si>
    <t>五百万石</t>
    <rPh sb="0" eb="1">
      <t>5</t>
    </rPh>
    <rPh sb="1" eb="2">
      <t>ヒャク</t>
    </rPh>
    <rPh sb="2" eb="4">
      <t>マンゴク</t>
    </rPh>
    <phoneticPr fontId="4"/>
  </si>
  <si>
    <t>はなかぐら</t>
    <phoneticPr fontId="4"/>
  </si>
  <si>
    <t>ぎんおとめ</t>
    <phoneticPr fontId="4"/>
  </si>
  <si>
    <t>強力</t>
    <rPh sb="0" eb="2">
      <t>ゴウリキ</t>
    </rPh>
    <phoneticPr fontId="5"/>
  </si>
  <si>
    <t>キタノカオリ</t>
  </si>
  <si>
    <t>きたほなみ</t>
  </si>
  <si>
    <t>タクネコムギ</t>
  </si>
  <si>
    <t>はるきらり</t>
  </si>
  <si>
    <t>ゆめちから</t>
  </si>
  <si>
    <t>ハルユタカ</t>
  </si>
  <si>
    <t>春よ恋</t>
  </si>
  <si>
    <t>ホクシン</t>
  </si>
  <si>
    <t>キタカミコムギ</t>
    <phoneticPr fontId="4"/>
  </si>
  <si>
    <t>ナンブコムギ</t>
    <phoneticPr fontId="4"/>
  </si>
  <si>
    <t>ネバリゴシ</t>
    <phoneticPr fontId="4"/>
  </si>
  <si>
    <t>もち姫</t>
    <rPh sb="2" eb="3">
      <t>ヒメ</t>
    </rPh>
    <phoneticPr fontId="4"/>
  </si>
  <si>
    <t>ゆきちから</t>
  </si>
  <si>
    <t>ゆきちから</t>
    <phoneticPr fontId="4"/>
  </si>
  <si>
    <t>あおばの恋</t>
    <rPh sb="4" eb="5">
      <t>コイ</t>
    </rPh>
    <phoneticPr fontId="4"/>
  </si>
  <si>
    <t>シラネコムギ</t>
    <phoneticPr fontId="4"/>
  </si>
  <si>
    <t>アブクマワセ</t>
    <phoneticPr fontId="4"/>
  </si>
  <si>
    <t>きぬあずま</t>
    <phoneticPr fontId="4"/>
  </si>
  <si>
    <t>きぬの波</t>
    <rPh sb="3" eb="4">
      <t>ナミ</t>
    </rPh>
    <phoneticPr fontId="4"/>
  </si>
  <si>
    <t>さとのそら</t>
    <phoneticPr fontId="4"/>
  </si>
  <si>
    <t>農林６１号</t>
    <rPh sb="0" eb="2">
      <t>ノウリン</t>
    </rPh>
    <rPh sb="4" eb="5">
      <t>ゴウ</t>
    </rPh>
    <phoneticPr fontId="4"/>
  </si>
  <si>
    <t>ゆめかおり</t>
    <phoneticPr fontId="4"/>
  </si>
  <si>
    <t>ユメシホウ</t>
  </si>
  <si>
    <t>イワイノダイチ</t>
  </si>
  <si>
    <t>タマイズミ</t>
  </si>
  <si>
    <t>ダブル８号</t>
    <rPh sb="4" eb="5">
      <t>ゴウ</t>
    </rPh>
    <phoneticPr fontId="4"/>
  </si>
  <si>
    <t>つるぴかり</t>
    <phoneticPr fontId="4"/>
  </si>
  <si>
    <t>あやひかり</t>
    <phoneticPr fontId="4"/>
  </si>
  <si>
    <t>ハナマンテン</t>
    <phoneticPr fontId="4"/>
  </si>
  <si>
    <t>ニシノカオリ</t>
    <phoneticPr fontId="4"/>
  </si>
  <si>
    <t>キヌヒメ</t>
    <phoneticPr fontId="4"/>
  </si>
  <si>
    <t>シロガネコムギ</t>
    <phoneticPr fontId="4"/>
  </si>
  <si>
    <t>ユメセイキ</t>
    <phoneticPr fontId="4"/>
  </si>
  <si>
    <t>しゅんよう</t>
    <phoneticPr fontId="4"/>
  </si>
  <si>
    <t>イワイノダイチ</t>
    <phoneticPr fontId="4"/>
  </si>
  <si>
    <t>きぬあかり</t>
  </si>
  <si>
    <t>さとのそら</t>
  </si>
  <si>
    <t>愛知県</t>
  </si>
  <si>
    <t>きぬあかり</t>
    <phoneticPr fontId="4"/>
  </si>
  <si>
    <t>タマイズミ</t>
    <phoneticPr fontId="4"/>
  </si>
  <si>
    <t>ふくさやか</t>
    <phoneticPr fontId="4"/>
  </si>
  <si>
    <t>ミナミノカオリ</t>
    <phoneticPr fontId="4"/>
  </si>
  <si>
    <t>シロガネコムギ</t>
  </si>
  <si>
    <t>ふくほのか</t>
  </si>
  <si>
    <t>シラサギコムギ</t>
    <phoneticPr fontId="4"/>
  </si>
  <si>
    <t>ふくほのか</t>
    <phoneticPr fontId="4"/>
  </si>
  <si>
    <t>チクゴイズミ</t>
    <phoneticPr fontId="4"/>
  </si>
  <si>
    <t>さぬきの夢２００９</t>
    <rPh sb="4" eb="5">
      <t>ユメ</t>
    </rPh>
    <phoneticPr fontId="4"/>
  </si>
  <si>
    <t>チクゴイズミ</t>
  </si>
  <si>
    <t>ニシノカオリ</t>
  </si>
  <si>
    <t>ミナミノカオリ</t>
  </si>
  <si>
    <t>ちくしＷ２号</t>
    <rPh sb="5" eb="6">
      <t>ゴウ</t>
    </rPh>
    <phoneticPr fontId="4"/>
  </si>
  <si>
    <t>ニシホナミ</t>
  </si>
  <si>
    <t>シロガネコムギ</t>
    <phoneticPr fontId="5"/>
  </si>
  <si>
    <t>チクゴイズミ</t>
    <phoneticPr fontId="5"/>
  </si>
  <si>
    <t>シュンライ</t>
    <phoneticPr fontId="4"/>
  </si>
  <si>
    <t>ファイバースノウ</t>
    <phoneticPr fontId="4"/>
  </si>
  <si>
    <t>ミノリムギ</t>
    <phoneticPr fontId="4"/>
  </si>
  <si>
    <t>べんけいむぎ</t>
    <phoneticPr fontId="4"/>
  </si>
  <si>
    <t>カシマムギ</t>
    <phoneticPr fontId="4"/>
  </si>
  <si>
    <t>カシマゴール</t>
    <phoneticPr fontId="4"/>
  </si>
  <si>
    <t>シュンライ</t>
  </si>
  <si>
    <t>さやかぜ</t>
    <phoneticPr fontId="4"/>
  </si>
  <si>
    <t>セツゲンモチ</t>
    <phoneticPr fontId="4"/>
  </si>
  <si>
    <t>すずかぜ</t>
    <phoneticPr fontId="4"/>
  </si>
  <si>
    <t>りょうふう</t>
  </si>
  <si>
    <t>ミカモゴールデン</t>
  </si>
  <si>
    <t>ミカモゴールデン</t>
    <phoneticPr fontId="4"/>
  </si>
  <si>
    <t>スカイゴールデン</t>
  </si>
  <si>
    <t>とちのいぶき</t>
  </si>
  <si>
    <t>サチホゴールデン</t>
    <phoneticPr fontId="4"/>
  </si>
  <si>
    <t>しゅんれい</t>
    <phoneticPr fontId="4"/>
  </si>
  <si>
    <t>ニシノホシ</t>
    <phoneticPr fontId="4"/>
  </si>
  <si>
    <t>ニシノチカラ</t>
    <phoneticPr fontId="4"/>
  </si>
  <si>
    <t>煌二条</t>
    <phoneticPr fontId="4"/>
  </si>
  <si>
    <t>サチホゴールデン</t>
    <phoneticPr fontId="5"/>
  </si>
  <si>
    <t>ニシノホシ</t>
    <phoneticPr fontId="4"/>
  </si>
  <si>
    <t>はるしずく</t>
    <phoneticPr fontId="4"/>
  </si>
  <si>
    <t>サチホゴールデン</t>
    <phoneticPr fontId="4"/>
  </si>
  <si>
    <t>イチバンボシ</t>
  </si>
  <si>
    <t>滋賀県</t>
  </si>
  <si>
    <t>イチバンボシ</t>
    <phoneticPr fontId="4"/>
  </si>
  <si>
    <t>マンネンボシ</t>
  </si>
  <si>
    <t>秋田</t>
    <rPh sb="0" eb="2">
      <t>アキタ</t>
    </rPh>
    <phoneticPr fontId="4"/>
  </si>
  <si>
    <t>大袖の舞</t>
    <rPh sb="0" eb="1">
      <t>ダイ</t>
    </rPh>
    <rPh sb="1" eb="2">
      <t>ソデ</t>
    </rPh>
    <rPh sb="3" eb="4">
      <t>マイ</t>
    </rPh>
    <phoneticPr fontId="4"/>
  </si>
  <si>
    <t>大袖振</t>
    <rPh sb="0" eb="1">
      <t>オオ</t>
    </rPh>
    <rPh sb="1" eb="2">
      <t>ソデ</t>
    </rPh>
    <rPh sb="2" eb="3">
      <t>シン</t>
    </rPh>
    <phoneticPr fontId="4"/>
  </si>
  <si>
    <t>音更大袖振</t>
    <rPh sb="0" eb="1">
      <t>オト</t>
    </rPh>
    <rPh sb="1" eb="2">
      <t>サラ</t>
    </rPh>
    <rPh sb="2" eb="3">
      <t>オオ</t>
    </rPh>
    <rPh sb="3" eb="4">
      <t>ソデ</t>
    </rPh>
    <rPh sb="4" eb="5">
      <t>シン</t>
    </rPh>
    <phoneticPr fontId="4"/>
  </si>
  <si>
    <t>タマフクラ</t>
  </si>
  <si>
    <t>つるの子</t>
    <rPh sb="3" eb="4">
      <t>コ</t>
    </rPh>
    <phoneticPr fontId="4"/>
  </si>
  <si>
    <t>ツルムスメ</t>
  </si>
  <si>
    <t>とよまさり</t>
  </si>
  <si>
    <t>ハヤヒカリ</t>
  </si>
  <si>
    <t>光黒</t>
    <rPh sb="0" eb="1">
      <t>ヒカリ</t>
    </rPh>
    <rPh sb="1" eb="2">
      <t>クロ</t>
    </rPh>
    <phoneticPr fontId="4"/>
  </si>
  <si>
    <t>ゆきぴりか</t>
  </si>
  <si>
    <t>おおすず</t>
    <phoneticPr fontId="4"/>
  </si>
  <si>
    <t>青丸くん</t>
    <rPh sb="0" eb="1">
      <t>アオ</t>
    </rPh>
    <rPh sb="1" eb="2">
      <t>マル</t>
    </rPh>
    <phoneticPr fontId="4"/>
  </si>
  <si>
    <t>ミヤギシロメ</t>
    <phoneticPr fontId="4"/>
  </si>
  <si>
    <t>あやこがね</t>
    <phoneticPr fontId="4"/>
  </si>
  <si>
    <t>きぬさやか</t>
    <phoneticPr fontId="4"/>
  </si>
  <si>
    <t>タチナガハ</t>
    <phoneticPr fontId="4"/>
  </si>
  <si>
    <t>タンレイ</t>
    <phoneticPr fontId="4"/>
  </si>
  <si>
    <t>エンレイ</t>
    <phoneticPr fontId="4"/>
  </si>
  <si>
    <t>里のほほえみ</t>
    <rPh sb="0" eb="1">
      <t>サト</t>
    </rPh>
    <phoneticPr fontId="4"/>
  </si>
  <si>
    <t>スズユタカ</t>
  </si>
  <si>
    <t>タチユタカ</t>
  </si>
  <si>
    <t>リュウホウ</t>
  </si>
  <si>
    <t>おおすず</t>
  </si>
  <si>
    <t>タチナガハ</t>
  </si>
  <si>
    <t>ふくいぶき</t>
  </si>
  <si>
    <t>ハタユタカ</t>
    <phoneticPr fontId="4"/>
  </si>
  <si>
    <t>栃木県</t>
  </si>
  <si>
    <t>エンレイ</t>
  </si>
  <si>
    <t>オオツル</t>
    <phoneticPr fontId="4"/>
  </si>
  <si>
    <t>行田在来</t>
    <rPh sb="0" eb="2">
      <t>ギョウダ</t>
    </rPh>
    <rPh sb="2" eb="4">
      <t>ザイライ</t>
    </rPh>
    <phoneticPr fontId="4"/>
  </si>
  <si>
    <t>白光</t>
    <rPh sb="0" eb="2">
      <t>ハッコウ</t>
    </rPh>
    <phoneticPr fontId="4"/>
  </si>
  <si>
    <t>サチユタカ</t>
  </si>
  <si>
    <t>フクユタカ</t>
  </si>
  <si>
    <t>シュウレイ</t>
    <phoneticPr fontId="4"/>
  </si>
  <si>
    <t>フクユタカ</t>
    <phoneticPr fontId="4"/>
  </si>
  <si>
    <t>サチユタカ</t>
    <phoneticPr fontId="4"/>
  </si>
  <si>
    <t>ナカセンナリ</t>
    <phoneticPr fontId="4"/>
  </si>
  <si>
    <t>アキシロメ</t>
    <phoneticPr fontId="4"/>
  </si>
  <si>
    <t>タマホマレ</t>
    <phoneticPr fontId="4"/>
  </si>
  <si>
    <t>ことゆたか</t>
    <phoneticPr fontId="4"/>
  </si>
  <si>
    <t>京白丹波</t>
    <rPh sb="0" eb="1">
      <t>キョウ</t>
    </rPh>
    <rPh sb="1" eb="2">
      <t>シロ</t>
    </rPh>
    <rPh sb="2" eb="4">
      <t>タンバ</t>
    </rPh>
    <phoneticPr fontId="4"/>
  </si>
  <si>
    <t>オオツル</t>
  </si>
  <si>
    <t>タマホマレ</t>
  </si>
  <si>
    <t>夢さよう</t>
    <rPh sb="0" eb="1">
      <t>ユメ</t>
    </rPh>
    <phoneticPr fontId="4"/>
  </si>
  <si>
    <t>あやみどり</t>
    <phoneticPr fontId="4"/>
  </si>
  <si>
    <t>すずこがね</t>
    <phoneticPr fontId="4"/>
  </si>
  <si>
    <t>ナカセンナリ</t>
  </si>
  <si>
    <t>トヨシロメ</t>
    <phoneticPr fontId="4"/>
  </si>
  <si>
    <t>フクユタカ</t>
    <phoneticPr fontId="5"/>
  </si>
  <si>
    <t>キヨミドリ</t>
    <phoneticPr fontId="4"/>
  </si>
  <si>
    <t>スズヒメ</t>
  </si>
  <si>
    <t>スズマル</t>
  </si>
  <si>
    <t>ユキシズカ</t>
  </si>
  <si>
    <t>コスズ</t>
    <phoneticPr fontId="4"/>
  </si>
  <si>
    <t>すずほのか</t>
    <phoneticPr fontId="4"/>
  </si>
  <si>
    <t>すずかおり</t>
  </si>
  <si>
    <t>納豆小粒</t>
    <rPh sb="0" eb="2">
      <t>ナットウ</t>
    </rPh>
    <rPh sb="2" eb="3">
      <t>ショウ</t>
    </rPh>
    <rPh sb="3" eb="4">
      <t>リュウ</t>
    </rPh>
    <phoneticPr fontId="4"/>
  </si>
  <si>
    <t>納豆小粒</t>
    <rPh sb="0" eb="2">
      <t>ナットウ</t>
    </rPh>
    <rPh sb="2" eb="3">
      <t>ショウ</t>
    </rPh>
    <rPh sb="3" eb="4">
      <t>ツブ</t>
    </rPh>
    <phoneticPr fontId="4"/>
  </si>
  <si>
    <t>すずろまん</t>
    <phoneticPr fontId="4"/>
  </si>
  <si>
    <t>石川県</t>
    <rPh sb="0" eb="2">
      <t>イシカワ</t>
    </rPh>
    <rPh sb="2" eb="3">
      <t>ケン</t>
    </rPh>
    <phoneticPr fontId="4"/>
  </si>
  <si>
    <t>長野県</t>
    <rPh sb="0" eb="2">
      <t>ナガノ</t>
    </rPh>
    <rPh sb="2" eb="3">
      <t>ケン</t>
    </rPh>
    <phoneticPr fontId="4"/>
  </si>
  <si>
    <t>三重県</t>
    <rPh sb="0" eb="2">
      <t>ミエ</t>
    </rPh>
    <rPh sb="2" eb="3">
      <t>ケン</t>
    </rPh>
    <phoneticPr fontId="4"/>
  </si>
  <si>
    <t>すずおとめ</t>
    <phoneticPr fontId="4"/>
  </si>
  <si>
    <t>大分県</t>
    <rPh sb="0" eb="2">
      <t>オオイタ</t>
    </rPh>
    <rPh sb="2" eb="3">
      <t>ケン</t>
    </rPh>
    <phoneticPr fontId="4"/>
  </si>
  <si>
    <t>階上早生</t>
    <rPh sb="0" eb="2">
      <t>ハシカミ</t>
    </rPh>
    <rPh sb="2" eb="4">
      <t>ワセ</t>
    </rPh>
    <phoneticPr fontId="4"/>
  </si>
  <si>
    <t>でわかおり</t>
    <phoneticPr fontId="4"/>
  </si>
  <si>
    <t>最上早生</t>
    <rPh sb="0" eb="2">
      <t>モガミ</t>
    </rPh>
    <rPh sb="2" eb="4">
      <t>ワセ</t>
    </rPh>
    <phoneticPr fontId="4"/>
  </si>
  <si>
    <t>会津のかおり</t>
    <rPh sb="0" eb="2">
      <t>アイヅ</t>
    </rPh>
    <phoneticPr fontId="4"/>
  </si>
  <si>
    <t>茨城県</t>
    <rPh sb="0" eb="3">
      <t>イバラギケン</t>
    </rPh>
    <phoneticPr fontId="4"/>
  </si>
  <si>
    <t>常陸秋そば</t>
    <rPh sb="0" eb="2">
      <t>ヒタチ</t>
    </rPh>
    <rPh sb="2" eb="3">
      <t>アキ</t>
    </rPh>
    <phoneticPr fontId="4"/>
  </si>
  <si>
    <t>宮崎早生かおり</t>
    <rPh sb="0" eb="2">
      <t>ミヤザキ</t>
    </rPh>
    <rPh sb="2" eb="3">
      <t>ハヤ</t>
    </rPh>
    <rPh sb="3" eb="4">
      <t>ナマ</t>
    </rPh>
    <phoneticPr fontId="4"/>
  </si>
  <si>
    <t>オオセト</t>
  </si>
  <si>
    <t>ゆめぴりか</t>
  </si>
  <si>
    <t>夏の笑み</t>
    <rPh sb="0" eb="1">
      <t>ナツ</t>
    </rPh>
    <rPh sb="2" eb="3">
      <t>エ</t>
    </rPh>
    <phoneticPr fontId="4"/>
  </si>
  <si>
    <t>いただき</t>
  </si>
  <si>
    <t>トヨノカゼ</t>
  </si>
  <si>
    <t>宮崎裸</t>
    <rPh sb="0" eb="2">
      <t>ミヤザキ</t>
    </rPh>
    <rPh sb="2" eb="3">
      <t>ハダカ</t>
    </rPh>
    <phoneticPr fontId="3"/>
  </si>
  <si>
    <t>宮崎県</t>
    <rPh sb="0" eb="3">
      <t>ミヤザキケン</t>
    </rPh>
    <phoneticPr fontId="3"/>
  </si>
  <si>
    <t>チクゴイズミ</t>
    <phoneticPr fontId="3"/>
  </si>
  <si>
    <t>つやほまれ</t>
  </si>
  <si>
    <t>中鉄砲</t>
    <rPh sb="0" eb="1">
      <t>ナカ</t>
    </rPh>
    <rPh sb="1" eb="3">
      <t>テッポウ</t>
    </rPh>
    <phoneticPr fontId="4"/>
  </si>
  <si>
    <t>たかたのゆめ</t>
  </si>
  <si>
    <t>結の香</t>
    <rPh sb="0" eb="1">
      <t>ユ</t>
    </rPh>
    <rPh sb="2" eb="3">
      <t>カオリ</t>
    </rPh>
    <phoneticPr fontId="1"/>
  </si>
  <si>
    <t>ネバリゴシ</t>
  </si>
  <si>
    <t>コユキコムギ</t>
  </si>
  <si>
    <t>五百川</t>
    <rPh sb="0" eb="2">
      <t>ゴヒャク</t>
    </rPh>
    <rPh sb="2" eb="3">
      <t>カワ</t>
    </rPh>
    <phoneticPr fontId="1"/>
  </si>
  <si>
    <t>いのちの壱</t>
    <rPh sb="4" eb="5">
      <t>イチ</t>
    </rPh>
    <phoneticPr fontId="1"/>
  </si>
  <si>
    <t>げんきまる</t>
  </si>
  <si>
    <t>出羽きらり</t>
    <rPh sb="0" eb="2">
      <t>デワ</t>
    </rPh>
    <phoneticPr fontId="1"/>
  </si>
  <si>
    <t>どまんなか</t>
  </si>
  <si>
    <t>峰の雪もち</t>
    <rPh sb="0" eb="1">
      <t>ミネ</t>
    </rPh>
    <rPh sb="2" eb="3">
      <t>ユキ</t>
    </rPh>
    <phoneticPr fontId="3"/>
  </si>
  <si>
    <t>御島稞</t>
  </si>
  <si>
    <t>あさひの夢</t>
    <rPh sb="4" eb="5">
      <t>ユメ</t>
    </rPh>
    <phoneticPr fontId="3"/>
  </si>
  <si>
    <t>一番星</t>
    <rPh sb="0" eb="3">
      <t>イチバンボシ</t>
    </rPh>
    <phoneticPr fontId="3"/>
  </si>
  <si>
    <t>新生夢ごこち</t>
    <rPh sb="0" eb="2">
      <t>シンセイ</t>
    </rPh>
    <rPh sb="2" eb="3">
      <t>ユメ</t>
    </rPh>
    <phoneticPr fontId="3"/>
  </si>
  <si>
    <t>とねのめぐみ</t>
  </si>
  <si>
    <t>はいほう</t>
  </si>
  <si>
    <t>越神楽</t>
    <rPh sb="0" eb="1">
      <t>コ</t>
    </rPh>
    <rPh sb="1" eb="3">
      <t>カグラ</t>
    </rPh>
    <phoneticPr fontId="4"/>
  </si>
  <si>
    <t>吟のさと</t>
    <rPh sb="0" eb="1">
      <t>ギン</t>
    </rPh>
    <phoneticPr fontId="4"/>
  </si>
  <si>
    <t>つぶほまれ</t>
  </si>
  <si>
    <t>すずほまれ</t>
  </si>
  <si>
    <t>長野県</t>
    <rPh sb="0" eb="2">
      <t>ナガノ</t>
    </rPh>
    <rPh sb="2" eb="3">
      <t>ケン</t>
    </rPh>
    <phoneticPr fontId="3"/>
  </si>
  <si>
    <t>長野S８号</t>
    <rPh sb="0" eb="2">
      <t>ナガノ</t>
    </rPh>
    <rPh sb="4" eb="5">
      <t>ゴウ</t>
    </rPh>
    <phoneticPr fontId="3"/>
  </si>
  <si>
    <t>福井県大３号</t>
    <rPh sb="0" eb="2">
      <t>フクイ</t>
    </rPh>
    <rPh sb="2" eb="3">
      <t>ケン</t>
    </rPh>
    <rPh sb="3" eb="4">
      <t>ダイ</t>
    </rPh>
    <rPh sb="5" eb="6">
      <t>ゴウ</t>
    </rPh>
    <phoneticPr fontId="3"/>
  </si>
  <si>
    <t>あきだわら</t>
    <phoneticPr fontId="3"/>
  </si>
  <si>
    <t>あきさかり</t>
    <phoneticPr fontId="4"/>
  </si>
  <si>
    <t>あきたこまち</t>
    <phoneticPr fontId="3"/>
  </si>
  <si>
    <t>おてんとそだち</t>
    <phoneticPr fontId="4"/>
  </si>
  <si>
    <t>銀河のちから</t>
    <phoneticPr fontId="3"/>
  </si>
  <si>
    <t>さとのそら</t>
    <phoneticPr fontId="4"/>
  </si>
  <si>
    <t>アスカゴールデン</t>
    <phoneticPr fontId="4"/>
  </si>
  <si>
    <t>みずかがみ</t>
  </si>
  <si>
    <t>レーク６５</t>
  </si>
  <si>
    <t>ゆめおうみ</t>
  </si>
  <si>
    <t>風さやか</t>
    <rPh sb="0" eb="1">
      <t>カゼ</t>
    </rPh>
    <phoneticPr fontId="4"/>
  </si>
  <si>
    <t>銘柄数</t>
    <rPh sb="0" eb="2">
      <t>メイガラ</t>
    </rPh>
    <rPh sb="2" eb="3">
      <t>スウ</t>
    </rPh>
    <phoneticPr fontId="3"/>
  </si>
  <si>
    <t>必須銘柄</t>
    <rPh sb="0" eb="2">
      <t>ヒッス</t>
    </rPh>
    <rPh sb="2" eb="4">
      <t>メイガラ</t>
    </rPh>
    <phoneticPr fontId="3"/>
  </si>
  <si>
    <t>選択銘柄</t>
    <rPh sb="0" eb="2">
      <t>センタク</t>
    </rPh>
    <rPh sb="2" eb="4">
      <t>メイガラ</t>
    </rPh>
    <phoneticPr fontId="3"/>
  </si>
  <si>
    <t>醸造用玄米</t>
    <rPh sb="0" eb="3">
      <t>ジョウゾウヨウ</t>
    </rPh>
    <rPh sb="3" eb="5">
      <t>ゲンマイ</t>
    </rPh>
    <phoneticPr fontId="3"/>
  </si>
  <si>
    <t>普通小麦</t>
    <rPh sb="0" eb="2">
      <t>フツウ</t>
    </rPh>
    <rPh sb="2" eb="4">
      <t>コムギ</t>
    </rPh>
    <phoneticPr fontId="3"/>
  </si>
  <si>
    <t>普通小粒大麦</t>
    <rPh sb="0" eb="2">
      <t>フツウ</t>
    </rPh>
    <rPh sb="2" eb="4">
      <t>ショウリュウ</t>
    </rPh>
    <rPh sb="4" eb="6">
      <t>オオムギ</t>
    </rPh>
    <phoneticPr fontId="3"/>
  </si>
  <si>
    <t>普通大粒大麦</t>
    <rPh sb="0" eb="2">
      <t>フツウ</t>
    </rPh>
    <rPh sb="2" eb="4">
      <t>タイリュウ</t>
    </rPh>
    <rPh sb="4" eb="6">
      <t>オオムギ</t>
    </rPh>
    <phoneticPr fontId="3"/>
  </si>
  <si>
    <t>普通はだか麦</t>
    <rPh sb="0" eb="2">
      <t>フツウ</t>
    </rPh>
    <rPh sb="5" eb="6">
      <t>ムギ</t>
    </rPh>
    <phoneticPr fontId="3"/>
  </si>
  <si>
    <t>普通そば</t>
    <rPh sb="0" eb="2">
      <t>フツウ</t>
    </rPh>
    <phoneticPr fontId="3"/>
  </si>
  <si>
    <t>水稲もちもみ及び水稲もち玄米</t>
    <rPh sb="0" eb="2">
      <t>スイトウ</t>
    </rPh>
    <rPh sb="6" eb="7">
      <t>オヨ</t>
    </rPh>
    <rPh sb="8" eb="10">
      <t>スイトウ</t>
    </rPh>
    <rPh sb="12" eb="14">
      <t>ゲンマイ</t>
    </rPh>
    <phoneticPr fontId="3"/>
  </si>
  <si>
    <t>水稲うるちもみ及び水稲うるち玄米</t>
    <rPh sb="0" eb="2">
      <t>スイトウ</t>
    </rPh>
    <rPh sb="7" eb="8">
      <t>オヨ</t>
    </rPh>
    <rPh sb="9" eb="11">
      <t>スイトウ</t>
    </rPh>
    <rPh sb="14" eb="16">
      <t>ゲンマイ</t>
    </rPh>
    <phoneticPr fontId="3"/>
  </si>
  <si>
    <t>きらりん</t>
  </si>
  <si>
    <t>ギンレイ</t>
    <phoneticPr fontId="4"/>
  </si>
  <si>
    <t>計</t>
    <rPh sb="0" eb="1">
      <t>ケイ</t>
    </rPh>
    <phoneticPr fontId="3"/>
  </si>
  <si>
    <t>品種群</t>
    <rPh sb="0" eb="2">
      <t>ヒンシュ</t>
    </rPh>
    <rPh sb="2" eb="3">
      <t>グン</t>
    </rPh>
    <phoneticPr fontId="4"/>
  </si>
  <si>
    <t>品種名</t>
    <rPh sb="0" eb="1">
      <t>ヒン</t>
    </rPh>
    <rPh sb="1" eb="2">
      <t>シュ</t>
    </rPh>
    <rPh sb="2" eb="3">
      <t>メイ</t>
    </rPh>
    <phoneticPr fontId="4"/>
  </si>
  <si>
    <t>ササニシキ</t>
    <phoneticPr fontId="4"/>
  </si>
  <si>
    <t>ササニシキＢＬ</t>
    <phoneticPr fontId="4"/>
  </si>
  <si>
    <t>コシヒカリ</t>
    <phoneticPr fontId="4"/>
  </si>
  <si>
    <t>コシヒカリＢＬ</t>
    <phoneticPr fontId="4"/>
  </si>
  <si>
    <t>富山県</t>
    <rPh sb="0" eb="2">
      <t>トヤマ</t>
    </rPh>
    <rPh sb="2" eb="3">
      <t>ケン</t>
    </rPh>
    <phoneticPr fontId="4"/>
  </si>
  <si>
    <t>富山赤71号</t>
    <rPh sb="0" eb="2">
      <t>トヤマ</t>
    </rPh>
    <rPh sb="2" eb="3">
      <t>アカ</t>
    </rPh>
    <rPh sb="5" eb="6">
      <t>ゴウ</t>
    </rPh>
    <phoneticPr fontId="4"/>
  </si>
  <si>
    <t>富山赤78号</t>
    <rPh sb="0" eb="2">
      <t>トヤマ</t>
    </rPh>
    <rPh sb="2" eb="3">
      <t>アカ</t>
    </rPh>
    <rPh sb="5" eb="6">
      <t>ゴウ</t>
    </rPh>
    <phoneticPr fontId="4"/>
  </si>
  <si>
    <t>コシヒカリ</t>
    <phoneticPr fontId="4"/>
  </si>
  <si>
    <t>コシヒカリＢＬ</t>
    <phoneticPr fontId="4"/>
  </si>
  <si>
    <t>福井県</t>
    <rPh sb="0" eb="3">
      <t>フクイケン</t>
    </rPh>
    <phoneticPr fontId="3"/>
  </si>
  <si>
    <t>岐阜県</t>
    <rPh sb="0" eb="2">
      <t>ギフ</t>
    </rPh>
    <rPh sb="2" eb="3">
      <t>ケン</t>
    </rPh>
    <phoneticPr fontId="4"/>
  </si>
  <si>
    <t>ハツシモ</t>
    <phoneticPr fontId="4"/>
  </si>
  <si>
    <t>ハツシモ岐阜ＳＬ</t>
    <rPh sb="4" eb="6">
      <t>ギフ</t>
    </rPh>
    <phoneticPr fontId="4"/>
  </si>
  <si>
    <t>あいちのかおり</t>
    <phoneticPr fontId="4"/>
  </si>
  <si>
    <t>あいちのかおりＳＢＬ</t>
    <phoneticPr fontId="4"/>
  </si>
  <si>
    <t>愛知県</t>
    <rPh sb="0" eb="2">
      <t>アイチ</t>
    </rPh>
    <rPh sb="2" eb="3">
      <t>ケン</t>
    </rPh>
    <phoneticPr fontId="4"/>
  </si>
  <si>
    <t>滋賀県</t>
    <rPh sb="0" eb="2">
      <t>シガ</t>
    </rPh>
    <rPh sb="2" eb="3">
      <t>ケン</t>
    </rPh>
    <phoneticPr fontId="4"/>
  </si>
  <si>
    <t>兵庫県</t>
    <rPh sb="0" eb="2">
      <t>ヒョウゴ</t>
    </rPh>
    <rPh sb="2" eb="3">
      <t>ケン</t>
    </rPh>
    <phoneticPr fontId="4"/>
  </si>
  <si>
    <t>岡山県</t>
    <rPh sb="0" eb="2">
      <t>オカヤマ</t>
    </rPh>
    <rPh sb="2" eb="3">
      <t>ケン</t>
    </rPh>
    <phoneticPr fontId="4"/>
  </si>
  <si>
    <t>熊本県</t>
    <rPh sb="0" eb="3">
      <t>クマモトケン</t>
    </rPh>
    <phoneticPr fontId="3"/>
  </si>
  <si>
    <t>備考</t>
  </si>
  <si>
    <t>秋田（大粒大豆を除く。）</t>
    <rPh sb="0" eb="2">
      <t>アキタ</t>
    </rPh>
    <rPh sb="3" eb="5">
      <t>オオツブ</t>
    </rPh>
    <rPh sb="5" eb="7">
      <t>ダイズ</t>
    </rPh>
    <rPh sb="8" eb="9">
      <t>ノゾ</t>
    </rPh>
    <phoneticPr fontId="4"/>
  </si>
  <si>
    <t>カリカチ</t>
    <phoneticPr fontId="4"/>
  </si>
  <si>
    <t>キタムスメ</t>
    <phoneticPr fontId="4"/>
  </si>
  <si>
    <t>大袖振</t>
    <rPh sb="0" eb="1">
      <t>オオ</t>
    </rPh>
    <rPh sb="1" eb="2">
      <t>ソデ</t>
    </rPh>
    <rPh sb="2" eb="3">
      <t>フ</t>
    </rPh>
    <phoneticPr fontId="4"/>
  </si>
  <si>
    <t>アサミドリ</t>
    <phoneticPr fontId="4"/>
  </si>
  <si>
    <t>吉岡大粒</t>
    <rPh sb="0" eb="2">
      <t>ヨシオカ</t>
    </rPh>
    <rPh sb="2" eb="4">
      <t>オオツブ</t>
    </rPh>
    <phoneticPr fontId="4"/>
  </si>
  <si>
    <t>早生緑</t>
    <rPh sb="0" eb="2">
      <t>ワセ</t>
    </rPh>
    <rPh sb="2" eb="3">
      <t>ミドリ</t>
    </rPh>
    <phoneticPr fontId="4"/>
  </si>
  <si>
    <t>ユウヅル</t>
  </si>
  <si>
    <t>ゆめのつる</t>
  </si>
  <si>
    <t>トヨコマチ</t>
  </si>
  <si>
    <t>トヨハルカ</t>
  </si>
  <si>
    <t>トヨホマレ</t>
  </si>
  <si>
    <t>トヨムスメ</t>
  </si>
  <si>
    <t>光黒</t>
    <rPh sb="0" eb="1">
      <t>ヒカリ</t>
    </rPh>
    <rPh sb="1" eb="2">
      <t>グロ</t>
    </rPh>
    <phoneticPr fontId="4"/>
  </si>
  <si>
    <t>晩生光黒</t>
    <rPh sb="0" eb="2">
      <t>バンセイ</t>
    </rPh>
    <rPh sb="2" eb="3">
      <t>ヒカリ</t>
    </rPh>
    <rPh sb="3" eb="4">
      <t>グロ</t>
    </rPh>
    <phoneticPr fontId="4"/>
  </si>
  <si>
    <t>備考</t>
    <rPh sb="0" eb="2">
      <t>ビコウ</t>
    </rPh>
    <phoneticPr fontId="3"/>
  </si>
  <si>
    <t>１　北海道のユキホマレは、ユキホマレ及びユキホマＲである。</t>
    <rPh sb="2" eb="5">
      <t>ホッカイドウ</t>
    </rPh>
    <rPh sb="18" eb="19">
      <t>オヨ</t>
    </rPh>
    <phoneticPr fontId="3"/>
  </si>
  <si>
    <t>北瑞穂</t>
    <rPh sb="0" eb="1">
      <t>キタ</t>
    </rPh>
    <rPh sb="1" eb="3">
      <t>ミズホ</t>
    </rPh>
    <phoneticPr fontId="4"/>
  </si>
  <si>
    <t>ほむすめ舞</t>
    <rPh sb="4" eb="5">
      <t>マイ</t>
    </rPh>
    <phoneticPr fontId="3"/>
  </si>
  <si>
    <t>金のいぶき</t>
    <rPh sb="0" eb="1">
      <t>キン</t>
    </rPh>
    <phoneticPr fontId="3"/>
  </si>
  <si>
    <t>秋のきらめき</t>
    <rPh sb="0" eb="1">
      <t>アキ</t>
    </rPh>
    <phoneticPr fontId="3"/>
  </si>
  <si>
    <t>福島県</t>
    <rPh sb="0" eb="2">
      <t>フクシマ</t>
    </rPh>
    <rPh sb="2" eb="3">
      <t>ケン</t>
    </rPh>
    <phoneticPr fontId="4"/>
  </si>
  <si>
    <t>あきだわら</t>
    <phoneticPr fontId="3"/>
  </si>
  <si>
    <t>さつま絹もち</t>
    <rPh sb="3" eb="4">
      <t>キヌ</t>
    </rPh>
    <phoneticPr fontId="4"/>
  </si>
  <si>
    <t>きたしずく</t>
    <phoneticPr fontId="4"/>
  </si>
  <si>
    <t>ユメシホウ</t>
    <phoneticPr fontId="4"/>
  </si>
  <si>
    <t>せときらら</t>
    <phoneticPr fontId="4"/>
  </si>
  <si>
    <t>長崎W２号</t>
    <rPh sb="0" eb="2">
      <t>ナガサキ</t>
    </rPh>
    <rPh sb="4" eb="5">
      <t>ゴウ</t>
    </rPh>
    <phoneticPr fontId="3"/>
  </si>
  <si>
    <t>ミナミノカオリ</t>
    <phoneticPr fontId="3"/>
  </si>
  <si>
    <t>サチホゴールデン</t>
  </si>
  <si>
    <t>サチホゴールデン</t>
    <phoneticPr fontId="3"/>
  </si>
  <si>
    <t>はるか二条</t>
    <rPh sb="3" eb="5">
      <t>ニジョウ</t>
    </rPh>
    <phoneticPr fontId="3"/>
  </si>
  <si>
    <t>トヨノカゼ</t>
    <phoneticPr fontId="4"/>
  </si>
  <si>
    <t>ユメサキボシ</t>
    <phoneticPr fontId="4"/>
  </si>
  <si>
    <t>ダイシモチ</t>
    <phoneticPr fontId="4"/>
  </si>
  <si>
    <t>あきまろ</t>
    <phoneticPr fontId="3"/>
  </si>
  <si>
    <t>種類</t>
    <rPh sb="0" eb="2">
      <t>シュルイ</t>
    </rPh>
    <phoneticPr fontId="3"/>
  </si>
  <si>
    <t>普通大豆及び特定加工用大豆
（大粒大豆及び中粒大豆）</t>
    <rPh sb="0" eb="2">
      <t>フツウ</t>
    </rPh>
    <rPh sb="2" eb="4">
      <t>ダイズ</t>
    </rPh>
    <rPh sb="4" eb="5">
      <t>オヨ</t>
    </rPh>
    <rPh sb="6" eb="8">
      <t>トクテイ</t>
    </rPh>
    <rPh sb="8" eb="11">
      <t>カコウヨウ</t>
    </rPh>
    <rPh sb="11" eb="13">
      <t>ダイズ</t>
    </rPh>
    <rPh sb="15" eb="17">
      <t>オオツブ</t>
    </rPh>
    <rPh sb="17" eb="19">
      <t>ダイズ</t>
    </rPh>
    <rPh sb="19" eb="20">
      <t>オヨ</t>
    </rPh>
    <rPh sb="21" eb="23">
      <t>チュウリュウ</t>
    </rPh>
    <rPh sb="23" eb="25">
      <t>ダイズ</t>
    </rPh>
    <phoneticPr fontId="3"/>
  </si>
  <si>
    <t>普通大豆及び特定加工用大豆
（小粒大豆及び極小粒大豆）</t>
    <rPh sb="15" eb="16">
      <t>ショウ</t>
    </rPh>
    <rPh sb="21" eb="23">
      <t>ゴクショウ</t>
    </rPh>
    <phoneticPr fontId="3"/>
  </si>
  <si>
    <t>キヌヒカリ</t>
    <phoneticPr fontId="3"/>
  </si>
  <si>
    <t>設定</t>
    <rPh sb="0" eb="2">
      <t>セッテイ</t>
    </rPh>
    <phoneticPr fontId="3"/>
  </si>
  <si>
    <t>廃止</t>
    <rPh sb="0" eb="2">
      <t>ハイシ</t>
    </rPh>
    <phoneticPr fontId="3"/>
  </si>
  <si>
    <t>増減</t>
    <rPh sb="0" eb="2">
      <t>ゾウゲン</t>
    </rPh>
    <phoneticPr fontId="3"/>
  </si>
  <si>
    <t>名称
変更</t>
    <rPh sb="0" eb="2">
      <t>メイショウ</t>
    </rPh>
    <rPh sb="3" eb="5">
      <t>ヘンコウ</t>
    </rPh>
    <phoneticPr fontId="3"/>
  </si>
  <si>
    <t>増減数</t>
    <rPh sb="0" eb="2">
      <t>ゾウゲン</t>
    </rPh>
    <rPh sb="2" eb="3">
      <t>スウ</t>
    </rPh>
    <phoneticPr fontId="3"/>
  </si>
  <si>
    <t>あきげしき</t>
  </si>
  <si>
    <t>平成26年産</t>
    <rPh sb="0" eb="2">
      <t>ヘイセイ</t>
    </rPh>
    <rPh sb="4" eb="6">
      <t>ネンサン</t>
    </rPh>
    <phoneticPr fontId="3"/>
  </si>
  <si>
    <t>きたふくもち</t>
    <phoneticPr fontId="3"/>
  </si>
  <si>
    <t>平成26年産
銘柄数</t>
    <rPh sb="0" eb="2">
      <t>ヘイセイ</t>
    </rPh>
    <rPh sb="4" eb="6">
      <t>ネンサン</t>
    </rPh>
    <rPh sb="7" eb="10">
      <t>メイガラスウ</t>
    </rPh>
    <phoneticPr fontId="3"/>
  </si>
  <si>
    <t>平成27年産</t>
    <rPh sb="0" eb="2">
      <t>ヘイセイ</t>
    </rPh>
    <rPh sb="4" eb="6">
      <t>ネンサン</t>
    </rPh>
    <phoneticPr fontId="3"/>
  </si>
  <si>
    <t>26年産
銘柄数</t>
    <rPh sb="2" eb="4">
      <t>ネンサン</t>
    </rPh>
    <rPh sb="5" eb="8">
      <t>メイガラスウ</t>
    </rPh>
    <phoneticPr fontId="3"/>
  </si>
  <si>
    <t>平成27年産の銘柄設定等</t>
    <rPh sb="0" eb="2">
      <t>ヘイセイ</t>
    </rPh>
    <rPh sb="4" eb="6">
      <t>ネンサン</t>
    </rPh>
    <rPh sb="7" eb="9">
      <t>メイガラ</t>
    </rPh>
    <rPh sb="9" eb="11">
      <t>セッテイ</t>
    </rPh>
    <rPh sb="11" eb="12">
      <t>トウ</t>
    </rPh>
    <phoneticPr fontId="3"/>
  </si>
  <si>
    <t>平成27年産
銘柄数</t>
    <rPh sb="0" eb="2">
      <t>ヘイセイ</t>
    </rPh>
    <rPh sb="4" eb="6">
      <t>ネンサン</t>
    </rPh>
    <rPh sb="7" eb="10">
      <t>メイガラスウ</t>
    </rPh>
    <phoneticPr fontId="3"/>
  </si>
  <si>
    <t>笑みの絆</t>
    <rPh sb="0" eb="1">
      <t>エ</t>
    </rPh>
    <rPh sb="3" eb="4">
      <t>キズナ</t>
    </rPh>
    <phoneticPr fontId="3"/>
  </si>
  <si>
    <t>姫ごのみ</t>
    <rPh sb="0" eb="1">
      <t>ヒメ</t>
    </rPh>
    <phoneticPr fontId="3"/>
  </si>
  <si>
    <t>えみのあき</t>
    <phoneticPr fontId="3"/>
  </si>
  <si>
    <t>和みリゾット</t>
    <rPh sb="0" eb="1">
      <t>ナゴ</t>
    </rPh>
    <phoneticPr fontId="3"/>
  </si>
  <si>
    <t>恋の予感</t>
    <rPh sb="0" eb="1">
      <t>コイ</t>
    </rPh>
    <rPh sb="2" eb="4">
      <t>ヨカン</t>
    </rPh>
    <phoneticPr fontId="3"/>
  </si>
  <si>
    <t>つや姫</t>
    <rPh sb="2" eb="3">
      <t>ヒメ</t>
    </rPh>
    <phoneticPr fontId="3"/>
  </si>
  <si>
    <t>ミルキーサマー</t>
    <phoneticPr fontId="4"/>
  </si>
  <si>
    <t>こもちまる</t>
    <phoneticPr fontId="3"/>
  </si>
  <si>
    <t>ときめきもち</t>
    <phoneticPr fontId="3"/>
  </si>
  <si>
    <t>華さやか</t>
    <rPh sb="0" eb="1">
      <t>ハナ</t>
    </rPh>
    <phoneticPr fontId="4"/>
  </si>
  <si>
    <t>伊勢錦</t>
    <rPh sb="0" eb="2">
      <t>イセ</t>
    </rPh>
    <rPh sb="2" eb="3">
      <t>ニシキ</t>
    </rPh>
    <phoneticPr fontId="4"/>
  </si>
  <si>
    <t>華錦</t>
    <rPh sb="0" eb="1">
      <t>ハナ</t>
    </rPh>
    <rPh sb="1" eb="2">
      <t>ニシキ</t>
    </rPh>
    <phoneticPr fontId="4"/>
  </si>
  <si>
    <t>銀河のちから</t>
    <rPh sb="0" eb="2">
      <t>ギンガ</t>
    </rPh>
    <phoneticPr fontId="3"/>
  </si>
  <si>
    <t>ゆめあかり</t>
    <phoneticPr fontId="3"/>
  </si>
  <si>
    <t>せときらら</t>
    <phoneticPr fontId="3"/>
  </si>
  <si>
    <t>カシマゴール</t>
    <phoneticPr fontId="3"/>
  </si>
  <si>
    <t>こがねさやか</t>
    <phoneticPr fontId="3"/>
  </si>
  <si>
    <t>シュウレイ</t>
    <phoneticPr fontId="3"/>
  </si>
  <si>
    <t>（単位：銘柄）</t>
    <rPh sb="1" eb="3">
      <t>タンイ</t>
    </rPh>
    <rPh sb="4" eb="6">
      <t>メイガラ</t>
    </rPh>
    <phoneticPr fontId="3"/>
  </si>
  <si>
    <t>いわいくろ</t>
  </si>
  <si>
    <t>中生光黒</t>
  </si>
  <si>
    <t>トカチクロ</t>
  </si>
  <si>
    <t>サチユタカ</t>
    <phoneticPr fontId="4"/>
  </si>
  <si>
    <t>サチユタカＡ１号</t>
    <rPh sb="7" eb="8">
      <t>ゴウ</t>
    </rPh>
    <phoneticPr fontId="3"/>
  </si>
  <si>
    <t>いのちの壱</t>
  </si>
  <si>
    <t>かけはし</t>
  </si>
  <si>
    <t>きらほ</t>
  </si>
  <si>
    <t>ちほみのり</t>
  </si>
  <si>
    <t>つぶぞろい</t>
  </si>
  <si>
    <t>ミルキーサマー</t>
  </si>
  <si>
    <t>こがねもち</t>
  </si>
  <si>
    <t>せときらら</t>
  </si>
  <si>
    <t>ダイシモチ</t>
  </si>
  <si>
    <t>シュウリュウ</t>
  </si>
  <si>
    <t>スズカリ</t>
  </si>
  <si>
    <t>ナンブシロメ</t>
  </si>
  <si>
    <t>ミヤギシロメ</t>
  </si>
  <si>
    <t>ユキホマレ</t>
  </si>
  <si>
    <t>雪女神</t>
    <rPh sb="0" eb="1">
      <t>ユキ</t>
    </rPh>
    <rPh sb="1" eb="3">
      <t>メガミ</t>
    </rPh>
    <phoneticPr fontId="4"/>
  </si>
  <si>
    <t>里のほほえみ</t>
    <rPh sb="0" eb="1">
      <t>サト</t>
    </rPh>
    <phoneticPr fontId="3"/>
  </si>
  <si>
    <t>米澤モチ２号</t>
    <rPh sb="0" eb="2">
      <t>ヨネザワ</t>
    </rPh>
    <rPh sb="5" eb="6">
      <t>ゴウ</t>
    </rPh>
    <phoneticPr fontId="3"/>
  </si>
  <si>
    <t>ちほのまい</t>
    <phoneticPr fontId="4"/>
  </si>
  <si>
    <t>ぎんさん</t>
  </si>
  <si>
    <t>京の華１号</t>
  </si>
  <si>
    <t>朝紫</t>
    <rPh sb="0" eb="1">
      <t>アサ</t>
    </rPh>
    <rPh sb="1" eb="2">
      <t>ムラサキ</t>
    </rPh>
    <phoneticPr fontId="3"/>
  </si>
  <si>
    <t>笑みの絆</t>
    <rPh sb="0" eb="1">
      <t>エ</t>
    </rPh>
    <rPh sb="3" eb="4">
      <t>キズナ</t>
    </rPh>
    <phoneticPr fontId="3"/>
  </si>
  <si>
    <t>さいこううち</t>
  </si>
  <si>
    <t>トヨノホシ</t>
    <phoneticPr fontId="3"/>
  </si>
  <si>
    <t>さちかおり</t>
    <phoneticPr fontId="3"/>
  </si>
  <si>
    <t>鹿児島県</t>
    <rPh sb="0" eb="3">
      <t>カゴシマ</t>
    </rPh>
    <rPh sb="3" eb="4">
      <t>ケン</t>
    </rPh>
    <phoneticPr fontId="4"/>
  </si>
  <si>
    <t>なつほのか</t>
  </si>
  <si>
    <t>ニューサチホゴールデン</t>
    <phoneticPr fontId="3"/>
  </si>
  <si>
    <t>ふくのいち</t>
  </si>
  <si>
    <t>縁結び</t>
    <rPh sb="0" eb="2">
      <t>エンムス</t>
    </rPh>
    <phoneticPr fontId="3"/>
  </si>
  <si>
    <t>名称変更</t>
    <rPh sb="0" eb="2">
      <t>メイショウ</t>
    </rPh>
    <rPh sb="2" eb="4">
      <t>ヘンコウ</t>
    </rPh>
    <phoneticPr fontId="4"/>
  </si>
  <si>
    <t>菊水-ＨＤ１号</t>
    <rPh sb="0" eb="2">
      <t>キクスイ</t>
    </rPh>
    <rPh sb="6" eb="7">
      <t>ゴウ</t>
    </rPh>
    <phoneticPr fontId="4"/>
  </si>
  <si>
    <t>キタカミコムギ</t>
  </si>
  <si>
    <t>ツクシホマレ</t>
  </si>
  <si>
    <t>北陸１９３号</t>
    <rPh sb="0" eb="2">
      <t>ホクリク</t>
    </rPh>
    <rPh sb="5" eb="6">
      <t>ゴウ</t>
    </rPh>
    <phoneticPr fontId="4"/>
  </si>
  <si>
    <t>銀河のしずく</t>
    <rPh sb="0" eb="2">
      <t>ギンガ</t>
    </rPh>
    <phoneticPr fontId="3"/>
  </si>
  <si>
    <t>つくばＳＤ２号</t>
    <rPh sb="6" eb="7">
      <t>ゴウ</t>
    </rPh>
    <phoneticPr fontId="4"/>
  </si>
  <si>
    <t>さわのはな</t>
  </si>
  <si>
    <t>里山のつぶ</t>
    <rPh sb="0" eb="2">
      <t>サトヤマ</t>
    </rPh>
    <phoneticPr fontId="3"/>
  </si>
  <si>
    <t>大粒ダイヤ</t>
    <rPh sb="0" eb="2">
      <t>オオツブ</t>
    </rPh>
    <phoneticPr fontId="3"/>
  </si>
  <si>
    <t>すずほのか</t>
  </si>
  <si>
    <t>さやかぜ</t>
  </si>
  <si>
    <t>ゆめかおり</t>
  </si>
  <si>
    <t>ユメアサヒ</t>
  </si>
  <si>
    <t>ゆめきらり</t>
  </si>
  <si>
    <t>とよめき</t>
  </si>
  <si>
    <t>きぬはなもち</t>
    <phoneticPr fontId="3"/>
  </si>
  <si>
    <t>ほしじるし</t>
  </si>
  <si>
    <t>ホワイトファイバー</t>
    <phoneticPr fontId="3"/>
  </si>
  <si>
    <t>あきさかり</t>
  </si>
  <si>
    <t>イクヒカリ</t>
  </si>
  <si>
    <t>もち姫</t>
    <rPh sb="2" eb="3">
      <t>ヒメ</t>
    </rPh>
    <phoneticPr fontId="3"/>
  </si>
  <si>
    <t>モチミノリ</t>
    <phoneticPr fontId="3"/>
  </si>
  <si>
    <t>和歌山県</t>
    <rPh sb="0" eb="4">
      <t>ワカヤマケン</t>
    </rPh>
    <phoneticPr fontId="3"/>
  </si>
  <si>
    <t>ふくはるか</t>
  </si>
  <si>
    <t>銀河のちから</t>
    <rPh sb="0" eb="2">
      <t>ギンガ</t>
    </rPh>
    <phoneticPr fontId="3"/>
  </si>
  <si>
    <t>中生新千本</t>
  </si>
  <si>
    <t>アキヒカリ</t>
  </si>
  <si>
    <t>せとのにじ</t>
  </si>
  <si>
    <t>くまさんの輝き</t>
    <rPh sb="5" eb="6">
      <t>カガヤ</t>
    </rPh>
    <phoneticPr fontId="3"/>
  </si>
  <si>
    <t>あきのそら</t>
  </si>
  <si>
    <t>葵美人</t>
    <rPh sb="0" eb="1">
      <t>アオイ</t>
    </rPh>
    <rPh sb="1" eb="3">
      <t>ビジン</t>
    </rPh>
    <phoneticPr fontId="3"/>
  </si>
  <si>
    <t>スズマルR</t>
  </si>
  <si>
    <t>金色の風</t>
    <rPh sb="0" eb="2">
      <t>コンジキ</t>
    </rPh>
    <rPh sb="3" eb="4">
      <t>カゼ</t>
    </rPh>
    <phoneticPr fontId="3"/>
  </si>
  <si>
    <t>ひゃくまん穀</t>
    <rPh sb="5" eb="6">
      <t>コク</t>
    </rPh>
    <phoneticPr fontId="3"/>
  </si>
  <si>
    <t>ハイブリッドとうごう４号</t>
    <rPh sb="11" eb="12">
      <t>ゴウ</t>
    </rPh>
    <phoneticPr fontId="3"/>
  </si>
  <si>
    <t>いのちの壱</t>
    <rPh sb="4" eb="5">
      <t>イチ</t>
    </rPh>
    <phoneticPr fontId="3"/>
  </si>
  <si>
    <t>金のいぶき</t>
    <rPh sb="0" eb="1">
      <t>キン</t>
    </rPh>
    <phoneticPr fontId="3"/>
  </si>
  <si>
    <t>はいごころ</t>
  </si>
  <si>
    <t>萌えみのり</t>
    <rPh sb="0" eb="1">
      <t>モ</t>
    </rPh>
    <phoneticPr fontId="3"/>
  </si>
  <si>
    <t>歓喜の風</t>
    <rPh sb="0" eb="2">
      <t>カンキ</t>
    </rPh>
    <rPh sb="3" eb="4">
      <t>カゼ</t>
    </rPh>
    <phoneticPr fontId="3"/>
  </si>
  <si>
    <t>つきあかり</t>
  </si>
  <si>
    <t>縁結び</t>
    <rPh sb="0" eb="2">
      <t>エンムス</t>
    </rPh>
    <phoneticPr fontId="3"/>
  </si>
  <si>
    <t>富富富</t>
    <rPh sb="0" eb="1">
      <t>フ</t>
    </rPh>
    <rPh sb="1" eb="2">
      <t>フ</t>
    </rPh>
    <rPh sb="2" eb="3">
      <t>フ</t>
    </rPh>
    <phoneticPr fontId="3"/>
  </si>
  <si>
    <t>笑みの絆</t>
    <rPh sb="0" eb="1">
      <t>エ</t>
    </rPh>
    <rPh sb="3" eb="4">
      <t>キズナ</t>
    </rPh>
    <phoneticPr fontId="3"/>
  </si>
  <si>
    <t>つや姫</t>
    <rPh sb="2" eb="3">
      <t>ヒメ</t>
    </rPh>
    <phoneticPr fontId="3"/>
  </si>
  <si>
    <t>豊橋１号</t>
    <rPh sb="0" eb="2">
      <t>トヨハシ</t>
    </rPh>
    <rPh sb="3" eb="4">
      <t>ゴウ</t>
    </rPh>
    <phoneticPr fontId="3"/>
  </si>
  <si>
    <t>五百川</t>
    <rPh sb="0" eb="3">
      <t>ゴヒャクガワ</t>
    </rPh>
    <phoneticPr fontId="3"/>
  </si>
  <si>
    <t>おいでまい</t>
  </si>
  <si>
    <t>てんたかく</t>
  </si>
  <si>
    <t>ぴかまる</t>
  </si>
  <si>
    <t>たちはるか</t>
  </si>
  <si>
    <t>めんこもち</t>
  </si>
  <si>
    <t>山恵錦</t>
    <rPh sb="0" eb="1">
      <t>ヤマ</t>
    </rPh>
    <rPh sb="1" eb="2">
      <t>メグ</t>
    </rPh>
    <rPh sb="2" eb="3">
      <t>ニシキ</t>
    </rPh>
    <phoneticPr fontId="4"/>
  </si>
  <si>
    <t>夏黄金</t>
    <rPh sb="0" eb="1">
      <t>ナツ</t>
    </rPh>
    <rPh sb="1" eb="3">
      <t>コガネ</t>
    </rPh>
    <phoneticPr fontId="3"/>
  </si>
  <si>
    <t>タマイズミ</t>
    <phoneticPr fontId="4"/>
  </si>
  <si>
    <t>タマイズミＲ</t>
    <phoneticPr fontId="4"/>
  </si>
  <si>
    <t>ホワイトファイバー</t>
  </si>
  <si>
    <t>くすもち二条</t>
    <rPh sb="4" eb="6">
      <t>ニジョウ</t>
    </rPh>
    <phoneticPr fontId="3"/>
  </si>
  <si>
    <t>キラリモチ</t>
  </si>
  <si>
    <t>広島県</t>
    <rPh sb="0" eb="2">
      <t>ヒロシマ</t>
    </rPh>
    <rPh sb="2" eb="3">
      <t>ケン</t>
    </rPh>
    <phoneticPr fontId="4"/>
  </si>
  <si>
    <t>長崎御島</t>
    <rPh sb="0" eb="2">
      <t>ナガサキ</t>
    </rPh>
    <rPh sb="2" eb="4">
      <t>ミシマ</t>
    </rPh>
    <phoneticPr fontId="3"/>
  </si>
  <si>
    <t>富山県</t>
    <rPh sb="0" eb="3">
      <t>トヤマケン</t>
    </rPh>
    <phoneticPr fontId="3"/>
  </si>
  <si>
    <t>愛知県</t>
    <rPh sb="0" eb="3">
      <t>アイチケン</t>
    </rPh>
    <phoneticPr fontId="3"/>
  </si>
  <si>
    <t>エンレイ</t>
    <phoneticPr fontId="3"/>
  </si>
  <si>
    <t>フクユタカ</t>
    <phoneticPr fontId="3"/>
  </si>
  <si>
    <t>えんれいのそら</t>
    <phoneticPr fontId="3"/>
  </si>
  <si>
    <t>フクユタカＡ１号</t>
    <rPh sb="7" eb="8">
      <t>ゴウ</t>
    </rPh>
    <phoneticPr fontId="3"/>
  </si>
  <si>
    <t>山形ＢＷ５号</t>
    <rPh sb="0" eb="2">
      <t>ヤマガタ</t>
    </rPh>
    <rPh sb="5" eb="6">
      <t>ゴウ</t>
    </rPh>
    <phoneticPr fontId="3"/>
  </si>
  <si>
    <t>吟烏帽子</t>
    <rPh sb="0" eb="1">
      <t>ギン</t>
    </rPh>
    <rPh sb="1" eb="4">
      <t>エボシ</t>
    </rPh>
    <phoneticPr fontId="4"/>
  </si>
  <si>
    <t>名称変更等</t>
    <rPh sb="0" eb="2">
      <t>メイショウ</t>
    </rPh>
    <rPh sb="2" eb="4">
      <t>ヘンコウ</t>
    </rPh>
    <rPh sb="4" eb="5">
      <t>トウ</t>
    </rPh>
    <phoneticPr fontId="3"/>
  </si>
  <si>
    <t>おてんとそだち</t>
  </si>
  <si>
    <t>きたくりん</t>
  </si>
  <si>
    <t>松山三井</t>
  </si>
  <si>
    <t>３　富山県のコシヒカリＢＬは、コシヒカリ富山ＢＬ１号、コシヒカリ富山ＢＬ２号、コシヒカリ富山ＢＬ３号、コシヒカリ富山ＢＬ４号及びコシヒカリ富山ＢＬ６号である。</t>
    <phoneticPr fontId="3"/>
  </si>
  <si>
    <t>（別表）　品種群について設定されている産地品種銘柄一覧</t>
    <phoneticPr fontId="3"/>
  </si>
  <si>
    <t>県</t>
    <rPh sb="0" eb="1">
      <t>ケン</t>
    </rPh>
    <phoneticPr fontId="4"/>
  </si>
  <si>
    <t>１　宮城県のササニシキＢＬは、ササニシキＢＬ１号、ササニシキＢＬ２号、ササニシキＢＬ３号、ササニシキＢＬ４号、ササニシキＢＬ５号 、ササニシキＢＬ６号及び　ササニシキＢＬ７号である。</t>
    <rPh sb="2" eb="5">
      <t>ミヤギケン</t>
    </rPh>
    <phoneticPr fontId="4"/>
  </si>
  <si>
    <t>府　県</t>
    <rPh sb="0" eb="1">
      <t>フ</t>
    </rPh>
    <rPh sb="2" eb="3">
      <t>ケン</t>
    </rPh>
    <phoneticPr fontId="4"/>
  </si>
  <si>
    <t>（別表）　品種群について設定されている産地品種銘柄一覧</t>
    <rPh sb="1" eb="3">
      <t>ベッピョウ</t>
    </rPh>
    <rPh sb="5" eb="7">
      <t>ヒンシュ</t>
    </rPh>
    <rPh sb="7" eb="8">
      <t>グン</t>
    </rPh>
    <rPh sb="12" eb="14">
      <t>セッテイ</t>
    </rPh>
    <rPh sb="19" eb="21">
      <t>サンチ</t>
    </rPh>
    <rPh sb="21" eb="23">
      <t>ヒンシュ</t>
    </rPh>
    <rPh sb="23" eb="25">
      <t>メイガラ</t>
    </rPh>
    <rPh sb="25" eb="27">
      <t>イチラン</t>
    </rPh>
    <phoneticPr fontId="4"/>
  </si>
  <si>
    <t>道　県</t>
    <rPh sb="0" eb="1">
      <t>ミチ</t>
    </rPh>
    <rPh sb="2" eb="3">
      <t>ケン</t>
    </rPh>
    <phoneticPr fontId="4"/>
  </si>
  <si>
    <t>楽風舞</t>
    <rPh sb="0" eb="1">
      <t>ラク</t>
    </rPh>
    <rPh sb="1" eb="2">
      <t>カゼ</t>
    </rPh>
    <rPh sb="2" eb="3">
      <t>マ</t>
    </rPh>
    <phoneticPr fontId="4"/>
  </si>
  <si>
    <t>札育２号</t>
    <rPh sb="0" eb="1">
      <t>サツ</t>
    </rPh>
    <rPh sb="1" eb="2">
      <t>イク</t>
    </rPh>
    <rPh sb="3" eb="4">
      <t>ゴウ</t>
    </rPh>
    <phoneticPr fontId="1"/>
  </si>
  <si>
    <t>つるきち</t>
  </si>
  <si>
    <t>やわら姫</t>
    <rPh sb="3" eb="4">
      <t>ヒメ</t>
    </rPh>
    <phoneticPr fontId="1"/>
  </si>
  <si>
    <t>一穂積</t>
    <rPh sb="0" eb="1">
      <t>イチ</t>
    </rPh>
    <rPh sb="1" eb="2">
      <t>ホ</t>
    </rPh>
    <rPh sb="2" eb="3">
      <t>ツ</t>
    </rPh>
    <phoneticPr fontId="1"/>
  </si>
  <si>
    <t>百田</t>
    <rPh sb="0" eb="1">
      <t>ヒャク</t>
    </rPh>
    <rPh sb="1" eb="2">
      <t>タ</t>
    </rPh>
    <phoneticPr fontId="1"/>
  </si>
  <si>
    <t>雪若丸</t>
    <rPh sb="0" eb="1">
      <t>ユキ</t>
    </rPh>
    <rPh sb="1" eb="2">
      <t>ワカ</t>
    </rPh>
    <rPh sb="2" eb="3">
      <t>マル</t>
    </rPh>
    <phoneticPr fontId="1"/>
  </si>
  <si>
    <t>山形糯１２８号</t>
    <rPh sb="0" eb="2">
      <t>ヤマガタ</t>
    </rPh>
    <rPh sb="2" eb="3">
      <t>モチ</t>
    </rPh>
    <rPh sb="6" eb="7">
      <t>ゴウ</t>
    </rPh>
    <phoneticPr fontId="1"/>
  </si>
  <si>
    <t>山田錦</t>
    <rPh sb="0" eb="2">
      <t>ヤマダ</t>
    </rPh>
    <rPh sb="2" eb="3">
      <t>ニシキ</t>
    </rPh>
    <phoneticPr fontId="1"/>
  </si>
  <si>
    <t>夢ささら</t>
    <rPh sb="0" eb="1">
      <t>ユメ</t>
    </rPh>
    <phoneticPr fontId="1"/>
  </si>
  <si>
    <t>いなほっこり</t>
  </si>
  <si>
    <t>山田錦</t>
    <rPh sb="0" eb="3">
      <t>ヤマダニシキ</t>
    </rPh>
    <phoneticPr fontId="1"/>
  </si>
  <si>
    <t>里のほほえみ</t>
    <rPh sb="0" eb="1">
      <t>サト</t>
    </rPh>
    <phoneticPr fontId="1"/>
  </si>
  <si>
    <t>もっちりぼし</t>
  </si>
  <si>
    <t>つくばSD１号</t>
    <rPh sb="6" eb="7">
      <t>ゴウ</t>
    </rPh>
    <phoneticPr fontId="1"/>
  </si>
  <si>
    <t>つや姫</t>
    <rPh sb="2" eb="3">
      <t>ヒメ</t>
    </rPh>
    <phoneticPr fontId="1"/>
  </si>
  <si>
    <t>はねうまもち</t>
  </si>
  <si>
    <t>ミノリムギ</t>
  </si>
  <si>
    <t>おくほまれ</t>
  </si>
  <si>
    <t>揖斐の誉</t>
    <rPh sb="0" eb="2">
      <t>イビ</t>
    </rPh>
    <rPh sb="3" eb="4">
      <t>ホマレ</t>
    </rPh>
    <phoneticPr fontId="1"/>
  </si>
  <si>
    <t>カシマゴール</t>
  </si>
  <si>
    <t>ほむすめ舞</t>
    <rPh sb="4" eb="5">
      <t>マイ</t>
    </rPh>
    <phoneticPr fontId="1"/>
  </si>
  <si>
    <t>奈良県</t>
    <rPh sb="0" eb="3">
      <t>ナラケン</t>
    </rPh>
    <phoneticPr fontId="3"/>
  </si>
  <si>
    <t>鳥系酒１０５号</t>
    <rPh sb="0" eb="1">
      <t>トリ</t>
    </rPh>
    <rPh sb="1" eb="2">
      <t>ケイ</t>
    </rPh>
    <rPh sb="2" eb="3">
      <t>サケ</t>
    </rPh>
    <rPh sb="6" eb="7">
      <t>ゴウ</t>
    </rPh>
    <phoneticPr fontId="1"/>
  </si>
  <si>
    <t>星のめぐみ</t>
    <rPh sb="0" eb="1">
      <t>ホシ</t>
    </rPh>
    <phoneticPr fontId="1"/>
  </si>
  <si>
    <t>縁結び</t>
    <rPh sb="0" eb="2">
      <t>エンムス</t>
    </rPh>
    <phoneticPr fontId="1"/>
  </si>
  <si>
    <t>金のいぶき</t>
    <rPh sb="0" eb="1">
      <t>キン</t>
    </rPh>
    <phoneticPr fontId="1"/>
  </si>
  <si>
    <t>恋の予感</t>
    <rPh sb="0" eb="1">
      <t>コイ</t>
    </rPh>
    <rPh sb="2" eb="4">
      <t>ヨカン</t>
    </rPh>
    <phoneticPr fontId="1"/>
  </si>
  <si>
    <t>吟のさと</t>
    <rPh sb="0" eb="1">
      <t>ギン</t>
    </rPh>
    <phoneticPr fontId="1"/>
  </si>
  <si>
    <t>はるさやか</t>
  </si>
  <si>
    <t>くまきらり</t>
  </si>
  <si>
    <t>てんたかく</t>
    <phoneticPr fontId="3"/>
  </si>
  <si>
    <t>タマイズミＲ</t>
  </si>
  <si>
    <t>もち絹香</t>
    <rPh sb="2" eb="3">
      <t>キヌ</t>
    </rPh>
    <rPh sb="3" eb="4">
      <t>カ</t>
    </rPh>
    <phoneticPr fontId="3"/>
  </si>
  <si>
    <t>ことゆたか</t>
    <phoneticPr fontId="3"/>
  </si>
  <si>
    <t>ことゆたかＡ１号</t>
    <rPh sb="7" eb="8">
      <t>ゴウ</t>
    </rPh>
    <phoneticPr fontId="3"/>
  </si>
  <si>
    <t>つきあかり</t>
    <phoneticPr fontId="4"/>
  </si>
  <si>
    <t>ちほみのり</t>
    <phoneticPr fontId="4"/>
  </si>
  <si>
    <t>とよめき</t>
    <phoneticPr fontId="4"/>
  </si>
  <si>
    <t>えみまる</t>
    <phoneticPr fontId="4"/>
  </si>
  <si>
    <t>縁の舞</t>
    <rPh sb="0" eb="1">
      <t>エニシ</t>
    </rPh>
    <rPh sb="2" eb="3">
      <t>マイ</t>
    </rPh>
    <phoneticPr fontId="1"/>
  </si>
  <si>
    <t>ちほみのり</t>
    <phoneticPr fontId="3"/>
  </si>
  <si>
    <t>つきあかり</t>
    <phoneticPr fontId="3"/>
  </si>
  <si>
    <t>五百川</t>
    <rPh sb="0" eb="3">
      <t>ゴヒャクガワ</t>
    </rPh>
    <phoneticPr fontId="3"/>
  </si>
  <si>
    <t>ゆきはるか</t>
  </si>
  <si>
    <t>とよみづき</t>
  </si>
  <si>
    <t>とよまどか</t>
  </si>
  <si>
    <t>土佐麗</t>
    <rPh sb="0" eb="2">
      <t>トサ</t>
    </rPh>
    <rPh sb="2" eb="3">
      <t>ウララ</t>
    </rPh>
    <phoneticPr fontId="1"/>
  </si>
  <si>
    <t>てんたかく８１</t>
    <phoneticPr fontId="4"/>
  </si>
  <si>
    <t>さんさんまる</t>
    <phoneticPr fontId="4"/>
  </si>
  <si>
    <t>ゆみあずさ</t>
    <phoneticPr fontId="4"/>
  </si>
  <si>
    <t>粒すけ</t>
    <rPh sb="0" eb="1">
      <t>ツブ</t>
    </rPh>
    <phoneticPr fontId="4"/>
  </si>
  <si>
    <t>縁結び</t>
    <rPh sb="0" eb="2">
      <t>エンムス</t>
    </rPh>
    <phoneticPr fontId="4"/>
  </si>
  <si>
    <t>ミネアサヒ</t>
    <phoneticPr fontId="3"/>
  </si>
  <si>
    <t>ミネアサヒSBL</t>
    <phoneticPr fontId="4"/>
  </si>
  <si>
    <t>コシヒカリ環１号</t>
    <rPh sb="5" eb="6">
      <t>カン</t>
    </rPh>
    <rPh sb="7" eb="8">
      <t>ゴウ</t>
    </rPh>
    <phoneticPr fontId="4"/>
  </si>
  <si>
    <t>五百川</t>
    <rPh sb="0" eb="3">
      <t>ゴヒャクガワ</t>
    </rPh>
    <phoneticPr fontId="4"/>
  </si>
  <si>
    <t>えみだわら</t>
    <phoneticPr fontId="4"/>
  </si>
  <si>
    <t>歓喜の風</t>
    <rPh sb="0" eb="2">
      <t>カンキ</t>
    </rPh>
    <rPh sb="3" eb="4">
      <t>カゼ</t>
    </rPh>
    <phoneticPr fontId="4"/>
  </si>
  <si>
    <t>越のかおり</t>
    <rPh sb="0" eb="1">
      <t>コシ</t>
    </rPh>
    <phoneticPr fontId="4"/>
  </si>
  <si>
    <t>つやきらり</t>
    <phoneticPr fontId="4"/>
  </si>
  <si>
    <t>ほむすめ舞</t>
    <rPh sb="4" eb="5">
      <t>マイ</t>
    </rPh>
    <phoneticPr fontId="4"/>
  </si>
  <si>
    <t>恋の予感</t>
    <rPh sb="0" eb="1">
      <t>コイ</t>
    </rPh>
    <rPh sb="2" eb="4">
      <t>ヨカン</t>
    </rPh>
    <phoneticPr fontId="4"/>
  </si>
  <si>
    <t>山口県</t>
    <rPh sb="0" eb="3">
      <t>ヤマグチケン</t>
    </rPh>
    <phoneticPr fontId="3"/>
  </si>
  <si>
    <t>ここのえ１号</t>
    <rPh sb="5" eb="6">
      <t>ゴウ</t>
    </rPh>
    <phoneticPr fontId="4"/>
  </si>
  <si>
    <t>ひより</t>
  </si>
  <si>
    <t>楽風舞</t>
    <rPh sb="0" eb="1">
      <t>ラク</t>
    </rPh>
    <rPh sb="1" eb="2">
      <t>フウ</t>
    </rPh>
    <rPh sb="2" eb="3">
      <t>マイ</t>
    </rPh>
    <phoneticPr fontId="4"/>
  </si>
  <si>
    <t>ナンブキラリ</t>
    <phoneticPr fontId="4"/>
  </si>
  <si>
    <t>はる風ふわり</t>
    <rPh sb="2" eb="3">
      <t>カゼ</t>
    </rPh>
    <phoneticPr fontId="4"/>
  </si>
  <si>
    <t>はるか二条</t>
    <rPh sb="3" eb="5">
      <t>ニジョウ</t>
    </rPh>
    <phoneticPr fontId="4"/>
  </si>
  <si>
    <t>愛知県</t>
    <rPh sb="0" eb="3">
      <t>アイチケン</t>
    </rPh>
    <phoneticPr fontId="3"/>
  </si>
  <si>
    <t>ビューファイバー</t>
    <phoneticPr fontId="4"/>
  </si>
  <si>
    <t>ワキシーファイバー</t>
    <phoneticPr fontId="4"/>
  </si>
  <si>
    <t>キラリモチ</t>
    <phoneticPr fontId="4"/>
  </si>
  <si>
    <t>奈良県</t>
    <rPh sb="0" eb="3">
      <t>ナラケン</t>
    </rPh>
    <phoneticPr fontId="3"/>
  </si>
  <si>
    <t>サチユタカＡ１号</t>
    <rPh sb="7" eb="8">
      <t>ゴウ</t>
    </rPh>
    <phoneticPr fontId="4"/>
  </si>
  <si>
    <t>佐大HO１号</t>
    <rPh sb="0" eb="1">
      <t>サ</t>
    </rPh>
    <rPh sb="1" eb="2">
      <t>ダイ</t>
    </rPh>
    <rPh sb="5" eb="6">
      <t>ゴウ</t>
    </rPh>
    <phoneticPr fontId="4"/>
  </si>
  <si>
    <t>普通裸麦</t>
    <rPh sb="0" eb="2">
      <t>フツウ</t>
    </rPh>
    <rPh sb="2" eb="3">
      <t>ハダカ</t>
    </rPh>
    <rPh sb="3" eb="4">
      <t>ムギ</t>
    </rPh>
    <phoneticPr fontId="3"/>
  </si>
  <si>
    <t>吟のいろは</t>
    <rPh sb="0" eb="1">
      <t>ギン</t>
    </rPh>
    <phoneticPr fontId="4"/>
  </si>
  <si>
    <t>福乃香</t>
    <rPh sb="0" eb="1">
      <t>フク</t>
    </rPh>
    <rPh sb="1" eb="2">
      <t>ノ</t>
    </rPh>
    <rPh sb="2" eb="3">
      <t>カオリ</t>
    </rPh>
    <phoneticPr fontId="1"/>
  </si>
  <si>
    <t>しふくのみのり</t>
    <phoneticPr fontId="3"/>
  </si>
  <si>
    <t>にじのきらめき</t>
  </si>
  <si>
    <t>にじのきらめき</t>
    <phoneticPr fontId="3"/>
  </si>
  <si>
    <t>てんこもり</t>
  </si>
  <si>
    <t>恋初めし</t>
    <rPh sb="0" eb="1">
      <t>コイ</t>
    </rPh>
    <rPh sb="1" eb="2">
      <t>ソ</t>
    </rPh>
    <phoneticPr fontId="3"/>
  </si>
  <si>
    <t>にこまる</t>
    <phoneticPr fontId="3"/>
  </si>
  <si>
    <t>ゆめみしま</t>
  </si>
  <si>
    <t>つくばSD１号</t>
    <rPh sb="6" eb="7">
      <t>ゴウ</t>
    </rPh>
    <phoneticPr fontId="3"/>
  </si>
  <si>
    <t>あきたぱらり</t>
  </si>
  <si>
    <t>あきたさらり</t>
  </si>
  <si>
    <t>つやきらり</t>
  </si>
  <si>
    <t>ふくまる</t>
    <phoneticPr fontId="3"/>
  </si>
  <si>
    <t>ふくまるSL</t>
    <phoneticPr fontId="3"/>
  </si>
  <si>
    <t>福岡県</t>
    <rPh sb="0" eb="3">
      <t>フクオカケン</t>
    </rPh>
    <phoneticPr fontId="3"/>
  </si>
  <si>
    <t>にこまるBL1号</t>
    <rPh sb="7" eb="8">
      <t>ゴウ</t>
    </rPh>
    <phoneticPr fontId="3"/>
  </si>
  <si>
    <t>２　新潟県のコシヒカリＢＬは、コシヒカリ新潟ＢＬ１号、コシヒカリ新潟ＢＬ２号、コシヒカリ新潟ＢＬ３号、コシヒカリ新潟ＢＬ４号、コシヒカリ新潟ＢＬ１０号、コシヒカリ　新潟ＢＬ１１号及びコシヒカリ新潟ＢＬ１３号である。</t>
    <rPh sb="2" eb="5">
      <t>ニイガタケン</t>
    </rPh>
    <rPh sb="89" eb="90">
      <t>オヨ</t>
    </rPh>
    <phoneticPr fontId="4"/>
  </si>
  <si>
    <t>紫宝</t>
    <rPh sb="0" eb="1">
      <t>ムラサキ</t>
    </rPh>
    <rPh sb="1" eb="2">
      <t>タカラ</t>
    </rPh>
    <phoneticPr fontId="3"/>
  </si>
  <si>
    <t>こはるもち</t>
    <phoneticPr fontId="4"/>
  </si>
  <si>
    <t>ふわりもち</t>
    <phoneticPr fontId="3"/>
  </si>
  <si>
    <t>北見９５号</t>
    <rPh sb="0" eb="2">
      <t>キタミ</t>
    </rPh>
    <rPh sb="4" eb="5">
      <t>ゴウ</t>
    </rPh>
    <phoneticPr fontId="3"/>
  </si>
  <si>
    <t>みのりのちから</t>
  </si>
  <si>
    <t>夏黄金</t>
    <rPh sb="0" eb="1">
      <t>ナツ</t>
    </rPh>
    <rPh sb="1" eb="3">
      <t>コガネ</t>
    </rPh>
    <phoneticPr fontId="4"/>
  </si>
  <si>
    <t>ファイバースノウ</t>
    <phoneticPr fontId="3"/>
  </si>
  <si>
    <t>ミハルゴールド</t>
  </si>
  <si>
    <t>栃木県</t>
    <rPh sb="0" eb="3">
      <t>トチギケン</t>
    </rPh>
    <phoneticPr fontId="3"/>
  </si>
  <si>
    <t>ビューファイバー</t>
    <phoneticPr fontId="3"/>
  </si>
  <si>
    <t>ハルヒメボシ</t>
  </si>
  <si>
    <t>ダイシモチ</t>
    <phoneticPr fontId="3"/>
  </si>
  <si>
    <t>ハルアカネ</t>
    <phoneticPr fontId="3"/>
  </si>
  <si>
    <t>サキホコレ</t>
    <phoneticPr fontId="1"/>
  </si>
  <si>
    <t>ゆきみのり</t>
    <phoneticPr fontId="3"/>
  </si>
  <si>
    <t>ゆきみらい</t>
    <phoneticPr fontId="3"/>
  </si>
  <si>
    <t>縁結び</t>
    <rPh sb="0" eb="2">
      <t>エンムス</t>
    </rPh>
    <phoneticPr fontId="3"/>
  </si>
  <si>
    <t>大粒ダイヤ</t>
    <rPh sb="0" eb="2">
      <t>オオツブ</t>
    </rPh>
    <phoneticPr fontId="3"/>
  </si>
  <si>
    <t>あいちのこころ</t>
  </si>
  <si>
    <t>恋の予感</t>
    <rPh sb="0" eb="1">
      <t>コイ</t>
    </rPh>
    <rPh sb="2" eb="4">
      <t>ヨカン</t>
    </rPh>
    <phoneticPr fontId="3"/>
  </si>
  <si>
    <t>いのちの壱</t>
    <rPh sb="4" eb="5">
      <t>イチ</t>
    </rPh>
    <phoneticPr fontId="3"/>
  </si>
  <si>
    <t>とくだわら</t>
  </si>
  <si>
    <t>恋初めし</t>
    <rPh sb="0" eb="1">
      <t>コイ</t>
    </rPh>
    <rPh sb="1" eb="2">
      <t>ハツ</t>
    </rPh>
    <phoneticPr fontId="3"/>
  </si>
  <si>
    <t>みえのゆめ</t>
    <phoneticPr fontId="3"/>
  </si>
  <si>
    <t>みえのゆめＢＳＬ</t>
    <phoneticPr fontId="3"/>
  </si>
  <si>
    <t>大阪府</t>
    <rPh sb="0" eb="3">
      <t>オオサカフ</t>
    </rPh>
    <phoneticPr fontId="3"/>
  </si>
  <si>
    <t>雄町</t>
    <rPh sb="0" eb="2">
      <t>オマチ</t>
    </rPh>
    <phoneticPr fontId="4"/>
  </si>
  <si>
    <t>令和誉富士</t>
    <rPh sb="0" eb="2">
      <t>レイワ</t>
    </rPh>
    <rPh sb="2" eb="3">
      <t>ホマ</t>
    </rPh>
    <rPh sb="3" eb="5">
      <t>フジ</t>
    </rPh>
    <phoneticPr fontId="4"/>
  </si>
  <si>
    <t>神龍錦</t>
    <rPh sb="0" eb="1">
      <t>シン</t>
    </rPh>
    <rPh sb="1" eb="2">
      <t>リュウ</t>
    </rPh>
    <rPh sb="2" eb="3">
      <t>ニシキ</t>
    </rPh>
    <phoneticPr fontId="4"/>
  </si>
  <si>
    <t>しろゆたか</t>
  </si>
  <si>
    <t>ハナマンテン</t>
  </si>
  <si>
    <t>ハナチカラ</t>
  </si>
  <si>
    <t>はるみずき</t>
    <phoneticPr fontId="3"/>
  </si>
  <si>
    <t>きはだもち</t>
    <phoneticPr fontId="3"/>
  </si>
  <si>
    <t>ニューサチホゴールデン</t>
  </si>
  <si>
    <t>すずみのり</t>
  </si>
  <si>
    <t>里のほほえみ</t>
    <rPh sb="0" eb="1">
      <t>サト</t>
    </rPh>
    <phoneticPr fontId="3"/>
  </si>
  <si>
    <t>すみさやか</t>
  </si>
  <si>
    <t>島根県</t>
    <rPh sb="0" eb="2">
      <t>シマネ</t>
    </rPh>
    <rPh sb="2" eb="3">
      <t>ケン</t>
    </rPh>
    <phoneticPr fontId="3"/>
  </si>
  <si>
    <t>長野Ｓ１１号</t>
  </si>
  <si>
    <t>山田錦</t>
    <phoneticPr fontId="4"/>
  </si>
  <si>
    <t>祝</t>
    <phoneticPr fontId="4"/>
  </si>
  <si>
    <t>五百万石</t>
    <phoneticPr fontId="4"/>
  </si>
  <si>
    <t>実品種数</t>
    <rPh sb="0" eb="1">
      <t>ジツ</t>
    </rPh>
    <rPh sb="1" eb="3">
      <t>ヒンシュ</t>
    </rPh>
    <rPh sb="3" eb="4">
      <t>スウ</t>
    </rPh>
    <phoneticPr fontId="3"/>
  </si>
  <si>
    <t>銘柄数</t>
    <rPh sb="0" eb="3">
      <t>メイガラスウ</t>
    </rPh>
    <phoneticPr fontId="3"/>
  </si>
  <si>
    <t>実品種数</t>
    <rPh sb="0" eb="1">
      <t>ジツ</t>
    </rPh>
    <rPh sb="1" eb="3">
      <t>ヒンシュ</t>
    </rPh>
    <rPh sb="3" eb="4">
      <t>シナカズ</t>
    </rPh>
    <phoneticPr fontId="3"/>
  </si>
  <si>
    <t>京式部</t>
    <phoneticPr fontId="3"/>
  </si>
  <si>
    <t>京の輝き</t>
    <phoneticPr fontId="3"/>
  </si>
  <si>
    <t>辨慶</t>
    <phoneticPr fontId="4"/>
  </si>
  <si>
    <t>山田穂</t>
    <phoneticPr fontId="4"/>
  </si>
  <si>
    <t>渡船２号</t>
    <phoneticPr fontId="4"/>
  </si>
  <si>
    <t>フクノハナ</t>
    <phoneticPr fontId="4"/>
  </si>
  <si>
    <t>兵庫夢錦</t>
    <phoneticPr fontId="4"/>
  </si>
  <si>
    <t>兵庫錦</t>
    <phoneticPr fontId="4"/>
  </si>
  <si>
    <t>兵庫恋錦</t>
    <phoneticPr fontId="4"/>
  </si>
  <si>
    <t>兵庫北錦</t>
    <phoneticPr fontId="4"/>
  </si>
  <si>
    <t>白鶴錦</t>
    <phoneticPr fontId="4"/>
  </si>
  <si>
    <t>すずみのり</t>
    <phoneticPr fontId="3"/>
  </si>
  <si>
    <t>里のほほえみ</t>
    <phoneticPr fontId="3"/>
  </si>
  <si>
    <t>サチユタカＡ１号</t>
    <phoneticPr fontId="3"/>
  </si>
  <si>
    <t>はれごころ</t>
    <phoneticPr fontId="3"/>
  </si>
  <si>
    <t>フクミファイバー</t>
    <phoneticPr fontId="3"/>
  </si>
  <si>
    <t>ハルアカネ</t>
    <phoneticPr fontId="3"/>
  </si>
  <si>
    <t>はるか二条</t>
    <phoneticPr fontId="3"/>
  </si>
  <si>
    <t>くすもち二条</t>
    <phoneticPr fontId="3"/>
  </si>
  <si>
    <t>しらゆり二条</t>
    <phoneticPr fontId="3"/>
  </si>
  <si>
    <t>ゆめちから</t>
    <phoneticPr fontId="3"/>
  </si>
  <si>
    <t>農林６１号</t>
    <phoneticPr fontId="3"/>
  </si>
  <si>
    <t>ミナミノカオリ</t>
    <phoneticPr fontId="3"/>
  </si>
  <si>
    <t>はるみずき</t>
    <phoneticPr fontId="3"/>
  </si>
  <si>
    <t>さとのそら</t>
    <phoneticPr fontId="3"/>
  </si>
  <si>
    <t>シロガネコムギ</t>
    <phoneticPr fontId="3"/>
  </si>
  <si>
    <t>せときらら</t>
    <phoneticPr fontId="3"/>
  </si>
  <si>
    <t>モチハルカ</t>
    <phoneticPr fontId="3"/>
  </si>
  <si>
    <t>京都府</t>
    <rPh sb="0" eb="3">
      <t>キョウトフ</t>
    </rPh>
    <phoneticPr fontId="3"/>
  </si>
  <si>
    <t>祝</t>
    <rPh sb="0" eb="1">
      <t>イワイ</t>
    </rPh>
    <phoneticPr fontId="3"/>
  </si>
  <si>
    <t>祝２号</t>
    <rPh sb="0" eb="1">
      <t>イワイ</t>
    </rPh>
    <rPh sb="2" eb="3">
      <t>ゴウ</t>
    </rPh>
    <phoneticPr fontId="3"/>
  </si>
  <si>
    <t>石川酒３０号</t>
    <phoneticPr fontId="4"/>
  </si>
  <si>
    <t>山田錦</t>
    <phoneticPr fontId="4"/>
  </si>
  <si>
    <t>北陸１２号</t>
    <phoneticPr fontId="4"/>
  </si>
  <si>
    <t>石川門</t>
    <phoneticPr fontId="4"/>
  </si>
  <si>
    <t>石川酒６８号</t>
    <phoneticPr fontId="4"/>
  </si>
  <si>
    <t>つぶゆき</t>
    <phoneticPr fontId="3"/>
  </si>
  <si>
    <t>つきあかり</t>
    <phoneticPr fontId="3"/>
  </si>
  <si>
    <t>青天の霹靂</t>
    <phoneticPr fontId="3"/>
  </si>
  <si>
    <t>コシヒカリ</t>
    <phoneticPr fontId="3"/>
  </si>
  <si>
    <t>あさゆき</t>
    <phoneticPr fontId="3"/>
  </si>
  <si>
    <t>はれわたり</t>
    <phoneticPr fontId="3"/>
  </si>
  <si>
    <t>ひとめぼれ</t>
    <phoneticPr fontId="3"/>
  </si>
  <si>
    <t>ほっかりん</t>
    <phoneticPr fontId="3"/>
  </si>
  <si>
    <t>ムツニシキ</t>
    <phoneticPr fontId="3"/>
  </si>
  <si>
    <t>ゆきのはな</t>
    <phoneticPr fontId="3"/>
  </si>
  <si>
    <t>夢ごこち</t>
    <phoneticPr fontId="3"/>
  </si>
  <si>
    <t>大粒ダイヤ</t>
    <phoneticPr fontId="3"/>
  </si>
  <si>
    <t>ふじゆたか</t>
    <phoneticPr fontId="3"/>
  </si>
  <si>
    <t>ミルキーオータム</t>
    <phoneticPr fontId="3"/>
  </si>
  <si>
    <t>大粒ダイヤ</t>
    <phoneticPr fontId="3"/>
  </si>
  <si>
    <t>五百川</t>
    <phoneticPr fontId="3"/>
  </si>
  <si>
    <t>ササシグレ</t>
    <phoneticPr fontId="3"/>
  </si>
  <si>
    <t>春陽</t>
    <phoneticPr fontId="3"/>
  </si>
  <si>
    <t>つきあかり</t>
    <phoneticPr fontId="3"/>
  </si>
  <si>
    <t>つくばＳＤ１号</t>
    <phoneticPr fontId="3"/>
  </si>
  <si>
    <t>にじのきらめき</t>
    <phoneticPr fontId="3"/>
  </si>
  <si>
    <t>夢ごこち</t>
    <phoneticPr fontId="3"/>
  </si>
  <si>
    <t>夢いっぱい</t>
    <phoneticPr fontId="3"/>
  </si>
  <si>
    <t>ゆうだい２１</t>
    <phoneticPr fontId="3"/>
  </si>
  <si>
    <t>山形９５号</t>
    <phoneticPr fontId="3"/>
  </si>
  <si>
    <t>萌えみのり</t>
    <phoneticPr fontId="3"/>
  </si>
  <si>
    <t>ミルキークイーン</t>
    <phoneticPr fontId="3"/>
  </si>
  <si>
    <t>瑞穂黄金</t>
    <phoneticPr fontId="3"/>
  </si>
  <si>
    <t>ふじゆたか</t>
    <phoneticPr fontId="3"/>
  </si>
  <si>
    <t>ミルキープリンセス</t>
    <phoneticPr fontId="3"/>
  </si>
  <si>
    <t>まいひめ</t>
    <phoneticPr fontId="3"/>
  </si>
  <si>
    <t>ほむすめ舞</t>
    <phoneticPr fontId="3"/>
  </si>
  <si>
    <t>ヒカリ新世紀</t>
    <phoneticPr fontId="3"/>
  </si>
  <si>
    <t>日本晴</t>
    <phoneticPr fontId="3"/>
  </si>
  <si>
    <t>ほしじるし</t>
    <phoneticPr fontId="3"/>
  </si>
  <si>
    <t>にこまる</t>
    <phoneticPr fontId="3"/>
  </si>
  <si>
    <t>とねのめぐみ</t>
    <phoneticPr fontId="3"/>
  </si>
  <si>
    <t>とちぎの星</t>
    <phoneticPr fontId="3"/>
  </si>
  <si>
    <t>新生夢ごこち</t>
    <phoneticPr fontId="3"/>
  </si>
  <si>
    <t>ササニシキ</t>
    <phoneticPr fontId="3"/>
  </si>
  <si>
    <t>恋の予感</t>
    <phoneticPr fontId="3"/>
  </si>
  <si>
    <t>亀の尾</t>
    <phoneticPr fontId="3"/>
  </si>
  <si>
    <t>ヒノヒカリ</t>
    <phoneticPr fontId="3"/>
  </si>
  <si>
    <t>花キラリ</t>
    <phoneticPr fontId="3"/>
  </si>
  <si>
    <t>農林４８号</t>
    <phoneticPr fontId="3"/>
  </si>
  <si>
    <t>恋初めし</t>
    <phoneticPr fontId="3"/>
  </si>
  <si>
    <t>越路早生</t>
    <phoneticPr fontId="3"/>
  </si>
  <si>
    <t>越のかおり</t>
    <phoneticPr fontId="3"/>
  </si>
  <si>
    <t>千秋楽</t>
    <phoneticPr fontId="3"/>
  </si>
  <si>
    <t>トドロキワセ</t>
    <phoneticPr fontId="3"/>
  </si>
  <si>
    <t>どんとこい</t>
    <phoneticPr fontId="3"/>
  </si>
  <si>
    <t>農林１号</t>
    <phoneticPr fontId="3"/>
  </si>
  <si>
    <t>はえぬき</t>
    <phoneticPr fontId="3"/>
  </si>
  <si>
    <t>ひとめぼれ</t>
    <phoneticPr fontId="3"/>
  </si>
  <si>
    <t>みずほの輝き</t>
    <phoneticPr fontId="3"/>
  </si>
  <si>
    <t>やまだわら</t>
    <phoneticPr fontId="3"/>
  </si>
  <si>
    <t>ゆきの精</t>
    <phoneticPr fontId="3"/>
  </si>
  <si>
    <t>ハナエチゼン</t>
    <phoneticPr fontId="3"/>
  </si>
  <si>
    <t>能登ひかり</t>
    <phoneticPr fontId="3"/>
  </si>
  <si>
    <t>農林２１号</t>
    <phoneticPr fontId="3"/>
  </si>
  <si>
    <t>ＩＣＳ６号</t>
    <phoneticPr fontId="3"/>
  </si>
  <si>
    <t>シャインパール</t>
    <phoneticPr fontId="3"/>
  </si>
  <si>
    <t>縁結び</t>
    <phoneticPr fontId="3"/>
  </si>
  <si>
    <t>いちほまれ</t>
    <phoneticPr fontId="3"/>
  </si>
  <si>
    <t>ＩＣＳ６号</t>
    <phoneticPr fontId="3"/>
  </si>
  <si>
    <t>はたはったん</t>
    <phoneticPr fontId="3"/>
  </si>
  <si>
    <t>フクヒカリ</t>
    <phoneticPr fontId="3"/>
  </si>
  <si>
    <t>清流のめぐみ</t>
    <phoneticPr fontId="3"/>
  </si>
  <si>
    <t>はいごころ</t>
    <phoneticPr fontId="3"/>
  </si>
  <si>
    <t>キヌヒカリ</t>
    <phoneticPr fontId="3"/>
  </si>
  <si>
    <t>金光</t>
    <phoneticPr fontId="3"/>
  </si>
  <si>
    <t>こなゆきひめ</t>
    <phoneticPr fontId="3"/>
  </si>
  <si>
    <t>ハイブリッドとうごう３号</t>
    <phoneticPr fontId="3"/>
  </si>
  <si>
    <t>はなの舞い</t>
    <phoneticPr fontId="3"/>
  </si>
  <si>
    <t>みのりの穂</t>
    <phoneticPr fontId="3"/>
  </si>
  <si>
    <t>みのりの郷</t>
    <phoneticPr fontId="3"/>
  </si>
  <si>
    <t>三重２３号</t>
    <phoneticPr fontId="3"/>
  </si>
  <si>
    <t>なついろ</t>
    <phoneticPr fontId="3"/>
  </si>
  <si>
    <t>つくばSD１号</t>
    <phoneticPr fontId="3"/>
  </si>
  <si>
    <t>しふくのみのり</t>
    <phoneticPr fontId="3"/>
  </si>
  <si>
    <t>夢の華</t>
    <phoneticPr fontId="3"/>
  </si>
  <si>
    <t>みどり豊</t>
    <phoneticPr fontId="3"/>
  </si>
  <si>
    <t>ヤマヒカリ</t>
    <phoneticPr fontId="3"/>
  </si>
  <si>
    <t>星空舞</t>
    <phoneticPr fontId="3"/>
  </si>
  <si>
    <t>プリンセスかおり</t>
    <phoneticPr fontId="3"/>
  </si>
  <si>
    <t>よさ恋美人</t>
    <phoneticPr fontId="3"/>
  </si>
  <si>
    <t>ぴかまる</t>
    <phoneticPr fontId="3"/>
  </si>
  <si>
    <t>ヒカリッコ</t>
    <phoneticPr fontId="3"/>
  </si>
  <si>
    <t>汢ノ川１号</t>
    <phoneticPr fontId="3"/>
  </si>
  <si>
    <t>とよめき</t>
    <phoneticPr fontId="3"/>
  </si>
  <si>
    <t>土佐錦</t>
    <phoneticPr fontId="3"/>
  </si>
  <si>
    <t>十和</t>
    <phoneticPr fontId="3"/>
  </si>
  <si>
    <t>姫ごのみ</t>
    <phoneticPr fontId="3"/>
  </si>
  <si>
    <t>レイホウ</t>
    <phoneticPr fontId="3"/>
  </si>
  <si>
    <t>夢一献</t>
    <phoneticPr fontId="3"/>
  </si>
  <si>
    <t>恵つくし</t>
    <phoneticPr fontId="3"/>
  </si>
  <si>
    <t>ゆきちから</t>
    <phoneticPr fontId="3"/>
  </si>
  <si>
    <t>縁結び</t>
    <phoneticPr fontId="3"/>
  </si>
  <si>
    <t>歓喜の風</t>
    <phoneticPr fontId="3"/>
  </si>
  <si>
    <t>キヌヒカリ</t>
    <phoneticPr fontId="3"/>
  </si>
  <si>
    <t>たちはるか</t>
    <phoneticPr fontId="4"/>
  </si>
  <si>
    <t>つくばSD１号</t>
    <phoneticPr fontId="3"/>
  </si>
  <si>
    <t>ぴかまる</t>
    <phoneticPr fontId="3"/>
  </si>
  <si>
    <t>ヒカリ新世紀</t>
    <phoneticPr fontId="3"/>
  </si>
  <si>
    <t>ひとめぼれ</t>
    <phoneticPr fontId="3"/>
  </si>
  <si>
    <t>ミズホチカラ</t>
    <phoneticPr fontId="4"/>
  </si>
  <si>
    <t>ミルキークイーン</t>
    <phoneticPr fontId="3"/>
  </si>
  <si>
    <t>やまだわら</t>
    <phoneticPr fontId="3"/>
  </si>
  <si>
    <t>わさもん</t>
    <phoneticPr fontId="3"/>
  </si>
  <si>
    <t>ゆうだい２１</t>
    <phoneticPr fontId="3"/>
  </si>
  <si>
    <t>夢ごこち</t>
    <phoneticPr fontId="3"/>
  </si>
  <si>
    <t>あおもりっこ</t>
    <phoneticPr fontId="3"/>
  </si>
  <si>
    <t>さかほまれ</t>
    <phoneticPr fontId="4"/>
  </si>
  <si>
    <t>九頭竜</t>
    <phoneticPr fontId="4"/>
  </si>
  <si>
    <t>越の雫</t>
    <phoneticPr fontId="4"/>
  </si>
  <si>
    <t>そらきらり</t>
    <phoneticPr fontId="3"/>
  </si>
  <si>
    <t>まっしぐら</t>
    <phoneticPr fontId="3"/>
  </si>
  <si>
    <t>ゆきさやか</t>
    <phoneticPr fontId="3"/>
  </si>
  <si>
    <t>雪ごぜん</t>
    <phoneticPr fontId="3"/>
  </si>
  <si>
    <t>そらゆき</t>
    <phoneticPr fontId="3"/>
  </si>
  <si>
    <t>つくばＳＤ２号</t>
    <phoneticPr fontId="3"/>
  </si>
  <si>
    <t>スノーパール</t>
    <phoneticPr fontId="3"/>
  </si>
  <si>
    <t>ズッパーサン</t>
    <phoneticPr fontId="3"/>
  </si>
  <si>
    <t>秋田県</t>
    <rPh sb="0" eb="2">
      <t>アキタ</t>
    </rPh>
    <rPh sb="2" eb="3">
      <t>ケン</t>
    </rPh>
    <phoneticPr fontId="4"/>
  </si>
  <si>
    <t>あきたこまちR</t>
    <phoneticPr fontId="3"/>
  </si>
  <si>
    <t>福笑い</t>
    <phoneticPr fontId="3"/>
  </si>
  <si>
    <t>ふくのさち</t>
    <phoneticPr fontId="3"/>
  </si>
  <si>
    <t>華麗舞</t>
    <phoneticPr fontId="3"/>
  </si>
  <si>
    <t>ＬＧＣソフト</t>
    <phoneticPr fontId="3"/>
  </si>
  <si>
    <t>エルジーシー潤</t>
    <phoneticPr fontId="3"/>
  </si>
  <si>
    <t>笑みの絆</t>
    <phoneticPr fontId="3"/>
  </si>
  <si>
    <t>いのちの壱</t>
    <phoneticPr fontId="3"/>
  </si>
  <si>
    <t>えみほころ</t>
    <phoneticPr fontId="3"/>
  </si>
  <si>
    <t>和みリゾット</t>
    <phoneticPr fontId="3"/>
  </si>
  <si>
    <t>彩のほほえみ</t>
    <phoneticPr fontId="3"/>
  </si>
  <si>
    <t>彩のきずな</t>
    <phoneticPr fontId="3"/>
  </si>
  <si>
    <t>葉月みのり</t>
    <phoneticPr fontId="3"/>
  </si>
  <si>
    <t>なごりゆき</t>
    <phoneticPr fontId="3"/>
  </si>
  <si>
    <t>新之助</t>
    <phoneticPr fontId="3"/>
  </si>
  <si>
    <t>ゆめしなの</t>
    <phoneticPr fontId="3"/>
  </si>
  <si>
    <t>なつきらり</t>
    <phoneticPr fontId="3"/>
  </si>
  <si>
    <t>みねはるか</t>
    <phoneticPr fontId="3"/>
  </si>
  <si>
    <t>ゆめまつり</t>
    <phoneticPr fontId="3"/>
  </si>
  <si>
    <t>ひめの凜</t>
    <phoneticPr fontId="3"/>
  </si>
  <si>
    <t>夢つくし</t>
    <rPh sb="0" eb="1">
      <t>ユメ</t>
    </rPh>
    <phoneticPr fontId="3"/>
  </si>
  <si>
    <t>ひなたみのり</t>
    <phoneticPr fontId="3"/>
  </si>
  <si>
    <t>ふくのこ</t>
    <phoneticPr fontId="3"/>
  </si>
  <si>
    <t>実りつくし</t>
    <phoneticPr fontId="3"/>
  </si>
  <si>
    <t>改良雄町</t>
    <phoneticPr fontId="4"/>
  </si>
  <si>
    <t>八反３５号</t>
    <phoneticPr fontId="4"/>
  </si>
  <si>
    <t>萌えいぶき</t>
    <phoneticPr fontId="4"/>
  </si>
  <si>
    <t>八反錦１号</t>
    <phoneticPr fontId="4"/>
  </si>
  <si>
    <t>八反</t>
    <phoneticPr fontId="4"/>
  </si>
  <si>
    <t>千本錦</t>
    <phoneticPr fontId="4"/>
  </si>
  <si>
    <t>こいおまち</t>
    <phoneticPr fontId="4"/>
  </si>
  <si>
    <t>ゆきはるか</t>
    <phoneticPr fontId="3"/>
  </si>
  <si>
    <t>にしのやわら</t>
    <phoneticPr fontId="3"/>
  </si>
  <si>
    <t>ふくさやか</t>
    <phoneticPr fontId="3"/>
  </si>
  <si>
    <t>さぬきの夢２０２３</t>
    <phoneticPr fontId="3"/>
  </si>
  <si>
    <t>みなみのやわら</t>
    <phoneticPr fontId="3"/>
  </si>
  <si>
    <t>はるしずく</t>
    <phoneticPr fontId="3"/>
  </si>
  <si>
    <t>ほうしゅん</t>
    <phoneticPr fontId="3"/>
  </si>
  <si>
    <t>はるさやか</t>
    <phoneticPr fontId="3"/>
  </si>
  <si>
    <t>あきたみどり</t>
    <phoneticPr fontId="3"/>
  </si>
  <si>
    <t>すずさやか</t>
    <phoneticPr fontId="3"/>
  </si>
  <si>
    <t>リュウホウ</t>
    <phoneticPr fontId="3"/>
  </si>
  <si>
    <t>山口県</t>
    <rPh sb="0" eb="2">
      <t>ヤマグチ</t>
    </rPh>
    <rPh sb="2" eb="3">
      <t>ケン</t>
    </rPh>
    <phoneticPr fontId="3"/>
  </si>
  <si>
    <t>熊本県</t>
    <rPh sb="0" eb="2">
      <t>クマモト</t>
    </rPh>
    <rPh sb="2" eb="3">
      <t>ケン</t>
    </rPh>
    <phoneticPr fontId="3"/>
  </si>
  <si>
    <t>鹿児島県</t>
    <rPh sb="0" eb="3">
      <t>カゴシマ</t>
    </rPh>
    <rPh sb="3" eb="4">
      <t>ケン</t>
    </rPh>
    <phoneticPr fontId="3"/>
  </si>
  <si>
    <t>フクユタカＡ１号</t>
    <rPh sb="7" eb="8">
      <t>ゴウ</t>
    </rPh>
    <phoneticPr fontId="4"/>
  </si>
  <si>
    <t>たつひめ</t>
    <phoneticPr fontId="3"/>
  </si>
  <si>
    <t>たつまろ</t>
    <phoneticPr fontId="3"/>
  </si>
  <si>
    <t>ちくしＢ５号</t>
    <phoneticPr fontId="3"/>
  </si>
  <si>
    <t>宮崎５２号</t>
    <phoneticPr fontId="3"/>
  </si>
  <si>
    <t>み系３５８</t>
    <phoneticPr fontId="3"/>
  </si>
  <si>
    <t>ハツシモ</t>
    <phoneticPr fontId="3"/>
  </si>
  <si>
    <t>みつひかり</t>
    <phoneticPr fontId="3"/>
  </si>
  <si>
    <t>清水１号</t>
    <phoneticPr fontId="3"/>
  </si>
  <si>
    <t>HyogoSake85</t>
    <phoneticPr fontId="4"/>
  </si>
  <si>
    <t>ゆきむつみ</t>
  </si>
  <si>
    <t>ゆみあずさ</t>
  </si>
  <si>
    <t>ゆめおばこ</t>
  </si>
  <si>
    <t>つくばＳＤ１号</t>
  </si>
  <si>
    <t>つくばＳＤ２号</t>
  </si>
  <si>
    <t>ふくひびき</t>
  </si>
  <si>
    <t>まんぷくすらり</t>
  </si>
  <si>
    <t>みつひかり</t>
  </si>
  <si>
    <t>夢ごこち</t>
  </si>
  <si>
    <t>ふくむすめ</t>
  </si>
  <si>
    <t>ほむすめ舞</t>
  </si>
  <si>
    <t>ピカツンタ</t>
  </si>
  <si>
    <t>はたはったん</t>
  </si>
  <si>
    <t>ハイブリッドとうごう3号</t>
  </si>
  <si>
    <t>しふくのみのり</t>
  </si>
  <si>
    <t>夢の華</t>
  </si>
  <si>
    <t>夢みらい</t>
  </si>
  <si>
    <t>みどり豊</t>
  </si>
  <si>
    <t>ハイブリッドとうごう３号</t>
  </si>
  <si>
    <t>つくばSD１号</t>
  </si>
  <si>
    <t>きらみずき</t>
  </si>
  <si>
    <t>亜細亜のかおり</t>
  </si>
  <si>
    <t>ＩＣＳ６号</t>
  </si>
  <si>
    <t>ひなたまる</t>
  </si>
  <si>
    <t>ホシユタカ</t>
  </si>
  <si>
    <t>あきの舞</t>
    <rPh sb="3" eb="4">
      <t>マイ</t>
    </rPh>
    <phoneticPr fontId="1"/>
  </si>
  <si>
    <t>たからまさり</t>
  </si>
  <si>
    <t>酔むすび</t>
    <rPh sb="0" eb="1">
      <t>ヨ</t>
    </rPh>
    <phoneticPr fontId="4"/>
  </si>
  <si>
    <t>なら酒１５０４</t>
    <rPh sb="2" eb="3">
      <t>サケ</t>
    </rPh>
    <phoneticPr fontId="1"/>
  </si>
  <si>
    <t>五百万星</t>
  </si>
  <si>
    <t>夏黄金</t>
    <rPh sb="0" eb="3">
      <t>ナツコガネ</t>
    </rPh>
    <phoneticPr fontId="1"/>
  </si>
  <si>
    <t>はるみずき</t>
  </si>
  <si>
    <t>ナンブコムギ</t>
  </si>
  <si>
    <t>さちかおり</t>
  </si>
  <si>
    <t>びわほなみ</t>
  </si>
  <si>
    <t>セトデュールＲ５</t>
  </si>
  <si>
    <t>たつきらり</t>
  </si>
  <si>
    <t>セトデュール</t>
    <phoneticPr fontId="3"/>
  </si>
  <si>
    <t>ちくし春香</t>
    <rPh sb="3" eb="4">
      <t>ハル</t>
    </rPh>
    <rPh sb="4" eb="5">
      <t>カオ</t>
    </rPh>
    <phoneticPr fontId="3"/>
  </si>
  <si>
    <t>モチハルカ</t>
  </si>
  <si>
    <t>そらみのり</t>
    <phoneticPr fontId="3"/>
  </si>
  <si>
    <t>令和８年産
銘柄数</t>
    <rPh sb="0" eb="2">
      <t>レイワ</t>
    </rPh>
    <rPh sb="3" eb="4">
      <t>ネン</t>
    </rPh>
    <rPh sb="4" eb="5">
      <t>サン</t>
    </rPh>
    <rPh sb="6" eb="9">
      <t>メイガラスウ</t>
    </rPh>
    <phoneticPr fontId="3"/>
  </si>
  <si>
    <t>令和８年産の銘柄設定等</t>
    <rPh sb="0" eb="2">
      <t>レイワ</t>
    </rPh>
    <rPh sb="3" eb="5">
      <t>ネンサン</t>
    </rPh>
    <rPh sb="6" eb="8">
      <t>メイガラ</t>
    </rPh>
    <rPh sb="8" eb="10">
      <t>セッテイ</t>
    </rPh>
    <rPh sb="10" eb="11">
      <t>トウ</t>
    </rPh>
    <phoneticPr fontId="3"/>
  </si>
  <si>
    <t>　令和７年産</t>
    <rPh sb="1" eb="3">
      <t>レイワ</t>
    </rPh>
    <rPh sb="4" eb="5">
      <t>ネン</t>
    </rPh>
    <rPh sb="5" eb="6">
      <t>ガンネン</t>
    </rPh>
    <phoneticPr fontId="3"/>
  </si>
  <si>
    <t>令和８年産　水稲うるちもみ及び水稲うるち玄米の産地品種銘柄一覧</t>
    <rPh sb="0" eb="2">
      <t>レイワ</t>
    </rPh>
    <phoneticPr fontId="3"/>
  </si>
  <si>
    <t>令和８年産　水稲うるちもみ及び水稲うるち玄米の産地品種銘柄一覧</t>
    <rPh sb="0" eb="2">
      <t>レイワ</t>
    </rPh>
    <rPh sb="3" eb="5">
      <t>ネンサン</t>
    </rPh>
    <phoneticPr fontId="3"/>
  </si>
  <si>
    <t>令和８年産　農産物の産地品種銘柄設定等の状況</t>
    <rPh sb="0" eb="2">
      <t>レイワ</t>
    </rPh>
    <phoneticPr fontId="3"/>
  </si>
  <si>
    <t>令和８年産　水稲もちもみ及び水稲もち玄米の産地品種銘柄一覧</t>
    <rPh sb="0" eb="2">
      <t>レイワ</t>
    </rPh>
    <phoneticPr fontId="3"/>
  </si>
  <si>
    <t>令和８年産　醸造用玄米の産地品種銘柄一覧</t>
    <rPh sb="0" eb="2">
      <t>レイワ</t>
    </rPh>
    <phoneticPr fontId="4"/>
  </si>
  <si>
    <t>令和８年産　醸造用玄米の産地品種銘柄一覧</t>
    <rPh sb="0" eb="2">
      <t>レイワ</t>
    </rPh>
    <rPh sb="3" eb="5">
      <t>ネンサン</t>
    </rPh>
    <phoneticPr fontId="3"/>
  </si>
  <si>
    <t>令和８年産　普通小麦の産地品種銘柄一覧</t>
    <rPh sb="0" eb="2">
      <t>レイワ</t>
    </rPh>
    <phoneticPr fontId="3"/>
  </si>
  <si>
    <t>令和８年産　普通小麦の産地品種銘柄一覧</t>
    <rPh sb="0" eb="2">
      <t>レイワ</t>
    </rPh>
    <rPh sb="3" eb="5">
      <t>ネンサン</t>
    </rPh>
    <rPh sb="6" eb="8">
      <t>フツウ</t>
    </rPh>
    <rPh sb="8" eb="10">
      <t>コムギ</t>
    </rPh>
    <phoneticPr fontId="3"/>
  </si>
  <si>
    <t>令和８年産　普通小粒大麦の産地品種銘柄一覧</t>
    <rPh sb="0" eb="2">
      <t>レイワ</t>
    </rPh>
    <phoneticPr fontId="3"/>
  </si>
  <si>
    <t>令和８年産　普通大粒大麦の産地品種銘柄一覧</t>
    <rPh sb="0" eb="2">
      <t>レイワ</t>
    </rPh>
    <phoneticPr fontId="3"/>
  </si>
  <si>
    <t>令和８年産　普通裸麦の産地品種銘柄一覧</t>
    <rPh sb="0" eb="2">
      <t>レイワ</t>
    </rPh>
    <rPh sb="8" eb="9">
      <t>ハダカ</t>
    </rPh>
    <phoneticPr fontId="3"/>
  </si>
  <si>
    <t>令和８年産　普通大豆及び特定加工用大豆（大粒大豆及び中粒大豆）の産地品種銘柄一覧</t>
    <rPh sb="0" eb="2">
      <t>レイワ</t>
    </rPh>
    <phoneticPr fontId="3"/>
  </si>
  <si>
    <t>令和８年産　普通大豆及び特定加工用大豆の産地品種銘柄一覧</t>
    <rPh sb="0" eb="2">
      <t>レイワ</t>
    </rPh>
    <phoneticPr fontId="3"/>
  </si>
  <si>
    <t>令和８年産　普通大豆及び特定加工用大豆（小粒大豆及び極小粒大豆）の産地品種銘柄一覧</t>
    <rPh sb="0" eb="2">
      <t>レイワ</t>
    </rPh>
    <phoneticPr fontId="3"/>
  </si>
  <si>
    <t>令和８年産　普通そばの産地品種銘柄一覧</t>
    <rPh sb="0" eb="2">
      <t>レイワ</t>
    </rPh>
    <phoneticPr fontId="3"/>
  </si>
  <si>
    <t>白銀のひかり</t>
    <rPh sb="0" eb="2">
      <t>ハクギン</t>
    </rPh>
    <phoneticPr fontId="3"/>
  </si>
  <si>
    <t>ゆきまんてん</t>
    <phoneticPr fontId="3"/>
  </si>
  <si>
    <t>おきにいり</t>
    <phoneticPr fontId="3"/>
  </si>
  <si>
    <t>あきあかね</t>
    <phoneticPr fontId="3"/>
  </si>
  <si>
    <t>清水２号</t>
    <rPh sb="0" eb="2">
      <t>シミズ</t>
    </rPh>
    <rPh sb="3" eb="4">
      <t>ゴウ</t>
    </rPh>
    <phoneticPr fontId="3"/>
  </si>
  <si>
    <t>コノホシ</t>
    <phoneticPr fontId="3"/>
  </si>
  <si>
    <t>きぬむすめ</t>
    <phoneticPr fontId="3"/>
  </si>
  <si>
    <t>つやきらり</t>
    <phoneticPr fontId="3"/>
  </si>
  <si>
    <t>つくしろまん</t>
    <phoneticPr fontId="3"/>
  </si>
  <si>
    <t>アネコモチ</t>
    <phoneticPr fontId="3"/>
  </si>
  <si>
    <t>ヒメノモチ</t>
    <phoneticPr fontId="3"/>
  </si>
  <si>
    <t>三重県</t>
    <rPh sb="0" eb="3">
      <t>ミエケン</t>
    </rPh>
    <phoneticPr fontId="3"/>
  </si>
  <si>
    <t>酒香Zen</t>
  </si>
  <si>
    <t>酒香Zen</t>
    <rPh sb="0" eb="1">
      <t>サケ</t>
    </rPh>
    <rPh sb="1" eb="2">
      <t>カオル</t>
    </rPh>
    <phoneticPr fontId="4"/>
  </si>
  <si>
    <t>滋賀渡船６号</t>
    <phoneticPr fontId="4"/>
  </si>
  <si>
    <t>ゆめほわいと</t>
    <phoneticPr fontId="3"/>
  </si>
  <si>
    <t>せとのほほえみ</t>
    <phoneticPr fontId="3"/>
  </si>
  <si>
    <t>ほしみらい</t>
    <phoneticPr fontId="3"/>
  </si>
  <si>
    <t>広島県</t>
    <rPh sb="0" eb="3">
      <t>ヒロシマケン</t>
    </rPh>
    <phoneticPr fontId="3"/>
  </si>
  <si>
    <t>オクシロメ</t>
    <phoneticPr fontId="3"/>
  </si>
  <si>
    <t>リョウユウ</t>
  </si>
  <si>
    <t>リョウユウ</t>
    <phoneticPr fontId="3"/>
  </si>
  <si>
    <t>キヨミドリ</t>
    <phoneticPr fontId="3"/>
  </si>
  <si>
    <t>中生新千本</t>
    <phoneticPr fontId="3"/>
  </si>
  <si>
    <t>青森県</t>
    <rPh sb="0" eb="3">
      <t>アオモリケン</t>
    </rPh>
    <phoneticPr fontId="3"/>
  </si>
  <si>
    <t>華想い</t>
    <rPh sb="0" eb="1">
      <t>ハナ</t>
    </rPh>
    <rPh sb="1" eb="2">
      <t>オモ</t>
    </rPh>
    <phoneticPr fontId="3"/>
  </si>
  <si>
    <t>華吹雪</t>
    <rPh sb="0" eb="1">
      <t>ハナ</t>
    </rPh>
    <rPh sb="1" eb="3">
      <t>フブキ</t>
    </rPh>
    <phoneticPr fontId="3"/>
  </si>
  <si>
    <t>華想い</t>
    <rPh sb="0" eb="2">
      <t>ハナオモ</t>
    </rPh>
    <phoneticPr fontId="3"/>
  </si>
  <si>
    <t>華吹雪</t>
    <rPh sb="0" eb="3">
      <t>ハナフブキ</t>
    </rPh>
    <phoneticPr fontId="3"/>
  </si>
  <si>
    <t>華想いBL</t>
    <rPh sb="0" eb="2">
      <t>ハナオモ</t>
    </rPh>
    <phoneticPr fontId="3"/>
  </si>
  <si>
    <t>華吹雪BL</t>
    <rPh sb="0" eb="3">
      <t>ハナフブキ</t>
    </rPh>
    <phoneticPr fontId="3"/>
  </si>
  <si>
    <t>北海道</t>
    <rPh sb="0" eb="3">
      <t>ホッカイドウ</t>
    </rPh>
    <phoneticPr fontId="3"/>
  </si>
  <si>
    <t>道県</t>
    <rPh sb="0" eb="1">
      <t>ドウ</t>
    </rPh>
    <rPh sb="1" eb="2">
      <t>ケン</t>
    </rPh>
    <phoneticPr fontId="4"/>
  </si>
  <si>
    <t>きたほなみ</t>
    <phoneticPr fontId="3"/>
  </si>
  <si>
    <t>きたほなみR</t>
    <phoneticPr fontId="3"/>
  </si>
  <si>
    <t>佐賀酒７３号</t>
    <rPh sb="0" eb="2">
      <t>サガ</t>
    </rPh>
    <rPh sb="2" eb="3">
      <t>サケ</t>
    </rPh>
    <rPh sb="5" eb="6">
      <t>ゴウ</t>
    </rPh>
    <phoneticPr fontId="4"/>
  </si>
  <si>
    <t>南海１８９号</t>
    <rPh sb="0" eb="2">
      <t>ナンカイ</t>
    </rPh>
    <rPh sb="5" eb="6">
      <t>ゴウ</t>
    </rPh>
    <phoneticPr fontId="3"/>
  </si>
  <si>
    <t>ハイブリッドとうごう４４号</t>
    <rPh sb="12" eb="13">
      <t>ゴウ</t>
    </rPh>
    <phoneticPr fontId="3"/>
  </si>
  <si>
    <t>ハイブリッドとうごう４４号</t>
    <phoneticPr fontId="3"/>
  </si>
  <si>
    <t>岩手１４１号</t>
    <rPh sb="0" eb="2">
      <t>イワテ</t>
    </rPh>
    <rPh sb="5" eb="6">
      <t>ゴウ</t>
    </rPh>
    <phoneticPr fontId="3"/>
  </si>
  <si>
    <t>奥羽４５２号</t>
    <rPh sb="0" eb="2">
      <t>オウウ</t>
    </rPh>
    <rPh sb="5" eb="6">
      <t>ゴウ</t>
    </rPh>
    <phoneticPr fontId="3"/>
  </si>
  <si>
    <t>ふくまる</t>
  </si>
  <si>
    <t>萌えみのり</t>
  </si>
  <si>
    <t>みのにしき</t>
  </si>
  <si>
    <t>ハイブリッドとうごう４４号</t>
  </si>
  <si>
    <t>滋賀８２号</t>
    <rPh sb="0" eb="2">
      <t>シガ</t>
    </rPh>
    <rPh sb="4" eb="5">
      <t>ゴウ</t>
    </rPh>
    <phoneticPr fontId="3"/>
  </si>
  <si>
    <t>令和８年産産地品種銘柄</t>
    <rPh sb="0" eb="2">
      <t>レイワ</t>
    </rPh>
    <rPh sb="3" eb="4">
      <t>ネン</t>
    </rPh>
    <rPh sb="4" eb="5">
      <t>サン</t>
    </rPh>
    <rPh sb="5" eb="7">
      <t>サンチ</t>
    </rPh>
    <rPh sb="7" eb="9">
      <t>ヒンシュ</t>
    </rPh>
    <rPh sb="9" eb="11">
      <t>メイガラ</t>
    </rPh>
    <phoneticPr fontId="3"/>
  </si>
  <si>
    <t>滋賀酒８５号</t>
    <rPh sb="0" eb="2">
      <t>シガ</t>
    </rPh>
    <rPh sb="2" eb="3">
      <t>サケ</t>
    </rPh>
    <rPh sb="5" eb="6">
      <t>ゴウ</t>
    </rPh>
    <phoneticPr fontId="4"/>
  </si>
  <si>
    <t>善通寺２０２４</t>
    <rPh sb="0" eb="3">
      <t>ゼンツウジ</t>
    </rPh>
    <phoneticPr fontId="3"/>
  </si>
  <si>
    <t>新潟１３５号</t>
    <rPh sb="0" eb="2">
      <t>ニイガタ</t>
    </rPh>
    <rPh sb="5" eb="6">
      <t>ゴウ</t>
    </rPh>
    <phoneticPr fontId="3"/>
  </si>
  <si>
    <t>なつひめ</t>
    <phoneticPr fontId="3"/>
  </si>
  <si>
    <t>ひなた舞</t>
    <rPh sb="3" eb="4">
      <t>マ</t>
    </rPh>
    <phoneticPr fontId="3"/>
  </si>
  <si>
    <t>大粒ダイヤ</t>
  </si>
  <si>
    <t>五百川</t>
  </si>
  <si>
    <t>ササシグレ</t>
  </si>
  <si>
    <t>さち未来</t>
  </si>
  <si>
    <t>春陽</t>
  </si>
  <si>
    <t>たきたて</t>
  </si>
  <si>
    <t>だて正夢</t>
  </si>
  <si>
    <t>つや姫</t>
  </si>
  <si>
    <t>東北１９４号</t>
  </si>
  <si>
    <t>ゆきふわり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</si>
</sst>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#&quot;年&quot;&quot;産&quot;"/>
    <numFmt numFmtId="177" formatCode="0_);[Red]\(0\)"/>
    <numFmt numFmtId="178" formatCode="#,###\ "/>
    <numFmt numFmtId="179" formatCode="#,##0&quot; &quot;"/>
    <numFmt numFmtId="180" formatCode="\+#,##0&quot; &quot;;\-#,###&quot; &quot;;\±0\ "/>
    <numFmt numFmtId="181" formatCode="\+#,##0\ ;\-#,###\ ;\±0\ "/>
    <numFmt numFmtId="182" formatCode="0_ "/>
  </numFmts>
  <fonts count="27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0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20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6"/>
      <name val="ＭＳ Ｐゴシック"/>
      <family val="3"/>
      <charset val="128"/>
    </font>
    <font>
      <sz val="16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1"/>
      <name val="ＭＳ Ｐゴシック"/>
      <family val="2"/>
      <charset val="128"/>
    </font>
    <font>
      <sz val="12"/>
      <color theme="1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4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14"/>
      <color indexed="8"/>
      <name val="ＭＳ Ｐゴシック"/>
      <family val="3"/>
      <charset val="128"/>
    </font>
    <font>
      <sz val="9"/>
      <color indexed="81"/>
      <name val="MS P ゴシック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14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0" fillId="0" borderId="0">
      <alignment vertical="center"/>
    </xf>
  </cellStyleXfs>
  <cellXfs count="584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5" fillId="0" borderId="9" xfId="0" applyFont="1" applyBorder="1" applyAlignment="1">
      <alignment vertical="center" shrinkToFit="1"/>
    </xf>
    <xf numFmtId="0" fontId="5" fillId="0" borderId="10" xfId="0" applyFont="1" applyBorder="1" applyAlignment="1">
      <alignment vertical="center" shrinkToFit="1"/>
    </xf>
    <xf numFmtId="0" fontId="5" fillId="0" borderId="11" xfId="0" applyFont="1" applyBorder="1" applyAlignment="1">
      <alignment vertical="center" shrinkToFit="1"/>
    </xf>
    <xf numFmtId="0" fontId="5" fillId="0" borderId="12" xfId="0" applyFont="1" applyBorder="1" applyAlignment="1">
      <alignment vertical="center" shrinkToFit="1"/>
    </xf>
    <xf numFmtId="0" fontId="5" fillId="0" borderId="13" xfId="0" applyFont="1" applyBorder="1" applyAlignment="1">
      <alignment vertical="center" shrinkToFit="1"/>
    </xf>
    <xf numFmtId="0" fontId="5" fillId="0" borderId="14" xfId="0" applyFont="1" applyBorder="1" applyAlignment="1">
      <alignment vertical="center" shrinkToFit="1"/>
    </xf>
    <xf numFmtId="0" fontId="5" fillId="0" borderId="15" xfId="0" applyFont="1" applyBorder="1" applyAlignment="1">
      <alignment vertical="center" shrinkToFit="1"/>
    </xf>
    <xf numFmtId="0" fontId="5" fillId="0" borderId="16" xfId="0" applyFont="1" applyBorder="1" applyAlignment="1">
      <alignment vertical="center" shrinkToFit="1"/>
    </xf>
    <xf numFmtId="0" fontId="5" fillId="0" borderId="17" xfId="0" applyFont="1" applyBorder="1" applyAlignment="1">
      <alignment vertical="center" shrinkToFit="1"/>
    </xf>
    <xf numFmtId="0" fontId="5" fillId="0" borderId="18" xfId="0" applyFont="1" applyBorder="1" applyAlignment="1">
      <alignment vertical="center" shrinkToFit="1"/>
    </xf>
    <xf numFmtId="0" fontId="5" fillId="0" borderId="19" xfId="0" applyFont="1" applyBorder="1" applyAlignment="1">
      <alignment vertical="center" shrinkToFit="1"/>
    </xf>
    <xf numFmtId="0" fontId="5" fillId="0" borderId="20" xfId="0" applyFont="1" applyBorder="1" applyAlignment="1">
      <alignment vertical="center" shrinkToFit="1"/>
    </xf>
    <xf numFmtId="0" fontId="5" fillId="0" borderId="21" xfId="0" applyFont="1" applyBorder="1" applyAlignment="1">
      <alignment vertical="center" shrinkToFit="1"/>
    </xf>
    <xf numFmtId="0" fontId="5" fillId="0" borderId="22" xfId="0" applyFont="1" applyBorder="1" applyAlignment="1">
      <alignment vertical="center" shrinkToFit="1"/>
    </xf>
    <xf numFmtId="0" fontId="5" fillId="0" borderId="23" xfId="0" applyFont="1" applyBorder="1" applyAlignment="1">
      <alignment vertical="center" shrinkToFit="1"/>
    </xf>
    <xf numFmtId="0" fontId="0" fillId="0" borderId="21" xfId="0" applyBorder="1" applyAlignment="1">
      <alignment vertical="center" shrinkToFit="1"/>
    </xf>
    <xf numFmtId="0" fontId="0" fillId="0" borderId="23" xfId="0" applyBorder="1" applyAlignment="1">
      <alignment vertical="center" shrinkToFit="1"/>
    </xf>
    <xf numFmtId="0" fontId="0" fillId="0" borderId="22" xfId="0" applyBorder="1" applyAlignment="1">
      <alignment vertical="center" shrinkToFit="1"/>
    </xf>
    <xf numFmtId="0" fontId="5" fillId="0" borderId="24" xfId="0" applyFont="1" applyBorder="1" applyAlignment="1">
      <alignment vertical="center" shrinkToFit="1"/>
    </xf>
    <xf numFmtId="0" fontId="5" fillId="0" borderId="25" xfId="0" applyFont="1" applyBorder="1" applyAlignment="1">
      <alignment vertical="center" shrinkToFit="1"/>
    </xf>
    <xf numFmtId="0" fontId="5" fillId="0" borderId="26" xfId="0" applyFont="1" applyBorder="1" applyAlignment="1">
      <alignment vertical="center" shrinkToFit="1"/>
    </xf>
    <xf numFmtId="0" fontId="5" fillId="0" borderId="28" xfId="0" applyFont="1" applyBorder="1" applyAlignment="1">
      <alignment vertical="center" shrinkToFit="1"/>
    </xf>
    <xf numFmtId="0" fontId="5" fillId="0" borderId="29" xfId="0" applyFont="1" applyBorder="1" applyAlignment="1">
      <alignment vertical="center" shrinkToFit="1"/>
    </xf>
    <xf numFmtId="0" fontId="5" fillId="0" borderId="30" xfId="0" applyFont="1" applyBorder="1" applyAlignment="1">
      <alignment vertical="center" shrinkToFit="1"/>
    </xf>
    <xf numFmtId="0" fontId="5" fillId="0" borderId="32" xfId="0" applyFont="1" applyBorder="1" applyAlignment="1">
      <alignment vertical="center" shrinkToFit="1"/>
    </xf>
    <xf numFmtId="0" fontId="5" fillId="0" borderId="33" xfId="0" applyFont="1" applyBorder="1" applyAlignment="1">
      <alignment vertical="center" shrinkToFit="1"/>
    </xf>
    <xf numFmtId="0" fontId="5" fillId="0" borderId="34" xfId="0" applyFont="1" applyBorder="1" applyAlignment="1">
      <alignment vertical="center" shrinkToFit="1"/>
    </xf>
    <xf numFmtId="0" fontId="5" fillId="0" borderId="35" xfId="0" applyFont="1" applyBorder="1" applyAlignment="1">
      <alignment vertical="center" shrinkToFit="1"/>
    </xf>
    <xf numFmtId="0" fontId="5" fillId="0" borderId="36" xfId="0" applyFont="1" applyBorder="1" applyAlignment="1">
      <alignment vertical="center" shrinkToFit="1"/>
    </xf>
    <xf numFmtId="0" fontId="5" fillId="0" borderId="0" xfId="0" applyFont="1" applyAlignment="1">
      <alignment vertical="center" shrinkToFit="1"/>
    </xf>
    <xf numFmtId="0" fontId="5" fillId="0" borderId="37" xfId="0" applyFont="1" applyBorder="1" applyAlignment="1">
      <alignment vertical="center" shrinkToFit="1"/>
    </xf>
    <xf numFmtId="0" fontId="5" fillId="0" borderId="38" xfId="0" applyFont="1" applyBorder="1" applyAlignment="1">
      <alignment vertical="center" shrinkToFit="1"/>
    </xf>
    <xf numFmtId="0" fontId="5" fillId="0" borderId="39" xfId="0" applyFont="1" applyBorder="1" applyAlignment="1">
      <alignment vertical="center" shrinkToFit="1"/>
    </xf>
    <xf numFmtId="0" fontId="5" fillId="0" borderId="40" xfId="0" applyFont="1" applyBorder="1" applyAlignment="1">
      <alignment vertical="center" shrinkToFit="1"/>
    </xf>
    <xf numFmtId="0" fontId="5" fillId="0" borderId="41" xfId="0" applyFont="1" applyBorder="1" applyAlignment="1">
      <alignment vertical="center" shrinkToFit="1"/>
    </xf>
    <xf numFmtId="0" fontId="5" fillId="0" borderId="42" xfId="0" applyFont="1" applyBorder="1" applyAlignment="1">
      <alignment vertical="center" shrinkToFit="1"/>
    </xf>
    <xf numFmtId="0" fontId="5" fillId="0" borderId="43" xfId="0" applyFont="1" applyBorder="1" applyAlignment="1">
      <alignment vertical="center" shrinkToFit="1"/>
    </xf>
    <xf numFmtId="0" fontId="5" fillId="0" borderId="44" xfId="0" applyFont="1" applyBorder="1" applyAlignment="1">
      <alignment vertical="center" shrinkToFit="1"/>
    </xf>
    <xf numFmtId="0" fontId="5" fillId="0" borderId="46" xfId="0" applyFont="1" applyBorder="1" applyAlignment="1">
      <alignment vertical="center" shrinkToFit="1"/>
    </xf>
    <xf numFmtId="0" fontId="5" fillId="0" borderId="47" xfId="0" applyFont="1" applyBorder="1" applyAlignment="1">
      <alignment vertical="center" shrinkToFit="1"/>
    </xf>
    <xf numFmtId="0" fontId="5" fillId="0" borderId="48" xfId="0" applyFont="1" applyBorder="1" applyAlignment="1">
      <alignment vertical="center" shrinkToFit="1"/>
    </xf>
    <xf numFmtId="0" fontId="5" fillId="0" borderId="50" xfId="0" applyFont="1" applyBorder="1" applyAlignment="1">
      <alignment horizontal="center" vertical="center" shrinkToFit="1"/>
    </xf>
    <xf numFmtId="0" fontId="5" fillId="0" borderId="50" xfId="0" applyFont="1" applyBorder="1" applyAlignment="1">
      <alignment vertical="center" shrinkToFit="1"/>
    </xf>
    <xf numFmtId="0" fontId="5" fillId="0" borderId="27" xfId="0" applyFont="1" applyBorder="1" applyAlignment="1">
      <alignment vertical="center" shrinkToFit="1"/>
    </xf>
    <xf numFmtId="0" fontId="5" fillId="0" borderId="51" xfId="0" applyFont="1" applyBorder="1" applyAlignment="1">
      <alignment vertical="center" shrinkToFit="1"/>
    </xf>
    <xf numFmtId="0" fontId="5" fillId="0" borderId="52" xfId="0" applyFont="1" applyBorder="1" applyAlignment="1">
      <alignment vertical="center" shrinkToFit="1"/>
    </xf>
    <xf numFmtId="0" fontId="6" fillId="0" borderId="62" xfId="0" applyFont="1" applyBorder="1" applyAlignment="1">
      <alignment vertical="center" shrinkToFit="1"/>
    </xf>
    <xf numFmtId="0" fontId="6" fillId="0" borderId="64" xfId="0" applyFont="1" applyBorder="1" applyAlignment="1">
      <alignment vertical="center" shrinkToFit="1"/>
    </xf>
    <xf numFmtId="0" fontId="6" fillId="0" borderId="33" xfId="0" applyFont="1" applyBorder="1" applyAlignment="1">
      <alignment vertical="center" shrinkToFit="1"/>
    </xf>
    <xf numFmtId="0" fontId="6" fillId="0" borderId="34" xfId="0" applyFont="1" applyBorder="1" applyAlignment="1">
      <alignment vertical="center" shrinkToFit="1"/>
    </xf>
    <xf numFmtId="0" fontId="6" fillId="0" borderId="35" xfId="0" applyFont="1" applyBorder="1" applyAlignment="1">
      <alignment vertical="center" shrinkToFit="1"/>
    </xf>
    <xf numFmtId="0" fontId="6" fillId="0" borderId="50" xfId="0" applyFont="1" applyBorder="1" applyAlignment="1">
      <alignment horizontal="center" vertical="center" shrinkToFit="1"/>
    </xf>
    <xf numFmtId="0" fontId="6" fillId="0" borderId="0" xfId="0" applyFont="1">
      <alignment vertical="center"/>
    </xf>
    <xf numFmtId="0" fontId="5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68" xfId="0" applyFont="1" applyBorder="1" applyAlignment="1">
      <alignment vertical="center" shrinkToFit="1"/>
    </xf>
    <xf numFmtId="0" fontId="5" fillId="0" borderId="67" xfId="0" applyFont="1" applyBorder="1" applyAlignment="1">
      <alignment vertical="center" shrinkToFit="1"/>
    </xf>
    <xf numFmtId="0" fontId="5" fillId="0" borderId="1" xfId="0" applyFont="1" applyBorder="1" applyAlignment="1">
      <alignment vertical="center" shrinkToFit="1"/>
    </xf>
    <xf numFmtId="0" fontId="5" fillId="2" borderId="0" xfId="0" applyFont="1" applyFill="1" applyAlignment="1">
      <alignment horizontal="center" vertical="center" shrinkToFit="1"/>
    </xf>
    <xf numFmtId="0" fontId="5" fillId="5" borderId="0" xfId="0" applyFont="1" applyFill="1" applyAlignment="1">
      <alignment horizontal="center" vertical="center" shrinkToFit="1"/>
    </xf>
    <xf numFmtId="0" fontId="5" fillId="4" borderId="0" xfId="0" applyFont="1" applyFill="1" applyAlignment="1">
      <alignment horizontal="center" vertical="center" shrinkToFit="1"/>
    </xf>
    <xf numFmtId="0" fontId="5" fillId="6" borderId="0" xfId="0" applyFont="1" applyFill="1" applyAlignment="1">
      <alignment horizontal="center" vertical="center" shrinkToFit="1"/>
    </xf>
    <xf numFmtId="0" fontId="5" fillId="3" borderId="0" xfId="0" applyFont="1" applyFill="1" applyAlignment="1">
      <alignment horizontal="center" vertical="center" shrinkToFit="1"/>
    </xf>
    <xf numFmtId="0" fontId="5" fillId="0" borderId="71" xfId="0" applyFont="1" applyBorder="1" applyAlignment="1">
      <alignment vertical="center" shrinkToFit="1"/>
    </xf>
    <xf numFmtId="0" fontId="5" fillId="0" borderId="72" xfId="0" applyFont="1" applyBorder="1" applyAlignment="1">
      <alignment vertical="center" shrinkToFit="1"/>
    </xf>
    <xf numFmtId="0" fontId="5" fillId="0" borderId="73" xfId="0" applyFont="1" applyBorder="1" applyAlignment="1">
      <alignment vertical="center" shrinkToFit="1"/>
    </xf>
    <xf numFmtId="0" fontId="5" fillId="0" borderId="74" xfId="0" applyFont="1" applyBorder="1" applyAlignment="1">
      <alignment vertical="center" shrinkToFit="1"/>
    </xf>
    <xf numFmtId="0" fontId="5" fillId="0" borderId="75" xfId="0" applyFont="1" applyBorder="1" applyAlignment="1">
      <alignment vertical="center" shrinkToFit="1"/>
    </xf>
    <xf numFmtId="0" fontId="5" fillId="0" borderId="76" xfId="0" applyFont="1" applyBorder="1" applyAlignment="1">
      <alignment vertical="center" shrinkToFit="1"/>
    </xf>
    <xf numFmtId="0" fontId="0" fillId="0" borderId="33" xfId="0" applyBorder="1" applyAlignment="1">
      <alignment vertical="center" shrinkToFit="1"/>
    </xf>
    <xf numFmtId="0" fontId="0" fillId="0" borderId="34" xfId="0" applyBorder="1" applyAlignment="1">
      <alignment vertical="center" shrinkToFit="1"/>
    </xf>
    <xf numFmtId="0" fontId="5" fillId="0" borderId="77" xfId="0" applyFont="1" applyBorder="1" applyAlignment="1">
      <alignment vertical="center" shrinkToFit="1"/>
    </xf>
    <xf numFmtId="0" fontId="5" fillId="0" borderId="53" xfId="0" applyFont="1" applyBorder="1" applyAlignment="1">
      <alignment horizontal="center" vertical="center" shrinkToFit="1"/>
    </xf>
    <xf numFmtId="0" fontId="5" fillId="0" borderId="53" xfId="0" applyFont="1" applyBorder="1" applyAlignment="1">
      <alignment vertical="center" shrinkToFit="1"/>
    </xf>
    <xf numFmtId="0" fontId="5" fillId="0" borderId="78" xfId="0" applyFont="1" applyBorder="1" applyAlignment="1">
      <alignment horizontal="center" vertical="center" shrinkToFit="1"/>
    </xf>
    <xf numFmtId="0" fontId="5" fillId="0" borderId="78" xfId="0" applyFont="1" applyBorder="1" applyAlignment="1">
      <alignment vertical="center" shrinkToFit="1"/>
    </xf>
    <xf numFmtId="0" fontId="5" fillId="0" borderId="62" xfId="0" applyFont="1" applyBorder="1" applyAlignment="1">
      <alignment vertical="center" shrinkToFit="1"/>
    </xf>
    <xf numFmtId="0" fontId="5" fillId="0" borderId="63" xfId="0" applyFont="1" applyBorder="1" applyAlignment="1">
      <alignment vertical="center" shrinkToFit="1"/>
    </xf>
    <xf numFmtId="0" fontId="5" fillId="0" borderId="64" xfId="0" applyFont="1" applyBorder="1" applyAlignment="1">
      <alignment vertical="center" shrinkToFit="1"/>
    </xf>
    <xf numFmtId="0" fontId="9" fillId="0" borderId="0" xfId="0" applyFont="1">
      <alignment vertical="center"/>
    </xf>
    <xf numFmtId="0" fontId="7" fillId="0" borderId="0" xfId="0" applyFont="1">
      <alignment vertical="center"/>
    </xf>
    <xf numFmtId="0" fontId="5" fillId="0" borderId="80" xfId="0" applyFont="1" applyBorder="1" applyAlignment="1">
      <alignment vertical="center" shrinkToFit="1"/>
    </xf>
    <xf numFmtId="0" fontId="5" fillId="0" borderId="81" xfId="0" applyFont="1" applyBorder="1" applyAlignment="1">
      <alignment vertical="center" shrinkToFit="1"/>
    </xf>
    <xf numFmtId="0" fontId="5" fillId="0" borderId="82" xfId="0" applyFont="1" applyBorder="1" applyAlignment="1">
      <alignment vertical="center" shrinkToFit="1"/>
    </xf>
    <xf numFmtId="0" fontId="0" fillId="0" borderId="39" xfId="0" applyBorder="1" applyAlignment="1">
      <alignment vertical="center" shrinkToFit="1"/>
    </xf>
    <xf numFmtId="0" fontId="5" fillId="0" borderId="83" xfId="0" applyFont="1" applyBorder="1" applyAlignment="1">
      <alignment vertical="center" shrinkToFit="1"/>
    </xf>
    <xf numFmtId="0" fontId="5" fillId="0" borderId="84" xfId="0" applyFont="1" applyBorder="1" applyAlignment="1">
      <alignment vertical="center" shrinkToFit="1"/>
    </xf>
    <xf numFmtId="0" fontId="0" fillId="0" borderId="62" xfId="0" applyBorder="1" applyAlignment="1">
      <alignment vertical="center" shrinkToFit="1"/>
    </xf>
    <xf numFmtId="0" fontId="5" fillId="0" borderId="85" xfId="0" applyFont="1" applyBorder="1" applyAlignment="1">
      <alignment vertical="center" shrinkToFit="1"/>
    </xf>
    <xf numFmtId="0" fontId="0" fillId="0" borderId="52" xfId="0" applyBorder="1" applyAlignment="1">
      <alignment vertical="center" shrinkToFit="1"/>
    </xf>
    <xf numFmtId="0" fontId="5" fillId="0" borderId="86" xfId="0" applyFont="1" applyBorder="1" applyAlignment="1">
      <alignment vertical="center" shrinkToFit="1"/>
    </xf>
    <xf numFmtId="0" fontId="5" fillId="0" borderId="87" xfId="0" applyFont="1" applyBorder="1" applyAlignment="1">
      <alignment vertical="center" shrinkToFit="1"/>
    </xf>
    <xf numFmtId="0" fontId="5" fillId="0" borderId="88" xfId="0" applyFont="1" applyBorder="1" applyAlignment="1">
      <alignment vertical="center" shrinkToFit="1"/>
    </xf>
    <xf numFmtId="0" fontId="5" fillId="0" borderId="89" xfId="0" applyFont="1" applyBorder="1" applyAlignment="1">
      <alignment vertical="center" shrinkToFit="1"/>
    </xf>
    <xf numFmtId="0" fontId="5" fillId="0" borderId="90" xfId="0" applyFont="1" applyBorder="1" applyAlignment="1">
      <alignment vertical="center" shrinkToFit="1"/>
    </xf>
    <xf numFmtId="0" fontId="0" fillId="0" borderId="71" xfId="0" applyBorder="1" applyAlignment="1">
      <alignment vertical="center" shrinkToFit="1"/>
    </xf>
    <xf numFmtId="0" fontId="6" fillId="0" borderId="78" xfId="0" applyFont="1" applyBorder="1" applyAlignment="1">
      <alignment horizontal="center" vertical="center" shrinkToFit="1"/>
    </xf>
    <xf numFmtId="0" fontId="6" fillId="0" borderId="78" xfId="0" applyFont="1" applyBorder="1" applyAlignment="1">
      <alignment vertical="center" shrinkToFit="1"/>
    </xf>
    <xf numFmtId="0" fontId="6" fillId="0" borderId="71" xfId="0" applyFont="1" applyBorder="1" applyAlignment="1">
      <alignment vertical="center" shrinkToFit="1"/>
    </xf>
    <xf numFmtId="0" fontId="6" fillId="0" borderId="72" xfId="0" applyFont="1" applyBorder="1" applyAlignment="1">
      <alignment vertical="center" shrinkToFit="1"/>
    </xf>
    <xf numFmtId="0" fontId="6" fillId="0" borderId="73" xfId="0" applyFont="1" applyBorder="1" applyAlignment="1">
      <alignment vertical="center" shrinkToFit="1"/>
    </xf>
    <xf numFmtId="0" fontId="6" fillId="0" borderId="74" xfId="0" applyFont="1" applyBorder="1" applyAlignment="1">
      <alignment vertical="center" shrinkToFit="1"/>
    </xf>
    <xf numFmtId="0" fontId="6" fillId="0" borderId="50" xfId="0" applyFont="1" applyBorder="1" applyAlignment="1">
      <alignment vertical="center" shrinkToFit="1"/>
    </xf>
    <xf numFmtId="0" fontId="6" fillId="0" borderId="75" xfId="0" applyFont="1" applyBorder="1" applyAlignment="1">
      <alignment vertical="center" shrinkToFit="1"/>
    </xf>
    <xf numFmtId="0" fontId="6" fillId="0" borderId="38" xfId="0" applyFont="1" applyBorder="1" applyAlignment="1">
      <alignment vertical="center" shrinkToFit="1"/>
    </xf>
    <xf numFmtId="0" fontId="6" fillId="0" borderId="36" xfId="0" applyFont="1" applyBorder="1" applyAlignment="1">
      <alignment vertical="center" shrinkToFit="1"/>
    </xf>
    <xf numFmtId="0" fontId="6" fillId="0" borderId="53" xfId="0" applyFont="1" applyBorder="1" applyAlignment="1">
      <alignment horizontal="center" vertical="center" shrinkToFit="1"/>
    </xf>
    <xf numFmtId="0" fontId="6" fillId="0" borderId="53" xfId="0" applyFont="1" applyBorder="1" applyAlignment="1">
      <alignment vertical="center" shrinkToFit="1"/>
    </xf>
    <xf numFmtId="0" fontId="0" fillId="0" borderId="70" xfId="0" applyBorder="1">
      <alignment vertical="center"/>
    </xf>
    <xf numFmtId="0" fontId="0" fillId="0" borderId="58" xfId="0" applyBorder="1">
      <alignment vertical="center"/>
    </xf>
    <xf numFmtId="0" fontId="0" fillId="0" borderId="65" xfId="0" applyBorder="1">
      <alignment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0" fontId="6" fillId="0" borderId="61" xfId="0" applyFont="1" applyBorder="1" applyAlignment="1">
      <alignment horizontal="center" vertical="center" shrinkToFit="1"/>
    </xf>
    <xf numFmtId="0" fontId="6" fillId="0" borderId="89" xfId="0" applyFont="1" applyBorder="1" applyAlignment="1">
      <alignment vertical="center" shrinkToFit="1"/>
    </xf>
    <xf numFmtId="0" fontId="6" fillId="0" borderId="63" xfId="0" applyFont="1" applyBorder="1" applyAlignment="1">
      <alignment vertical="center" shrinkToFit="1"/>
    </xf>
    <xf numFmtId="0" fontId="2" fillId="0" borderId="64" xfId="0" applyFont="1" applyBorder="1" applyAlignment="1">
      <alignment vertical="center" shrinkToFit="1"/>
    </xf>
    <xf numFmtId="0" fontId="2" fillId="0" borderId="62" xfId="0" applyFont="1" applyBorder="1" applyAlignment="1">
      <alignment vertical="center" shrinkToFit="1"/>
    </xf>
    <xf numFmtId="0" fontId="6" fillId="0" borderId="39" xfId="0" applyFont="1" applyBorder="1" applyAlignment="1">
      <alignment vertical="center" shrinkToFit="1"/>
    </xf>
    <xf numFmtId="0" fontId="6" fillId="0" borderId="33" xfId="0" applyFont="1" applyBorder="1" applyAlignment="1">
      <alignment horizontal="center" vertical="center" shrinkToFit="1"/>
    </xf>
    <xf numFmtId="0" fontId="6" fillId="0" borderId="65" xfId="0" applyFont="1" applyBorder="1" applyAlignment="1">
      <alignment horizontal="center" vertical="center" shrinkToFit="1"/>
    </xf>
    <xf numFmtId="0" fontId="2" fillId="0" borderId="35" xfId="0" applyFont="1" applyBorder="1" applyAlignment="1">
      <alignment vertical="center" shrinkToFit="1"/>
    </xf>
    <xf numFmtId="0" fontId="2" fillId="0" borderId="33" xfId="0" applyFont="1" applyBorder="1" applyAlignment="1">
      <alignment vertical="center" shrinkToFit="1"/>
    </xf>
    <xf numFmtId="0" fontId="6" fillId="0" borderId="92" xfId="0" applyFont="1" applyBorder="1" applyAlignment="1">
      <alignment horizontal="center" vertical="center" shrinkToFit="1"/>
    </xf>
    <xf numFmtId="0" fontId="2" fillId="0" borderId="35" xfId="0" applyFont="1" applyBorder="1" applyAlignment="1">
      <alignment horizontal="center" vertical="center" shrinkToFit="1"/>
    </xf>
    <xf numFmtId="0" fontId="14" fillId="0" borderId="39" xfId="0" applyFont="1" applyBorder="1" applyAlignment="1">
      <alignment vertical="center" shrinkToFit="1"/>
    </xf>
    <xf numFmtId="0" fontId="6" fillId="0" borderId="37" xfId="0" applyFont="1" applyBorder="1" applyAlignment="1">
      <alignment vertical="center" shrinkToFit="1"/>
    </xf>
    <xf numFmtId="0" fontId="2" fillId="0" borderId="36" xfId="0" applyFont="1" applyBorder="1" applyAlignment="1">
      <alignment vertical="center" shrinkToFit="1"/>
    </xf>
    <xf numFmtId="0" fontId="2" fillId="0" borderId="38" xfId="0" applyFont="1" applyBorder="1" applyAlignment="1">
      <alignment vertical="center" shrinkToFit="1"/>
    </xf>
    <xf numFmtId="0" fontId="6" fillId="0" borderId="59" xfId="0" applyFont="1" applyBorder="1" applyAlignment="1">
      <alignment horizontal="center" vertical="center" shrinkToFit="1"/>
    </xf>
    <xf numFmtId="0" fontId="6" fillId="0" borderId="93" xfId="0" applyFont="1" applyBorder="1" applyAlignment="1">
      <alignment vertical="center" shrinkToFit="1"/>
    </xf>
    <xf numFmtId="0" fontId="6" fillId="0" borderId="52" xfId="0" applyFont="1" applyBorder="1" applyAlignment="1">
      <alignment vertical="center" shrinkToFit="1"/>
    </xf>
    <xf numFmtId="0" fontId="6" fillId="0" borderId="67" xfId="0" applyFont="1" applyBorder="1" applyAlignment="1">
      <alignment vertical="center" shrinkToFit="1"/>
    </xf>
    <xf numFmtId="0" fontId="6" fillId="0" borderId="51" xfId="0" applyFont="1" applyBorder="1" applyAlignment="1">
      <alignment vertical="center" shrinkToFit="1"/>
    </xf>
    <xf numFmtId="0" fontId="2" fillId="0" borderId="51" xfId="0" applyFont="1" applyBorder="1" applyAlignment="1">
      <alignment vertical="center" shrinkToFit="1"/>
    </xf>
    <xf numFmtId="0" fontId="2" fillId="0" borderId="67" xfId="0" applyFont="1" applyBorder="1" applyAlignment="1">
      <alignment vertical="center" shrinkToFit="1"/>
    </xf>
    <xf numFmtId="0" fontId="6" fillId="0" borderId="0" xfId="0" applyFont="1" applyAlignment="1">
      <alignment vertical="center" shrinkToFit="1"/>
    </xf>
    <xf numFmtId="0" fontId="6" fillId="0" borderId="0" xfId="0" applyFont="1" applyAlignment="1">
      <alignment horizontal="left" vertical="center"/>
    </xf>
    <xf numFmtId="0" fontId="6" fillId="0" borderId="50" xfId="0" applyFont="1" applyBorder="1" applyAlignment="1">
      <alignment horizontal="center" vertical="center"/>
    </xf>
    <xf numFmtId="0" fontId="6" fillId="0" borderId="65" xfId="0" applyFont="1" applyBorder="1" applyAlignment="1">
      <alignment horizontal="left" vertical="center" shrinkToFit="1"/>
    </xf>
    <xf numFmtId="0" fontId="6" fillId="0" borderId="34" xfId="0" applyFont="1" applyBorder="1">
      <alignment vertical="center"/>
    </xf>
    <xf numFmtId="0" fontId="6" fillId="0" borderId="21" xfId="0" applyFont="1" applyBorder="1" applyAlignment="1">
      <alignment vertical="center" shrinkToFit="1"/>
    </xf>
    <xf numFmtId="0" fontId="6" fillId="0" borderId="22" xfId="0" applyFont="1" applyBorder="1" applyAlignment="1">
      <alignment vertical="center" shrinkToFit="1"/>
    </xf>
    <xf numFmtId="0" fontId="6" fillId="0" borderId="23" xfId="0" applyFont="1" applyBorder="1" applyAlignment="1">
      <alignment vertical="center" shrinkToFit="1"/>
    </xf>
    <xf numFmtId="0" fontId="6" fillId="0" borderId="17" xfId="0" applyFont="1" applyBorder="1" applyAlignment="1">
      <alignment vertical="center" shrinkToFit="1"/>
    </xf>
    <xf numFmtId="0" fontId="6" fillId="0" borderId="18" xfId="0" applyFont="1" applyBorder="1" applyAlignment="1">
      <alignment vertical="center" shrinkToFit="1"/>
    </xf>
    <xf numFmtId="0" fontId="6" fillId="0" borderId="18" xfId="0" applyFont="1" applyBorder="1">
      <alignment vertical="center"/>
    </xf>
    <xf numFmtId="0" fontId="6" fillId="0" borderId="19" xfId="0" applyFont="1" applyBorder="1" applyAlignment="1">
      <alignment vertical="center" shrinkToFit="1"/>
    </xf>
    <xf numFmtId="0" fontId="6" fillId="0" borderId="68" xfId="0" applyFont="1" applyBorder="1" applyAlignment="1">
      <alignment horizontal="center" vertical="center"/>
    </xf>
    <xf numFmtId="0" fontId="5" fillId="0" borderId="31" xfId="0" applyFont="1" applyBorder="1" applyAlignment="1">
      <alignment vertical="center" shrinkToFit="1"/>
    </xf>
    <xf numFmtId="0" fontId="0" fillId="0" borderId="0" xfId="0" applyAlignment="1">
      <alignment horizontal="center" vertical="center"/>
    </xf>
    <xf numFmtId="0" fontId="15" fillId="2" borderId="0" xfId="0" applyFont="1" applyFill="1" applyAlignment="1">
      <alignment horizontal="center" vertical="center" shrinkToFit="1"/>
    </xf>
    <xf numFmtId="0" fontId="10" fillId="0" borderId="0" xfId="0" applyFont="1">
      <alignment vertical="center"/>
    </xf>
    <xf numFmtId="0" fontId="10" fillId="0" borderId="21" xfId="0" applyFont="1" applyBorder="1" applyAlignment="1">
      <alignment vertical="center" shrinkToFit="1"/>
    </xf>
    <xf numFmtId="0" fontId="10" fillId="0" borderId="22" xfId="0" applyFont="1" applyBorder="1" applyAlignment="1">
      <alignment vertical="center" shrinkToFit="1"/>
    </xf>
    <xf numFmtId="0" fontId="10" fillId="0" borderId="23" xfId="0" applyFont="1" applyBorder="1" applyAlignment="1">
      <alignment vertical="center" shrinkToFit="1"/>
    </xf>
    <xf numFmtId="0" fontId="10" fillId="0" borderId="14" xfId="0" applyFont="1" applyBorder="1" applyAlignment="1">
      <alignment vertical="center" shrinkToFit="1"/>
    </xf>
    <xf numFmtId="0" fontId="10" fillId="0" borderId="18" xfId="0" applyFont="1" applyBorder="1" applyAlignment="1">
      <alignment vertical="center" shrinkToFit="1"/>
    </xf>
    <xf numFmtId="0" fontId="10" fillId="0" borderId="19" xfId="0" applyFont="1" applyBorder="1" applyAlignment="1">
      <alignment vertical="center" shrinkToFit="1"/>
    </xf>
    <xf numFmtId="0" fontId="10" fillId="0" borderId="17" xfId="0" applyFont="1" applyBorder="1" applyAlignment="1">
      <alignment vertical="center" shrinkToFit="1"/>
    </xf>
    <xf numFmtId="0" fontId="10" fillId="0" borderId="13" xfId="0" applyFont="1" applyBorder="1" applyAlignment="1">
      <alignment vertical="center" shrinkToFit="1"/>
    </xf>
    <xf numFmtId="0" fontId="10" fillId="0" borderId="22" xfId="0" applyFont="1" applyBorder="1" applyAlignment="1">
      <alignment horizontal="left" vertical="center" shrinkToFit="1"/>
    </xf>
    <xf numFmtId="0" fontId="10" fillId="0" borderId="15" xfId="0" applyFont="1" applyBorder="1" applyAlignment="1">
      <alignment vertical="center" shrinkToFit="1"/>
    </xf>
    <xf numFmtId="0" fontId="0" fillId="0" borderId="79" xfId="0" applyBorder="1" applyAlignment="1">
      <alignment vertical="center" shrinkToFit="1"/>
    </xf>
    <xf numFmtId="0" fontId="0" fillId="0" borderId="65" xfId="0" applyBorder="1" applyAlignment="1">
      <alignment vertical="center" wrapText="1"/>
    </xf>
    <xf numFmtId="0" fontId="0" fillId="0" borderId="37" xfId="0" applyBorder="1">
      <alignment vertical="center"/>
    </xf>
    <xf numFmtId="0" fontId="0" fillId="0" borderId="38" xfId="0" applyBorder="1">
      <alignment vertical="center"/>
    </xf>
    <xf numFmtId="0" fontId="0" fillId="0" borderId="66" xfId="0" applyBorder="1" applyAlignment="1">
      <alignment horizontal="center" vertical="center"/>
    </xf>
    <xf numFmtId="178" fontId="0" fillId="0" borderId="65" xfId="0" applyNumberFormat="1" applyBorder="1">
      <alignment vertical="center"/>
    </xf>
    <xf numFmtId="178" fontId="0" fillId="0" borderId="34" xfId="0" applyNumberFormat="1" applyBorder="1">
      <alignment vertical="center"/>
    </xf>
    <xf numFmtId="178" fontId="0" fillId="0" borderId="35" xfId="0" applyNumberFormat="1" applyBorder="1">
      <alignment vertical="center"/>
    </xf>
    <xf numFmtId="178" fontId="0" fillId="0" borderId="66" xfId="0" applyNumberFormat="1" applyBorder="1">
      <alignment vertical="center"/>
    </xf>
    <xf numFmtId="178" fontId="0" fillId="0" borderId="52" xfId="0" applyNumberFormat="1" applyBorder="1">
      <alignment vertical="center"/>
    </xf>
    <xf numFmtId="178" fontId="0" fillId="0" borderId="67" xfId="0" applyNumberFormat="1" applyBorder="1">
      <alignment vertical="center"/>
    </xf>
    <xf numFmtId="178" fontId="0" fillId="0" borderId="50" xfId="0" applyNumberFormat="1" applyBorder="1">
      <alignment vertical="center"/>
    </xf>
    <xf numFmtId="178" fontId="0" fillId="0" borderId="68" xfId="0" applyNumberFormat="1" applyBorder="1">
      <alignment vertical="center"/>
    </xf>
    <xf numFmtId="0" fontId="16" fillId="7" borderId="0" xfId="0" applyFont="1" applyFill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0" fillId="0" borderId="36" xfId="0" applyBorder="1">
      <alignment vertical="center"/>
    </xf>
    <xf numFmtId="178" fontId="0" fillId="0" borderId="33" xfId="0" applyNumberFormat="1" applyBorder="1">
      <alignment vertical="center"/>
    </xf>
    <xf numFmtId="178" fontId="0" fillId="0" borderId="51" xfId="0" applyNumberFormat="1" applyBorder="1">
      <alignment vertical="center"/>
    </xf>
    <xf numFmtId="0" fontId="17" fillId="0" borderId="0" xfId="0" applyFont="1">
      <alignment vertical="center"/>
    </xf>
    <xf numFmtId="0" fontId="18" fillId="0" borderId="103" xfId="0" applyFont="1" applyBorder="1" applyAlignment="1">
      <alignment horizontal="center" vertical="center"/>
    </xf>
    <xf numFmtId="0" fontId="18" fillId="0" borderId="107" xfId="0" applyFont="1" applyBorder="1">
      <alignment vertical="center"/>
    </xf>
    <xf numFmtId="0" fontId="18" fillId="0" borderId="108" xfId="0" applyFont="1" applyBorder="1">
      <alignment vertical="center"/>
    </xf>
    <xf numFmtId="0" fontId="18" fillId="0" borderId="108" xfId="0" applyFont="1" applyBorder="1" applyAlignment="1">
      <alignment vertical="center" wrapText="1"/>
    </xf>
    <xf numFmtId="0" fontId="18" fillId="0" borderId="109" xfId="0" applyFont="1" applyBorder="1">
      <alignment vertical="center"/>
    </xf>
    <xf numFmtId="0" fontId="18" fillId="0" borderId="75" xfId="0" applyFont="1" applyBorder="1" applyAlignment="1">
      <alignment horizontal="center" vertical="center"/>
    </xf>
    <xf numFmtId="178" fontId="18" fillId="0" borderId="117" xfId="0" applyNumberFormat="1" applyFont="1" applyBorder="1">
      <alignment vertical="center"/>
    </xf>
    <xf numFmtId="178" fontId="18" fillId="0" borderId="118" xfId="0" applyNumberFormat="1" applyFont="1" applyBorder="1">
      <alignment vertical="center"/>
    </xf>
    <xf numFmtId="178" fontId="18" fillId="0" borderId="119" xfId="0" applyNumberFormat="1" applyFont="1" applyBorder="1">
      <alignment vertical="center"/>
    </xf>
    <xf numFmtId="178" fontId="18" fillId="0" borderId="39" xfId="0" applyNumberFormat="1" applyFont="1" applyBorder="1">
      <alignment vertical="center"/>
    </xf>
    <xf numFmtId="179" fontId="18" fillId="0" borderId="112" xfId="1" applyNumberFormat="1" applyFont="1" applyBorder="1">
      <alignment vertical="center"/>
    </xf>
    <xf numFmtId="179" fontId="18" fillId="0" borderId="113" xfId="1" applyNumberFormat="1" applyFont="1" applyBorder="1">
      <alignment vertical="center"/>
    </xf>
    <xf numFmtId="179" fontId="18" fillId="0" borderId="114" xfId="1" applyNumberFormat="1" applyFont="1" applyBorder="1">
      <alignment vertical="center"/>
    </xf>
    <xf numFmtId="179" fontId="18" fillId="0" borderId="34" xfId="1" applyNumberFormat="1" applyFont="1" applyBorder="1">
      <alignment vertical="center"/>
    </xf>
    <xf numFmtId="179" fontId="18" fillId="0" borderId="99" xfId="0" applyNumberFormat="1" applyFont="1" applyBorder="1">
      <alignment vertical="center"/>
    </xf>
    <xf numFmtId="179" fontId="18" fillId="0" borderId="100" xfId="0" applyNumberFormat="1" applyFont="1" applyBorder="1">
      <alignment vertical="center"/>
    </xf>
    <xf numFmtId="179" fontId="18" fillId="0" borderId="97" xfId="0" applyNumberFormat="1" applyFont="1" applyBorder="1">
      <alignment vertical="center"/>
    </xf>
    <xf numFmtId="179" fontId="18" fillId="0" borderId="98" xfId="0" applyNumberFormat="1" applyFont="1" applyBorder="1">
      <alignment vertical="center"/>
    </xf>
    <xf numFmtId="179" fontId="18" fillId="0" borderId="101" xfId="0" applyNumberFormat="1" applyFont="1" applyBorder="1">
      <alignment vertical="center"/>
    </xf>
    <xf numFmtId="179" fontId="18" fillId="0" borderId="102" xfId="0" applyNumberFormat="1" applyFont="1" applyBorder="1">
      <alignment vertical="center"/>
    </xf>
    <xf numFmtId="179" fontId="18" fillId="0" borderId="103" xfId="0" applyNumberFormat="1" applyFont="1" applyBorder="1">
      <alignment vertical="center"/>
    </xf>
    <xf numFmtId="179" fontId="18" fillId="0" borderId="104" xfId="0" applyNumberFormat="1" applyFont="1" applyBorder="1">
      <alignment vertical="center"/>
    </xf>
    <xf numFmtId="0" fontId="18" fillId="0" borderId="104" xfId="0" applyFont="1" applyBorder="1" applyAlignment="1">
      <alignment horizontal="center" vertical="center" wrapText="1"/>
    </xf>
    <xf numFmtId="0" fontId="18" fillId="0" borderId="121" xfId="0" applyFont="1" applyBorder="1" applyAlignment="1">
      <alignment horizontal="center" vertical="center"/>
    </xf>
    <xf numFmtId="179" fontId="18" fillId="0" borderId="122" xfId="0" applyNumberFormat="1" applyFont="1" applyBorder="1">
      <alignment vertical="center"/>
    </xf>
    <xf numFmtId="179" fontId="18" fillId="0" borderId="123" xfId="0" applyNumberFormat="1" applyFont="1" applyBorder="1">
      <alignment vertical="center"/>
    </xf>
    <xf numFmtId="179" fontId="18" fillId="0" borderId="124" xfId="0" applyNumberFormat="1" applyFont="1" applyBorder="1">
      <alignment vertical="center"/>
    </xf>
    <xf numFmtId="179" fontId="18" fillId="0" borderId="121" xfId="0" applyNumberFormat="1" applyFont="1" applyBorder="1">
      <alignment vertical="center"/>
    </xf>
    <xf numFmtId="0" fontId="18" fillId="0" borderId="34" xfId="0" applyFont="1" applyBorder="1" applyAlignment="1">
      <alignment horizontal="center" vertical="center" wrapText="1"/>
    </xf>
    <xf numFmtId="0" fontId="5" fillId="0" borderId="91" xfId="0" applyFont="1" applyBorder="1" applyAlignment="1">
      <alignment vertical="center" shrinkToFit="1"/>
    </xf>
    <xf numFmtId="0" fontId="5" fillId="0" borderId="125" xfId="0" applyFont="1" applyBorder="1" applyAlignment="1">
      <alignment vertical="center" shrinkToFit="1"/>
    </xf>
    <xf numFmtId="0" fontId="5" fillId="0" borderId="126" xfId="0" applyFont="1" applyBorder="1" applyAlignment="1">
      <alignment vertical="center" shrinkToFit="1"/>
    </xf>
    <xf numFmtId="0" fontId="5" fillId="0" borderId="127" xfId="0" applyFont="1" applyBorder="1" applyAlignment="1">
      <alignment vertical="center" shrinkToFit="1"/>
    </xf>
    <xf numFmtId="0" fontId="5" fillId="0" borderId="128" xfId="0" applyFont="1" applyBorder="1" applyAlignment="1">
      <alignment vertical="center" shrinkToFit="1"/>
    </xf>
    <xf numFmtId="0" fontId="5" fillId="0" borderId="94" xfId="0" applyFont="1" applyBorder="1" applyAlignment="1">
      <alignment vertical="center" shrinkToFit="1"/>
    </xf>
    <xf numFmtId="0" fontId="0" fillId="0" borderId="65" xfId="0" applyBorder="1" applyAlignment="1">
      <alignment vertical="center" shrinkToFit="1"/>
    </xf>
    <xf numFmtId="0" fontId="5" fillId="0" borderId="65" xfId="0" applyFont="1" applyBorder="1" applyAlignment="1">
      <alignment vertical="center" shrinkToFit="1"/>
    </xf>
    <xf numFmtId="0" fontId="0" fillId="0" borderId="92" xfId="0" applyBorder="1" applyAlignment="1">
      <alignment vertical="center" shrinkToFit="1"/>
    </xf>
    <xf numFmtId="0" fontId="5" fillId="0" borderId="92" xfId="0" applyFont="1" applyBorder="1" applyAlignment="1">
      <alignment vertical="center" shrinkToFit="1"/>
    </xf>
    <xf numFmtId="0" fontId="5" fillId="0" borderId="66" xfId="0" applyFont="1" applyBorder="1" applyAlignment="1">
      <alignment vertical="center" shrinkToFit="1"/>
    </xf>
    <xf numFmtId="0" fontId="5" fillId="0" borderId="129" xfId="0" applyFont="1" applyBorder="1" applyAlignment="1">
      <alignment vertical="center" shrinkToFit="1"/>
    </xf>
    <xf numFmtId="0" fontId="5" fillId="0" borderId="131" xfId="0" applyFont="1" applyBorder="1" applyAlignment="1">
      <alignment vertical="center" shrinkToFit="1"/>
    </xf>
    <xf numFmtId="0" fontId="5" fillId="0" borderId="132" xfId="0" applyFont="1" applyBorder="1" applyAlignment="1">
      <alignment vertical="center" shrinkToFit="1"/>
    </xf>
    <xf numFmtId="0" fontId="5" fillId="0" borderId="133" xfId="0" applyFont="1" applyBorder="1" applyAlignment="1">
      <alignment vertical="center" shrinkToFit="1"/>
    </xf>
    <xf numFmtId="0" fontId="5" fillId="0" borderId="134" xfId="0" applyFont="1" applyBorder="1" applyAlignment="1">
      <alignment vertical="center" shrinkToFit="1"/>
    </xf>
    <xf numFmtId="0" fontId="0" fillId="0" borderId="37" xfId="0" applyBorder="1" applyAlignment="1">
      <alignment vertical="center" shrinkToFit="1"/>
    </xf>
    <xf numFmtId="0" fontId="5" fillId="0" borderId="120" xfId="0" applyFont="1" applyBorder="1" applyAlignment="1">
      <alignment vertical="center" shrinkToFit="1"/>
    </xf>
    <xf numFmtId="180" fontId="0" fillId="0" borderId="50" xfId="0" applyNumberFormat="1" applyBorder="1">
      <alignment vertical="center"/>
    </xf>
    <xf numFmtId="180" fontId="0" fillId="0" borderId="68" xfId="0" applyNumberFormat="1" applyBorder="1">
      <alignment vertical="center"/>
    </xf>
    <xf numFmtId="180" fontId="18" fillId="0" borderId="112" xfId="0" applyNumberFormat="1" applyFont="1" applyBorder="1">
      <alignment vertical="center"/>
    </xf>
    <xf numFmtId="180" fontId="18" fillId="0" borderId="113" xfId="0" applyNumberFormat="1" applyFont="1" applyBorder="1">
      <alignment vertical="center"/>
    </xf>
    <xf numFmtId="180" fontId="18" fillId="0" borderId="114" xfId="0" applyNumberFormat="1" applyFont="1" applyBorder="1">
      <alignment vertical="center"/>
    </xf>
    <xf numFmtId="180" fontId="18" fillId="0" borderId="34" xfId="0" applyNumberFormat="1" applyFont="1" applyBorder="1">
      <alignment vertical="center"/>
    </xf>
    <xf numFmtId="0" fontId="0" fillId="0" borderId="69" xfId="0" applyBorder="1">
      <alignment vertical="center"/>
    </xf>
    <xf numFmtId="0" fontId="18" fillId="0" borderId="107" xfId="0" applyFont="1" applyBorder="1" applyAlignment="1">
      <alignment vertical="center" shrinkToFit="1"/>
    </xf>
    <xf numFmtId="0" fontId="18" fillId="0" borderId="108" xfId="0" applyFont="1" applyBorder="1" applyAlignment="1">
      <alignment vertical="center" shrinkToFit="1"/>
    </xf>
    <xf numFmtId="0" fontId="6" fillId="0" borderId="9" xfId="0" applyFont="1" applyBorder="1" applyAlignment="1">
      <alignment horizontal="center" vertical="center"/>
    </xf>
    <xf numFmtId="0" fontId="6" fillId="0" borderId="91" xfId="0" applyFont="1" applyBorder="1" applyAlignment="1">
      <alignment horizontal="left" vertical="center" shrinkToFit="1"/>
    </xf>
    <xf numFmtId="0" fontId="6" fillId="0" borderId="28" xfId="0" applyFont="1" applyBorder="1" applyAlignment="1">
      <alignment vertical="center" shrinkToFit="1"/>
    </xf>
    <xf numFmtId="0" fontId="6" fillId="0" borderId="29" xfId="0" applyFont="1" applyBorder="1" applyAlignment="1">
      <alignment vertical="center" shrinkToFit="1"/>
    </xf>
    <xf numFmtId="0" fontId="6" fillId="0" borderId="29" xfId="0" applyFont="1" applyBorder="1">
      <alignment vertical="center"/>
    </xf>
    <xf numFmtId="0" fontId="6" fillId="0" borderId="30" xfId="0" applyFont="1" applyBorder="1" applyAlignment="1">
      <alignment vertical="center" shrinkToFit="1"/>
    </xf>
    <xf numFmtId="0" fontId="6" fillId="0" borderId="78" xfId="0" applyFont="1" applyBorder="1" applyAlignment="1">
      <alignment horizontal="center" vertical="center"/>
    </xf>
    <xf numFmtId="0" fontId="6" fillId="0" borderId="95" xfId="0" applyFont="1" applyBorder="1" applyAlignment="1">
      <alignment horizontal="left" vertical="center" shrinkToFit="1"/>
    </xf>
    <xf numFmtId="0" fontId="19" fillId="0" borderId="0" xfId="0" applyFont="1">
      <alignment vertical="center"/>
    </xf>
    <xf numFmtId="0" fontId="5" fillId="0" borderId="135" xfId="0" applyFont="1" applyBorder="1" applyAlignment="1">
      <alignment vertical="center" shrinkToFit="1"/>
    </xf>
    <xf numFmtId="0" fontId="6" fillId="0" borderId="66" xfId="0" applyFont="1" applyBorder="1" applyAlignment="1">
      <alignment horizontal="left" vertical="center" shrinkToFit="1"/>
    </xf>
    <xf numFmtId="0" fontId="6" fillId="0" borderId="51" xfId="0" applyFont="1" applyBorder="1">
      <alignment vertical="center"/>
    </xf>
    <xf numFmtId="0" fontId="10" fillId="0" borderId="24" xfId="0" applyFont="1" applyBorder="1" applyAlignment="1">
      <alignment vertical="center" shrinkToFit="1"/>
    </xf>
    <xf numFmtId="0" fontId="10" fillId="0" borderId="47" xfId="0" applyFont="1" applyBorder="1" applyAlignment="1">
      <alignment vertical="center" shrinkToFit="1"/>
    </xf>
    <xf numFmtId="0" fontId="2" fillId="0" borderId="0" xfId="0" applyFont="1" applyAlignment="1">
      <alignment vertical="center" shrinkToFit="1"/>
    </xf>
    <xf numFmtId="0" fontId="0" fillId="0" borderId="0" xfId="0" applyAlignment="1">
      <alignment horizontal="center" vertical="center" shrinkToFit="1"/>
    </xf>
    <xf numFmtId="0" fontId="10" fillId="0" borderId="25" xfId="0" applyFont="1" applyBorder="1" applyAlignment="1">
      <alignment vertical="center" shrinkToFit="1"/>
    </xf>
    <xf numFmtId="0" fontId="0" fillId="0" borderId="19" xfId="0" applyBorder="1" applyAlignment="1">
      <alignment vertical="center" shrinkToFit="1"/>
    </xf>
    <xf numFmtId="0" fontId="6" fillId="0" borderId="0" xfId="0" applyFont="1" applyAlignment="1">
      <alignment vertical="center" wrapText="1"/>
    </xf>
    <xf numFmtId="0" fontId="18" fillId="0" borderId="0" xfId="0" applyFont="1" applyAlignment="1">
      <alignment vertical="center" wrapText="1"/>
    </xf>
    <xf numFmtId="0" fontId="5" fillId="0" borderId="136" xfId="0" applyFont="1" applyBorder="1" applyAlignment="1">
      <alignment vertical="center" shrinkToFit="1"/>
    </xf>
    <xf numFmtId="0" fontId="0" fillId="0" borderId="29" xfId="0" applyBorder="1" applyAlignment="1">
      <alignment vertical="center" shrinkToFit="1"/>
    </xf>
    <xf numFmtId="0" fontId="0" fillId="0" borderId="29" xfId="0" applyBorder="1">
      <alignment vertical="center"/>
    </xf>
    <xf numFmtId="0" fontId="0" fillId="0" borderId="67" xfId="0" applyBorder="1" applyAlignment="1">
      <alignment vertical="center" shrinkToFit="1"/>
    </xf>
    <xf numFmtId="178" fontId="18" fillId="8" borderId="112" xfId="0" applyNumberFormat="1" applyFont="1" applyFill="1" applyBorder="1">
      <alignment vertical="center"/>
    </xf>
    <xf numFmtId="178" fontId="18" fillId="8" borderId="113" xfId="0" applyNumberFormat="1" applyFont="1" applyFill="1" applyBorder="1">
      <alignment vertical="center"/>
    </xf>
    <xf numFmtId="178" fontId="18" fillId="8" borderId="114" xfId="0" applyNumberFormat="1" applyFont="1" applyFill="1" applyBorder="1">
      <alignment vertical="center"/>
    </xf>
    <xf numFmtId="178" fontId="18" fillId="8" borderId="34" xfId="0" applyNumberFormat="1" applyFont="1" applyFill="1" applyBorder="1">
      <alignment vertical="center"/>
    </xf>
    <xf numFmtId="181" fontId="18" fillId="0" borderId="112" xfId="0" applyNumberFormat="1" applyFont="1" applyBorder="1">
      <alignment vertical="center"/>
    </xf>
    <xf numFmtId="181" fontId="18" fillId="0" borderId="113" xfId="0" applyNumberFormat="1" applyFont="1" applyBorder="1">
      <alignment vertical="center"/>
    </xf>
    <xf numFmtId="181" fontId="18" fillId="0" borderId="114" xfId="0" applyNumberFormat="1" applyFont="1" applyBorder="1">
      <alignment vertical="center"/>
    </xf>
    <xf numFmtId="181" fontId="18" fillId="0" borderId="34" xfId="0" applyNumberFormat="1" applyFont="1" applyBorder="1">
      <alignment vertical="center"/>
    </xf>
    <xf numFmtId="0" fontId="5" fillId="0" borderId="79" xfId="0" applyFont="1" applyBorder="1" applyAlignment="1">
      <alignment vertical="center" shrinkToFit="1"/>
    </xf>
    <xf numFmtId="0" fontId="10" fillId="0" borderId="46" xfId="0" applyFont="1" applyBorder="1" applyAlignment="1">
      <alignment vertical="center" shrinkToFit="1"/>
    </xf>
    <xf numFmtId="0" fontId="20" fillId="0" borderId="0" xfId="0" applyFont="1">
      <alignment vertical="center"/>
    </xf>
    <xf numFmtId="0" fontId="0" fillId="0" borderId="63" xfId="0" applyBorder="1" applyAlignment="1">
      <alignment vertical="center" shrinkToFit="1"/>
    </xf>
    <xf numFmtId="0" fontId="0" fillId="0" borderId="64" xfId="0" applyBorder="1" applyAlignment="1">
      <alignment vertical="center" shrinkToFit="1"/>
    </xf>
    <xf numFmtId="0" fontId="6" fillId="0" borderId="78" xfId="0" applyFont="1" applyBorder="1" applyAlignment="1">
      <alignment horizontal="left" vertical="center" shrinkToFit="1"/>
    </xf>
    <xf numFmtId="0" fontId="6" fillId="0" borderId="50" xfId="0" applyFont="1" applyBorder="1" applyAlignment="1">
      <alignment horizontal="left" vertical="center" shrinkToFit="1"/>
    </xf>
    <xf numFmtId="0" fontId="6" fillId="0" borderId="6" xfId="0" applyFont="1" applyBorder="1" applyAlignment="1">
      <alignment horizontal="left" vertical="center" shrinkToFit="1"/>
    </xf>
    <xf numFmtId="0" fontId="21" fillId="0" borderId="46" xfId="0" applyFont="1" applyBorder="1" applyAlignment="1">
      <alignment vertical="center" shrinkToFit="1"/>
    </xf>
    <xf numFmtId="0" fontId="18" fillId="0" borderId="104" xfId="0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center"/>
    </xf>
    <xf numFmtId="0" fontId="14" fillId="0" borderId="0" xfId="0" applyFont="1" applyAlignment="1">
      <alignment vertical="center" shrinkToFit="1"/>
    </xf>
    <xf numFmtId="0" fontId="5" fillId="0" borderId="138" xfId="0" applyFont="1" applyBorder="1" applyAlignment="1">
      <alignment vertical="center" shrinkToFit="1"/>
    </xf>
    <xf numFmtId="0" fontId="24" fillId="0" borderId="0" xfId="0" applyFont="1">
      <alignment vertical="center"/>
    </xf>
    <xf numFmtId="0" fontId="23" fillId="0" borderId="0" xfId="0" applyFont="1">
      <alignment vertical="center"/>
    </xf>
    <xf numFmtId="0" fontId="25" fillId="0" borderId="0" xfId="0" applyFont="1">
      <alignment vertical="center"/>
    </xf>
    <xf numFmtId="0" fontId="14" fillId="0" borderId="0" xfId="0" applyFont="1">
      <alignment vertical="center"/>
    </xf>
    <xf numFmtId="0" fontId="5" fillId="0" borderId="139" xfId="0" applyFont="1" applyBorder="1" applyAlignment="1">
      <alignment vertical="center" shrinkToFit="1"/>
    </xf>
    <xf numFmtId="0" fontId="5" fillId="0" borderId="140" xfId="0" applyFont="1" applyBorder="1" applyAlignment="1">
      <alignment vertical="center" shrinkToFit="1"/>
    </xf>
    <xf numFmtId="0" fontId="5" fillId="0" borderId="60" xfId="0" applyFont="1" applyBorder="1" applyAlignment="1">
      <alignment vertical="center" shrinkToFit="1"/>
    </xf>
    <xf numFmtId="38" fontId="5" fillId="0" borderId="56" xfId="1" applyFont="1" applyFill="1" applyBorder="1" applyAlignment="1">
      <alignment vertical="center"/>
    </xf>
    <xf numFmtId="0" fontId="10" fillId="0" borderId="79" xfId="0" applyFont="1" applyBorder="1" applyAlignment="1">
      <alignment vertical="center" shrinkToFit="1"/>
    </xf>
    <xf numFmtId="0" fontId="10" fillId="0" borderId="30" xfId="0" applyFont="1" applyBorder="1" applyAlignment="1">
      <alignment vertical="center" shrinkToFit="1"/>
    </xf>
    <xf numFmtId="0" fontId="5" fillId="0" borderId="137" xfId="0" applyFont="1" applyBorder="1" applyAlignment="1">
      <alignment vertical="center" shrinkToFit="1"/>
    </xf>
    <xf numFmtId="0" fontId="5" fillId="0" borderId="141" xfId="0" applyFont="1" applyBorder="1" applyAlignment="1">
      <alignment vertical="center" shrinkToFit="1"/>
    </xf>
    <xf numFmtId="0" fontId="5" fillId="0" borderId="142" xfId="0" applyFont="1" applyBorder="1" applyAlignment="1">
      <alignment vertical="center" shrinkToFit="1"/>
    </xf>
    <xf numFmtId="0" fontId="6" fillId="0" borderId="20" xfId="0" applyFont="1" applyBorder="1" applyAlignment="1">
      <alignment horizontal="center" vertical="center"/>
    </xf>
    <xf numFmtId="0" fontId="6" fillId="0" borderId="37" xfId="0" applyFont="1" applyBorder="1">
      <alignment vertical="center"/>
    </xf>
    <xf numFmtId="0" fontId="6" fillId="0" borderId="16" xfId="0" applyFont="1" applyBorder="1" applyAlignment="1">
      <alignment horizontal="left" vertical="center" shrinkToFit="1"/>
    </xf>
    <xf numFmtId="0" fontId="6" fillId="0" borderId="92" xfId="0" applyFont="1" applyBorder="1" applyAlignment="1">
      <alignment horizontal="left" vertical="center" shrinkToFit="1"/>
    </xf>
    <xf numFmtId="0" fontId="5" fillId="0" borderId="0" xfId="0" applyFont="1" applyAlignment="1">
      <alignment horizontal="center" vertical="center" shrinkToFit="1"/>
    </xf>
    <xf numFmtId="0" fontId="6" fillId="0" borderId="22" xfId="0" applyFont="1" applyBorder="1">
      <alignment vertical="center"/>
    </xf>
    <xf numFmtId="0" fontId="5" fillId="0" borderId="2" xfId="0" applyFont="1" applyBorder="1" applyAlignment="1">
      <alignment vertical="center" shrinkToFit="1"/>
    </xf>
    <xf numFmtId="0" fontId="15" fillId="0" borderId="13" xfId="0" applyFont="1" applyBorder="1" applyAlignment="1">
      <alignment vertical="center" shrinkToFit="1"/>
    </xf>
    <xf numFmtId="0" fontId="6" fillId="0" borderId="135" xfId="0" applyFont="1" applyBorder="1" applyAlignment="1">
      <alignment vertical="center" shrinkToFit="1"/>
    </xf>
    <xf numFmtId="0" fontId="0" fillId="0" borderId="18" xfId="0" applyBorder="1" applyAlignment="1">
      <alignment vertical="center" shrinkToFit="1"/>
    </xf>
    <xf numFmtId="0" fontId="5" fillId="2" borderId="21" xfId="0" applyFont="1" applyFill="1" applyBorder="1" applyAlignment="1">
      <alignment vertical="center" shrinkToFit="1"/>
    </xf>
    <xf numFmtId="0" fontId="5" fillId="2" borderId="33" xfId="0" applyFont="1" applyFill="1" applyBorder="1" applyAlignment="1">
      <alignment vertical="center" shrinkToFit="1"/>
    </xf>
    <xf numFmtId="0" fontId="6" fillId="0" borderId="77" xfId="0" applyFont="1" applyBorder="1" applyAlignment="1">
      <alignment vertical="center" shrinkToFit="1"/>
    </xf>
    <xf numFmtId="0" fontId="6" fillId="0" borderId="65" xfId="0" applyFont="1" applyBorder="1" applyAlignment="1">
      <alignment horizontal="center" vertical="center"/>
    </xf>
    <xf numFmtId="0" fontId="6" fillId="0" borderId="66" xfId="0" applyFont="1" applyBorder="1" applyAlignment="1">
      <alignment horizontal="center" vertical="center"/>
    </xf>
    <xf numFmtId="0" fontId="6" fillId="0" borderId="33" xfId="0" applyFont="1" applyBorder="1">
      <alignment vertical="center"/>
    </xf>
    <xf numFmtId="0" fontId="6" fillId="0" borderId="33" xfId="0" applyFont="1" applyBorder="1" applyAlignment="1">
      <alignment horizontal="left" vertical="center" shrinkToFit="1"/>
    </xf>
    <xf numFmtId="0" fontId="6" fillId="0" borderId="65" xfId="0" applyFont="1" applyBorder="1">
      <alignment vertical="center"/>
    </xf>
    <xf numFmtId="0" fontId="6" fillId="0" borderId="66" xfId="0" applyFont="1" applyBorder="1">
      <alignment vertical="center"/>
    </xf>
    <xf numFmtId="0" fontId="15" fillId="0" borderId="11" xfId="0" applyFont="1" applyBorder="1" applyAlignment="1">
      <alignment vertical="center" shrinkToFit="1"/>
    </xf>
    <xf numFmtId="0" fontId="15" fillId="0" borderId="12" xfId="0" applyFont="1" applyBorder="1" applyAlignment="1">
      <alignment vertical="center" shrinkToFit="1"/>
    </xf>
    <xf numFmtId="0" fontId="15" fillId="0" borderId="15" xfId="0" applyFont="1" applyBorder="1" applyAlignment="1">
      <alignment vertical="center" shrinkToFit="1"/>
    </xf>
    <xf numFmtId="0" fontId="15" fillId="0" borderId="23" xfId="0" applyFont="1" applyBorder="1" applyAlignment="1">
      <alignment vertical="center" shrinkToFit="1"/>
    </xf>
    <xf numFmtId="0" fontId="15" fillId="0" borderId="14" xfId="0" applyFont="1" applyBorder="1" applyAlignment="1">
      <alignment vertical="center" shrinkToFit="1"/>
    </xf>
    <xf numFmtId="0" fontId="15" fillId="0" borderId="18" xfId="0" applyFont="1" applyBorder="1" applyAlignment="1">
      <alignment vertical="center" shrinkToFit="1"/>
    </xf>
    <xf numFmtId="0" fontId="15" fillId="0" borderId="22" xfId="0" applyFont="1" applyBorder="1" applyAlignment="1">
      <alignment vertical="center" shrinkToFit="1"/>
    </xf>
    <xf numFmtId="0" fontId="15" fillId="0" borderId="38" xfId="0" applyFont="1" applyBorder="1" applyAlignment="1">
      <alignment vertical="center" shrinkToFit="1"/>
    </xf>
    <xf numFmtId="0" fontId="15" fillId="0" borderId="17" xfId="0" applyFont="1" applyBorder="1" applyAlignment="1">
      <alignment vertical="center" shrinkToFit="1"/>
    </xf>
    <xf numFmtId="0" fontId="5" fillId="2" borderId="36" xfId="0" applyFont="1" applyFill="1" applyBorder="1" applyAlignment="1">
      <alignment vertical="center" shrinkToFit="1"/>
    </xf>
    <xf numFmtId="0" fontId="5" fillId="0" borderId="33" xfId="0" applyFont="1" applyBorder="1" applyAlignment="1">
      <alignment horizontal="center" vertical="center" shrinkToFit="1"/>
    </xf>
    <xf numFmtId="0" fontId="5" fillId="0" borderId="34" xfId="0" applyFont="1" applyBorder="1" applyAlignment="1">
      <alignment horizontal="center" vertical="center" shrinkToFit="1"/>
    </xf>
    <xf numFmtId="0" fontId="5" fillId="0" borderId="49" xfId="0" applyFont="1" applyBorder="1" applyAlignment="1">
      <alignment vertical="center" shrinkToFit="1"/>
    </xf>
    <xf numFmtId="0" fontId="5" fillId="2" borderId="34" xfId="0" applyFont="1" applyFill="1" applyBorder="1" applyAlignment="1">
      <alignment vertical="center" shrinkToFit="1"/>
    </xf>
    <xf numFmtId="0" fontId="6" fillId="0" borderId="92" xfId="0" applyFont="1" applyBorder="1" applyAlignment="1">
      <alignment horizontal="center" vertical="center"/>
    </xf>
    <xf numFmtId="0" fontId="6" fillId="0" borderId="81" xfId="0" applyFont="1" applyBorder="1" applyAlignment="1">
      <alignment vertical="center" shrinkToFit="1"/>
    </xf>
    <xf numFmtId="0" fontId="18" fillId="0" borderId="39" xfId="0" applyFont="1" applyBorder="1" applyAlignment="1">
      <alignment horizontal="center" vertical="center" wrapText="1"/>
    </xf>
    <xf numFmtId="0" fontId="18" fillId="9" borderId="34" xfId="0" applyFont="1" applyFill="1" applyBorder="1" applyAlignment="1">
      <alignment horizontal="center" vertical="center" wrapText="1"/>
    </xf>
    <xf numFmtId="178" fontId="18" fillId="9" borderId="107" xfId="0" applyNumberFormat="1" applyFont="1" applyFill="1" applyBorder="1">
      <alignment vertical="center"/>
    </xf>
    <xf numFmtId="178" fontId="18" fillId="9" borderId="108" xfId="0" applyNumberFormat="1" applyFont="1" applyFill="1" applyBorder="1">
      <alignment vertical="center"/>
    </xf>
    <xf numFmtId="178" fontId="18" fillId="9" borderId="109" xfId="0" applyNumberFormat="1" applyFont="1" applyFill="1" applyBorder="1">
      <alignment vertical="center"/>
    </xf>
    <xf numFmtId="178" fontId="18" fillId="9" borderId="75" xfId="0" applyNumberFormat="1" applyFont="1" applyFill="1" applyBorder="1">
      <alignment vertical="center"/>
    </xf>
    <xf numFmtId="0" fontId="6" fillId="0" borderId="92" xfId="0" applyFont="1" applyBorder="1">
      <alignment vertical="center"/>
    </xf>
    <xf numFmtId="0" fontId="18" fillId="0" borderId="33" xfId="0" applyFont="1" applyBorder="1" applyAlignment="1">
      <alignment vertical="center" shrinkToFit="1"/>
    </xf>
    <xf numFmtId="0" fontId="5" fillId="2" borderId="35" xfId="0" applyFont="1" applyFill="1" applyBorder="1" applyAlignment="1">
      <alignment vertical="center" shrinkToFit="1"/>
    </xf>
    <xf numFmtId="0" fontId="5" fillId="4" borderId="21" xfId="0" applyFont="1" applyFill="1" applyBorder="1" applyAlignment="1">
      <alignment vertical="center" shrinkToFit="1"/>
    </xf>
    <xf numFmtId="0" fontId="5" fillId="2" borderId="23" xfId="0" applyFont="1" applyFill="1" applyBorder="1" applyAlignment="1">
      <alignment vertical="center" shrinkToFit="1"/>
    </xf>
    <xf numFmtId="0" fontId="18" fillId="0" borderId="81" xfId="0" applyFont="1" applyBorder="1">
      <alignment vertical="center"/>
    </xf>
    <xf numFmtId="0" fontId="18" fillId="0" borderId="90" xfId="0" applyFont="1" applyBorder="1" applyAlignment="1">
      <alignment horizontal="center" vertical="center" wrapText="1"/>
    </xf>
    <xf numFmtId="178" fontId="18" fillId="9" borderId="112" xfId="0" applyNumberFormat="1" applyFont="1" applyFill="1" applyBorder="1">
      <alignment vertical="center"/>
    </xf>
    <xf numFmtId="178" fontId="18" fillId="9" borderId="113" xfId="0" applyNumberFormat="1" applyFont="1" applyFill="1" applyBorder="1">
      <alignment vertical="center"/>
    </xf>
    <xf numFmtId="178" fontId="18" fillId="9" borderId="114" xfId="0" applyNumberFormat="1" applyFont="1" applyFill="1" applyBorder="1">
      <alignment vertical="center"/>
    </xf>
    <xf numFmtId="178" fontId="18" fillId="9" borderId="34" xfId="0" applyNumberFormat="1" applyFont="1" applyFill="1" applyBorder="1">
      <alignment vertical="center"/>
    </xf>
    <xf numFmtId="0" fontId="6" fillId="0" borderId="68" xfId="0" applyFont="1" applyBorder="1" applyAlignment="1">
      <alignment horizontal="left" vertical="center" shrinkToFit="1"/>
    </xf>
    <xf numFmtId="178" fontId="18" fillId="8" borderId="107" xfId="0" applyNumberFormat="1" applyFont="1" applyFill="1" applyBorder="1">
      <alignment vertical="center"/>
    </xf>
    <xf numFmtId="178" fontId="18" fillId="8" borderId="108" xfId="0" applyNumberFormat="1" applyFont="1" applyFill="1" applyBorder="1">
      <alignment vertical="center"/>
    </xf>
    <xf numFmtId="178" fontId="18" fillId="8" borderId="109" xfId="0" applyNumberFormat="1" applyFont="1" applyFill="1" applyBorder="1">
      <alignment vertical="center"/>
    </xf>
    <xf numFmtId="178" fontId="18" fillId="8" borderId="75" xfId="0" applyNumberFormat="1" applyFont="1" applyFill="1" applyBorder="1">
      <alignment vertical="center"/>
    </xf>
    <xf numFmtId="182" fontId="18" fillId="0" borderId="85" xfId="0" applyNumberFormat="1" applyFont="1" applyBorder="1" applyAlignment="1">
      <alignment vertical="center" wrapText="1"/>
    </xf>
    <xf numFmtId="182" fontId="18" fillId="9" borderId="34" xfId="0" applyNumberFormat="1" applyFont="1" applyFill="1" applyBorder="1" applyAlignment="1">
      <alignment horizontal="center" vertical="center" wrapText="1"/>
    </xf>
    <xf numFmtId="0" fontId="15" fillId="0" borderId="21" xfId="0" applyFont="1" applyBorder="1" applyAlignment="1">
      <alignment vertical="center" shrinkToFit="1"/>
    </xf>
    <xf numFmtId="0" fontId="15" fillId="2" borderId="21" xfId="0" applyFont="1" applyFill="1" applyBorder="1" applyAlignment="1">
      <alignment vertical="center" shrinkToFit="1"/>
    </xf>
    <xf numFmtId="0" fontId="15" fillId="2" borderId="14" xfId="0" applyFont="1" applyFill="1" applyBorder="1" applyAlignment="1">
      <alignment vertical="center" shrinkToFit="1"/>
    </xf>
    <xf numFmtId="0" fontId="5" fillId="6" borderId="33" xfId="0" applyFont="1" applyFill="1" applyBorder="1" applyAlignment="1">
      <alignment vertical="center" shrinkToFit="1"/>
    </xf>
    <xf numFmtId="0" fontId="5" fillId="6" borderId="34" xfId="0" applyFont="1" applyFill="1" applyBorder="1" applyAlignment="1">
      <alignment vertical="center" shrinkToFit="1"/>
    </xf>
    <xf numFmtId="0" fontId="5" fillId="2" borderId="62" xfId="0" applyFont="1" applyFill="1" applyBorder="1" applyAlignment="1">
      <alignment vertical="center" shrinkToFit="1"/>
    </xf>
    <xf numFmtId="0" fontId="5" fillId="2" borderId="88" xfId="0" applyFont="1" applyFill="1" applyBorder="1" applyAlignment="1">
      <alignment vertical="center" shrinkToFit="1"/>
    </xf>
    <xf numFmtId="0" fontId="5" fillId="4" borderId="92" xfId="0" applyFont="1" applyFill="1" applyBorder="1" applyAlignment="1">
      <alignment vertical="center" shrinkToFit="1"/>
    </xf>
    <xf numFmtId="0" fontId="15" fillId="0" borderId="48" xfId="0" applyFont="1" applyBorder="1" applyAlignment="1">
      <alignment vertical="center" shrinkToFit="1"/>
    </xf>
    <xf numFmtId="0" fontId="5" fillId="0" borderId="10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 shrinkToFit="1"/>
    </xf>
    <xf numFmtId="0" fontId="5" fillId="6" borderId="22" xfId="0" applyFont="1" applyFill="1" applyBorder="1" applyAlignment="1">
      <alignment vertical="center" shrinkToFit="1"/>
    </xf>
    <xf numFmtId="0" fontId="5" fillId="5" borderId="29" xfId="0" applyFont="1" applyFill="1" applyBorder="1" applyAlignment="1">
      <alignment vertical="center" shrinkToFit="1"/>
    </xf>
    <xf numFmtId="0" fontId="5" fillId="4" borderId="13" xfId="0" applyFont="1" applyFill="1" applyBorder="1" applyAlignment="1">
      <alignment vertical="center" shrinkToFit="1"/>
    </xf>
    <xf numFmtId="0" fontId="5" fillId="4" borderId="46" xfId="0" applyFont="1" applyFill="1" applyBorder="1" applyAlignment="1">
      <alignment vertical="center" shrinkToFit="1"/>
    </xf>
    <xf numFmtId="0" fontId="5" fillId="2" borderId="15" xfId="0" applyFont="1" applyFill="1" applyBorder="1" applyAlignment="1">
      <alignment vertical="center" shrinkToFit="1"/>
    </xf>
    <xf numFmtId="0" fontId="5" fillId="4" borderId="23" xfId="0" applyFont="1" applyFill="1" applyBorder="1" applyAlignment="1">
      <alignment vertical="center" shrinkToFit="1"/>
    </xf>
    <xf numFmtId="0" fontId="18" fillId="0" borderId="14" xfId="0" applyFont="1" applyBorder="1" applyAlignment="1">
      <alignment vertical="center" shrinkToFit="1"/>
    </xf>
    <xf numFmtId="0" fontId="15" fillId="2" borderId="23" xfId="0" applyFont="1" applyFill="1" applyBorder="1" applyAlignment="1">
      <alignment vertical="center" shrinkToFit="1"/>
    </xf>
    <xf numFmtId="0" fontId="5" fillId="4" borderId="48" xfId="0" applyFont="1" applyFill="1" applyBorder="1" applyAlignment="1">
      <alignment vertical="center" shrinkToFit="1"/>
    </xf>
    <xf numFmtId="0" fontId="5" fillId="4" borderId="15" xfId="0" applyFont="1" applyFill="1" applyBorder="1" applyAlignment="1">
      <alignment vertical="center" shrinkToFit="1"/>
    </xf>
    <xf numFmtId="0" fontId="10" fillId="0" borderId="34" xfId="0" applyFont="1" applyBorder="1" applyAlignment="1">
      <alignment vertical="center" shrinkToFit="1"/>
    </xf>
    <xf numFmtId="0" fontId="10" fillId="0" borderId="18" xfId="0" applyFont="1" applyBorder="1">
      <alignment vertical="center"/>
    </xf>
    <xf numFmtId="0" fontId="5" fillId="2" borderId="18" xfId="0" applyFont="1" applyFill="1" applyBorder="1" applyAlignment="1">
      <alignment vertical="center" shrinkToFit="1"/>
    </xf>
    <xf numFmtId="0" fontId="10" fillId="0" borderId="19" xfId="0" applyFont="1" applyBorder="1">
      <alignment vertical="center"/>
    </xf>
    <xf numFmtId="0" fontId="5" fillId="2" borderId="13" xfId="0" applyFont="1" applyFill="1" applyBorder="1" applyAlignment="1">
      <alignment vertical="center" shrinkToFit="1"/>
    </xf>
    <xf numFmtId="0" fontId="5" fillId="2" borderId="14" xfId="0" applyFont="1" applyFill="1" applyBorder="1" applyAlignment="1">
      <alignment vertical="center" shrinkToFit="1"/>
    </xf>
    <xf numFmtId="0" fontId="18" fillId="0" borderId="15" xfId="0" applyFont="1" applyBorder="1" applyAlignment="1">
      <alignment vertical="center" shrinkToFit="1"/>
    </xf>
    <xf numFmtId="0" fontId="10" fillId="2" borderId="14" xfId="0" applyFont="1" applyFill="1" applyBorder="1" applyAlignment="1">
      <alignment vertical="center" shrinkToFit="1"/>
    </xf>
    <xf numFmtId="0" fontId="10" fillId="0" borderId="25" xfId="0" applyFont="1" applyBorder="1">
      <alignment vertical="center"/>
    </xf>
    <xf numFmtId="0" fontId="10" fillId="2" borderId="22" xfId="0" applyFont="1" applyFill="1" applyBorder="1" applyAlignment="1">
      <alignment vertical="center" shrinkToFit="1"/>
    </xf>
    <xf numFmtId="0" fontId="20" fillId="0" borderId="13" xfId="0" applyFont="1" applyBorder="1" applyAlignment="1">
      <alignment vertical="center" shrinkToFit="1"/>
    </xf>
    <xf numFmtId="0" fontId="10" fillId="0" borderId="14" xfId="0" applyFont="1" applyBorder="1">
      <alignment vertical="center"/>
    </xf>
    <xf numFmtId="0" fontId="10" fillId="0" borderId="15" xfId="0" applyFont="1" applyBorder="1">
      <alignment vertical="center"/>
    </xf>
    <xf numFmtId="0" fontId="10" fillId="0" borderId="17" xfId="0" applyFont="1" applyBorder="1">
      <alignment vertical="center"/>
    </xf>
    <xf numFmtId="0" fontId="5" fillId="2" borderId="17" xfId="0" applyFont="1" applyFill="1" applyBorder="1" applyAlignment="1">
      <alignment vertical="center" shrinkToFit="1"/>
    </xf>
    <xf numFmtId="0" fontId="15" fillId="0" borderId="18" xfId="0" applyFont="1" applyBorder="1" applyAlignment="1">
      <alignment horizontal="center" vertical="center" shrinkToFit="1"/>
    </xf>
    <xf numFmtId="0" fontId="15" fillId="0" borderId="19" xfId="0" applyFont="1" applyBorder="1" applyAlignment="1">
      <alignment vertical="center" shrinkToFit="1"/>
    </xf>
    <xf numFmtId="0" fontId="5" fillId="5" borderId="17" xfId="0" applyFont="1" applyFill="1" applyBorder="1" applyAlignment="1">
      <alignment vertical="center" shrinkToFit="1"/>
    </xf>
    <xf numFmtId="0" fontId="5" fillId="6" borderId="23" xfId="0" applyFont="1" applyFill="1" applyBorder="1" applyAlignment="1">
      <alignment vertical="center" shrinkToFit="1"/>
    </xf>
    <xf numFmtId="0" fontId="15" fillId="2" borderId="13" xfId="0" applyFont="1" applyFill="1" applyBorder="1" applyAlignment="1">
      <alignment vertical="center" shrinkToFit="1"/>
    </xf>
    <xf numFmtId="0" fontId="10" fillId="2" borderId="15" xfId="0" applyFont="1" applyFill="1" applyBorder="1" applyAlignment="1">
      <alignment vertical="center" shrinkToFit="1"/>
    </xf>
    <xf numFmtId="0" fontId="5" fillId="6" borderId="33" xfId="0" applyFont="1" applyFill="1" applyBorder="1">
      <alignment vertical="center"/>
    </xf>
    <xf numFmtId="0" fontId="5" fillId="2" borderId="0" xfId="0" applyFont="1" applyFill="1">
      <alignment vertical="center"/>
    </xf>
    <xf numFmtId="0" fontId="5" fillId="0" borderId="69" xfId="0" applyFont="1" applyBorder="1" applyAlignment="1">
      <alignment vertical="center" shrinkToFit="1"/>
    </xf>
    <xf numFmtId="0" fontId="5" fillId="2" borderId="61" xfId="0" applyFont="1" applyFill="1" applyBorder="1" applyAlignment="1">
      <alignment vertical="center" shrinkToFit="1"/>
    </xf>
    <xf numFmtId="0" fontId="5" fillId="0" borderId="6" xfId="0" applyFont="1" applyBorder="1" applyAlignment="1">
      <alignment vertical="center" shrinkToFit="1"/>
    </xf>
    <xf numFmtId="0" fontId="5" fillId="2" borderId="130" xfId="0" applyFont="1" applyFill="1" applyBorder="1" applyAlignment="1">
      <alignment vertical="center" shrinkToFit="1"/>
    </xf>
    <xf numFmtId="0" fontId="5" fillId="2" borderId="11" xfId="0" applyFont="1" applyFill="1" applyBorder="1" applyAlignment="1">
      <alignment vertical="center" shrinkToFit="1"/>
    </xf>
    <xf numFmtId="0" fontId="5" fillId="4" borderId="33" xfId="0" applyFont="1" applyFill="1" applyBorder="1" applyAlignment="1">
      <alignment vertical="center" shrinkToFit="1"/>
    </xf>
    <xf numFmtId="0" fontId="0" fillId="0" borderId="35" xfId="0" applyBorder="1" applyAlignment="1">
      <alignment vertical="center" shrinkToFit="1"/>
    </xf>
    <xf numFmtId="0" fontId="0" fillId="0" borderId="133" xfId="0" applyBorder="1" applyAlignment="1">
      <alignment vertical="center" shrinkToFit="1"/>
    </xf>
    <xf numFmtId="0" fontId="0" fillId="0" borderId="32" xfId="0" applyBorder="1" applyAlignment="1">
      <alignment vertical="center" shrinkToFit="1"/>
    </xf>
    <xf numFmtId="0" fontId="0" fillId="0" borderId="94" xfId="0" applyBorder="1" applyAlignment="1">
      <alignment vertical="center" shrinkToFit="1"/>
    </xf>
    <xf numFmtId="0" fontId="21" fillId="0" borderId="35" xfId="0" applyFont="1" applyBorder="1" applyAlignment="1">
      <alignment vertical="center" shrinkToFit="1"/>
    </xf>
    <xf numFmtId="0" fontId="0" fillId="4" borderId="39" xfId="0" applyFill="1" applyBorder="1" applyAlignment="1">
      <alignment vertical="center" shrinkToFit="1"/>
    </xf>
    <xf numFmtId="0" fontId="0" fillId="2" borderId="39" xfId="0" applyFill="1" applyBorder="1" applyAlignment="1">
      <alignment vertical="center" shrinkToFit="1"/>
    </xf>
    <xf numFmtId="0" fontId="5" fillId="4" borderId="34" xfId="0" applyFont="1" applyFill="1" applyBorder="1" applyAlignment="1">
      <alignment vertical="center" shrinkToFit="1"/>
    </xf>
    <xf numFmtId="0" fontId="5" fillId="2" borderId="37" xfId="0" applyFont="1" applyFill="1" applyBorder="1" applyAlignment="1">
      <alignment vertical="center" shrinkToFit="1"/>
    </xf>
    <xf numFmtId="0" fontId="5" fillId="6" borderId="39" xfId="0" applyFont="1" applyFill="1" applyBorder="1" applyAlignment="1">
      <alignment vertical="center" shrinkToFit="1"/>
    </xf>
    <xf numFmtId="0" fontId="5" fillId="2" borderId="22" xfId="0" applyFont="1" applyFill="1" applyBorder="1" applyAlignment="1">
      <alignment vertical="center" shrinkToFit="1"/>
    </xf>
    <xf numFmtId="0" fontId="2" fillId="4" borderId="62" xfId="0" applyFont="1" applyFill="1" applyBorder="1" applyAlignment="1">
      <alignment vertical="center" shrinkToFit="1"/>
    </xf>
    <xf numFmtId="0" fontId="2" fillId="4" borderId="33" xfId="0" applyFont="1" applyFill="1" applyBorder="1" applyAlignment="1">
      <alignment vertical="center" shrinkToFit="1"/>
    </xf>
    <xf numFmtId="0" fontId="10" fillId="0" borderId="48" xfId="0" applyFont="1" applyBorder="1" applyAlignment="1">
      <alignment vertical="center" shrinkToFit="1"/>
    </xf>
    <xf numFmtId="0" fontId="2" fillId="4" borderId="36" xfId="0" applyFont="1" applyFill="1" applyBorder="1" applyAlignment="1">
      <alignment vertical="center" shrinkToFit="1"/>
    </xf>
    <xf numFmtId="0" fontId="2" fillId="4" borderId="51" xfId="0" applyFont="1" applyFill="1" applyBorder="1" applyAlignment="1">
      <alignment vertical="center" shrinkToFit="1"/>
    </xf>
    <xf numFmtId="0" fontId="0" fillId="2" borderId="33" xfId="0" applyFill="1" applyBorder="1" applyAlignment="1">
      <alignment vertical="center" shrinkToFit="1"/>
    </xf>
    <xf numFmtId="0" fontId="6" fillId="0" borderId="71" xfId="0" applyFont="1" applyBorder="1" applyAlignment="1">
      <alignment horizontal="center" vertical="center"/>
    </xf>
    <xf numFmtId="0" fontId="6" fillId="0" borderId="72" xfId="0" applyFont="1" applyBorder="1" applyAlignment="1">
      <alignment horizontal="center" vertical="center"/>
    </xf>
    <xf numFmtId="0" fontId="2" fillId="0" borderId="73" xfId="0" applyFont="1" applyBorder="1">
      <alignment vertical="center"/>
    </xf>
    <xf numFmtId="0" fontId="6" fillId="0" borderId="73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2" fillId="0" borderId="35" xfId="0" applyFont="1" applyBorder="1">
      <alignment vertical="center"/>
    </xf>
    <xf numFmtId="0" fontId="6" fillId="0" borderId="33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6" fillId="2" borderId="78" xfId="0" applyFont="1" applyFill="1" applyBorder="1" applyAlignment="1">
      <alignment horizontal="center" vertical="center"/>
    </xf>
    <xf numFmtId="0" fontId="6" fillId="2" borderId="71" xfId="0" applyFont="1" applyFill="1" applyBorder="1" applyAlignment="1">
      <alignment horizontal="center" vertical="center"/>
    </xf>
    <xf numFmtId="0" fontId="6" fillId="2" borderId="72" xfId="0" applyFont="1" applyFill="1" applyBorder="1" applyAlignment="1">
      <alignment horizontal="center" vertical="center"/>
    </xf>
    <xf numFmtId="0" fontId="6" fillId="2" borderId="50" xfId="0" applyFont="1" applyFill="1" applyBorder="1" applyAlignment="1">
      <alignment horizontal="center" vertical="center"/>
    </xf>
    <xf numFmtId="0" fontId="6" fillId="2" borderId="39" xfId="0" applyFont="1" applyFill="1" applyBorder="1" applyAlignment="1">
      <alignment horizontal="center" vertical="center"/>
    </xf>
    <xf numFmtId="0" fontId="6" fillId="2" borderId="34" xfId="0" applyFont="1" applyFill="1" applyBorder="1" applyAlignment="1">
      <alignment horizontal="center" vertical="center"/>
    </xf>
    <xf numFmtId="0" fontId="6" fillId="0" borderId="95" xfId="0" applyFont="1" applyBorder="1" applyAlignment="1">
      <alignment horizontal="center" vertical="center"/>
    </xf>
    <xf numFmtId="0" fontId="6" fillId="2" borderId="78" xfId="0" applyFont="1" applyFill="1" applyBorder="1" applyAlignment="1">
      <alignment horizontal="left" vertical="center"/>
    </xf>
    <xf numFmtId="0" fontId="6" fillId="2" borderId="71" xfId="0" applyFont="1" applyFill="1" applyBorder="1" applyAlignment="1">
      <alignment horizontal="left" vertical="center"/>
    </xf>
    <xf numFmtId="0" fontId="6" fillId="2" borderId="72" xfId="0" applyFont="1" applyFill="1" applyBorder="1" applyAlignment="1">
      <alignment horizontal="left" vertical="center"/>
    </xf>
    <xf numFmtId="0" fontId="5" fillId="6" borderId="0" xfId="0" applyFont="1" applyFill="1" applyAlignment="1">
      <alignment vertical="center" shrinkToFit="1"/>
    </xf>
    <xf numFmtId="0" fontId="5" fillId="2" borderId="0" xfId="0" applyFont="1" applyFill="1" applyAlignment="1">
      <alignment vertical="center" shrinkToFit="1"/>
    </xf>
    <xf numFmtId="0" fontId="5" fillId="0" borderId="4" xfId="0" applyFont="1" applyBorder="1" applyAlignment="1">
      <alignment vertical="center" shrinkToFit="1"/>
    </xf>
    <xf numFmtId="0" fontId="5" fillId="0" borderId="5" xfId="0" applyFont="1" applyBorder="1" applyAlignment="1">
      <alignment vertical="center" shrinkToFit="1"/>
    </xf>
    <xf numFmtId="0" fontId="10" fillId="0" borderId="29" xfId="0" applyFont="1" applyBorder="1" applyAlignment="1">
      <alignment vertical="center" shrinkToFit="1"/>
    </xf>
    <xf numFmtId="0" fontId="10" fillId="0" borderId="141" xfId="0" applyFont="1" applyBorder="1" applyAlignment="1">
      <alignment vertical="center" shrinkToFit="1"/>
    </xf>
    <xf numFmtId="0" fontId="10" fillId="0" borderId="22" xfId="0" applyFont="1" applyBorder="1">
      <alignment vertical="center"/>
    </xf>
    <xf numFmtId="0" fontId="10" fillId="0" borderId="42" xfId="0" applyFont="1" applyBorder="1">
      <alignment vertical="center"/>
    </xf>
    <xf numFmtId="0" fontId="10" fillId="0" borderId="44" xfId="0" applyFont="1" applyBorder="1" applyAlignment="1">
      <alignment vertical="center" shrinkToFit="1"/>
    </xf>
    <xf numFmtId="0" fontId="15" fillId="0" borderId="2" xfId="0" applyFont="1" applyBorder="1" applyAlignment="1">
      <alignment vertical="center" shrinkToFit="1"/>
    </xf>
    <xf numFmtId="0" fontId="5" fillId="2" borderId="28" xfId="0" applyFont="1" applyFill="1" applyBorder="1" applyAlignment="1">
      <alignment vertical="center" shrinkToFit="1"/>
    </xf>
    <xf numFmtId="0" fontId="20" fillId="0" borderId="15" xfId="0" applyFont="1" applyBorder="1" applyAlignment="1">
      <alignment vertical="center" shrinkToFit="1"/>
    </xf>
    <xf numFmtId="0" fontId="15" fillId="0" borderId="46" xfId="0" applyFont="1" applyBorder="1" applyAlignment="1">
      <alignment vertical="center" shrinkToFit="1"/>
    </xf>
    <xf numFmtId="0" fontId="15" fillId="0" borderId="43" xfId="0" applyFont="1" applyBorder="1" applyAlignment="1">
      <alignment vertical="center" shrinkToFit="1"/>
    </xf>
    <xf numFmtId="0" fontId="15" fillId="0" borderId="44" xfId="0" applyFont="1" applyBorder="1" applyAlignment="1">
      <alignment vertical="center" shrinkToFit="1"/>
    </xf>
    <xf numFmtId="0" fontId="15" fillId="0" borderId="141" xfId="0" applyFont="1" applyBorder="1" applyAlignment="1">
      <alignment vertical="center" shrinkToFit="1"/>
    </xf>
    <xf numFmtId="0" fontId="15" fillId="0" borderId="138" xfId="0" applyFont="1" applyBorder="1" applyAlignment="1">
      <alignment vertical="center" shrinkToFit="1"/>
    </xf>
    <xf numFmtId="0" fontId="15" fillId="2" borderId="10" xfId="0" applyFont="1" applyFill="1" applyBorder="1" applyAlignment="1">
      <alignment vertical="center" shrinkToFit="1"/>
    </xf>
    <xf numFmtId="0" fontId="10" fillId="2" borderId="21" xfId="0" applyFont="1" applyFill="1" applyBorder="1" applyAlignment="1">
      <alignment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16" xfId="0" applyFont="1" applyBorder="1" applyAlignment="1">
      <alignment horizontal="center" vertical="center" shrinkToFit="1"/>
    </xf>
    <xf numFmtId="0" fontId="5" fillId="0" borderId="20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53" xfId="0" applyFont="1" applyBorder="1" applyAlignment="1">
      <alignment horizontal="center" vertical="center"/>
    </xf>
    <xf numFmtId="0" fontId="6" fillId="0" borderId="66" xfId="0" applyFont="1" applyBorder="1" applyAlignment="1">
      <alignment horizontal="center" vertical="center" shrinkToFit="1"/>
    </xf>
    <xf numFmtId="0" fontId="6" fillId="0" borderId="83" xfId="0" applyFont="1" applyBorder="1" applyAlignment="1">
      <alignment vertical="center" shrinkToFit="1"/>
    </xf>
    <xf numFmtId="0" fontId="5" fillId="0" borderId="20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0" fillId="0" borderId="50" xfId="0" applyBorder="1" applyAlignment="1">
      <alignment horizontal="center" vertical="center" shrinkToFit="1"/>
    </xf>
    <xf numFmtId="0" fontId="0" fillId="0" borderId="20" xfId="0" applyBorder="1" applyAlignment="1">
      <alignment horizontal="center" vertical="center" shrinkToFit="1"/>
    </xf>
    <xf numFmtId="0" fontId="5" fillId="0" borderId="68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0" fillId="0" borderId="68" xfId="0" applyBorder="1" applyAlignment="1">
      <alignment horizontal="center" vertical="center" shrinkToFit="1"/>
    </xf>
    <xf numFmtId="0" fontId="5" fillId="2" borderId="34" xfId="0" applyFont="1" applyFill="1" applyBorder="1">
      <alignment vertical="center"/>
    </xf>
    <xf numFmtId="0" fontId="6" fillId="2" borderId="71" xfId="0" applyFont="1" applyFill="1" applyBorder="1" applyAlignment="1">
      <alignment horizontal="left" vertical="center" shrinkToFit="1"/>
    </xf>
    <xf numFmtId="0" fontId="6" fillId="2" borderId="72" xfId="0" applyFont="1" applyFill="1" applyBorder="1" applyAlignment="1">
      <alignment horizontal="left" vertical="center" shrinkToFit="1"/>
    </xf>
    <xf numFmtId="0" fontId="15" fillId="0" borderId="47" xfId="0" applyFont="1" applyBorder="1" applyAlignment="1">
      <alignment vertical="center" shrinkToFit="1"/>
    </xf>
    <xf numFmtId="0" fontId="15" fillId="2" borderId="46" xfId="0" applyFont="1" applyFill="1" applyBorder="1" applyAlignment="1">
      <alignment vertical="center" shrinkToFit="1"/>
    </xf>
    <xf numFmtId="0" fontId="5" fillId="0" borderId="58" xfId="0" applyFont="1" applyBorder="1" applyAlignment="1">
      <alignment vertical="center" shrinkToFit="1"/>
    </xf>
    <xf numFmtId="0" fontId="5" fillId="5" borderId="18" xfId="0" applyFont="1" applyFill="1" applyBorder="1" applyAlignment="1">
      <alignment vertical="center" shrinkToFit="1"/>
    </xf>
    <xf numFmtId="0" fontId="10" fillId="5" borderId="15" xfId="0" applyFont="1" applyFill="1" applyBorder="1" applyAlignment="1">
      <alignment vertical="center" shrinkToFit="1"/>
    </xf>
    <xf numFmtId="0" fontId="5" fillId="5" borderId="21" xfId="0" applyFont="1" applyFill="1" applyBorder="1" applyAlignment="1">
      <alignment vertical="center" shrinkToFit="1"/>
    </xf>
    <xf numFmtId="0" fontId="5" fillId="5" borderId="13" xfId="0" applyFont="1" applyFill="1" applyBorder="1" applyAlignment="1">
      <alignment vertical="center" shrinkToFit="1"/>
    </xf>
    <xf numFmtId="0" fontId="5" fillId="5" borderId="46" xfId="0" applyFont="1" applyFill="1" applyBorder="1" applyAlignment="1">
      <alignment vertical="center" shrinkToFit="1"/>
    </xf>
    <xf numFmtId="0" fontId="8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58" xfId="0" applyFont="1" applyBorder="1" applyAlignment="1">
      <alignment horizontal="center" vertical="center"/>
    </xf>
    <xf numFmtId="0" fontId="5" fillId="0" borderId="60" xfId="0" applyFont="1" applyBorder="1" applyAlignment="1">
      <alignment horizontal="center" vertical="center"/>
    </xf>
    <xf numFmtId="176" fontId="10" fillId="0" borderId="55" xfId="0" applyNumberFormat="1" applyFont="1" applyBorder="1" applyAlignment="1">
      <alignment horizontal="center" vertical="center" shrinkToFit="1"/>
    </xf>
    <xf numFmtId="176" fontId="5" fillId="0" borderId="55" xfId="0" applyNumberFormat="1" applyFont="1" applyBorder="1" applyAlignment="1">
      <alignment horizontal="center" vertical="center" shrinkToFit="1"/>
    </xf>
    <xf numFmtId="176" fontId="5" fillId="0" borderId="56" xfId="0" applyNumberFormat="1" applyFont="1" applyBorder="1" applyAlignment="1">
      <alignment horizontal="center" vertical="center" shrinkToFit="1"/>
    </xf>
    <xf numFmtId="0" fontId="5" fillId="0" borderId="57" xfId="0" applyFont="1" applyBorder="1" applyAlignment="1">
      <alignment horizontal="center" vertical="center"/>
    </xf>
    <xf numFmtId="0" fontId="5" fillId="0" borderId="59" xfId="0" applyFont="1" applyBorder="1" applyAlignment="1">
      <alignment horizontal="center" vertical="center"/>
    </xf>
    <xf numFmtId="0" fontId="5" fillId="0" borderId="70" xfId="0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/>
    </xf>
    <xf numFmtId="0" fontId="5" fillId="0" borderId="55" xfId="0" applyFont="1" applyBorder="1" applyAlignment="1">
      <alignment horizontal="center" vertical="center" shrinkToFit="1"/>
    </xf>
    <xf numFmtId="0" fontId="5" fillId="0" borderId="56" xfId="0" applyFont="1" applyBorder="1" applyAlignment="1">
      <alignment horizontal="center" vertical="center" shrinkToFit="1"/>
    </xf>
    <xf numFmtId="0" fontId="5" fillId="0" borderId="54" xfId="0" applyFont="1" applyBorder="1" applyAlignment="1">
      <alignment horizontal="center" vertical="center" shrinkToFit="1"/>
    </xf>
    <xf numFmtId="37" fontId="5" fillId="0" borderId="55" xfId="1" applyNumberFormat="1" applyFont="1" applyFill="1" applyBorder="1" applyAlignment="1">
      <alignment horizontal="center" vertical="center"/>
    </xf>
    <xf numFmtId="37" fontId="5" fillId="0" borderId="56" xfId="1" applyNumberFormat="1" applyFont="1" applyFill="1" applyBorder="1" applyAlignment="1">
      <alignment horizontal="center" vertical="center"/>
    </xf>
    <xf numFmtId="37" fontId="5" fillId="0" borderId="54" xfId="1" applyNumberFormat="1" applyFont="1" applyFill="1" applyBorder="1" applyAlignment="1">
      <alignment horizontal="center" vertical="center" shrinkToFit="1"/>
    </xf>
    <xf numFmtId="37" fontId="5" fillId="0" borderId="55" xfId="1" applyNumberFormat="1" applyFont="1" applyFill="1" applyBorder="1" applyAlignment="1">
      <alignment horizontal="center" vertical="center" shrinkToFit="1"/>
    </xf>
    <xf numFmtId="177" fontId="5" fillId="0" borderId="54" xfId="1" applyNumberFormat="1" applyFont="1" applyFill="1" applyBorder="1" applyAlignment="1">
      <alignment horizontal="center" vertical="center"/>
    </xf>
    <xf numFmtId="177" fontId="5" fillId="0" borderId="56" xfId="1" applyNumberFormat="1" applyFont="1" applyFill="1" applyBorder="1" applyAlignment="1">
      <alignment horizontal="center" vertical="center"/>
    </xf>
    <xf numFmtId="177" fontId="5" fillId="0" borderId="55" xfId="1" applyNumberFormat="1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0" fillId="0" borderId="91" xfId="0" applyBorder="1" applyAlignment="1">
      <alignment horizontal="center" vertical="center"/>
    </xf>
    <xf numFmtId="0" fontId="0" fillId="0" borderId="95" xfId="0" applyBorder="1" applyAlignment="1">
      <alignment horizontal="center" vertical="center"/>
    </xf>
    <xf numFmtId="0" fontId="0" fillId="0" borderId="96" xfId="0" applyBorder="1" applyAlignment="1">
      <alignment horizontal="center" vertical="center"/>
    </xf>
    <xf numFmtId="0" fontId="18" fillId="0" borderId="105" xfId="0" applyFont="1" applyBorder="1" applyAlignment="1">
      <alignment horizontal="center" vertical="center"/>
    </xf>
    <xf numFmtId="0" fontId="18" fillId="0" borderId="106" xfId="0" applyFont="1" applyBorder="1" applyAlignment="1">
      <alignment horizontal="center" vertical="center"/>
    </xf>
    <xf numFmtId="0" fontId="18" fillId="0" borderId="110" xfId="0" applyFont="1" applyBorder="1" applyAlignment="1">
      <alignment horizontal="center" vertical="center" wrapText="1"/>
    </xf>
    <xf numFmtId="0" fontId="18" fillId="0" borderId="111" xfId="0" applyFont="1" applyBorder="1" applyAlignment="1">
      <alignment horizontal="center" vertical="center" wrapText="1"/>
    </xf>
    <xf numFmtId="0" fontId="18" fillId="0" borderId="115" xfId="0" applyFont="1" applyBorder="1" applyAlignment="1">
      <alignment horizontal="center" vertical="center" wrapText="1"/>
    </xf>
    <xf numFmtId="0" fontId="18" fillId="0" borderId="116" xfId="0" applyFont="1" applyBorder="1" applyAlignment="1">
      <alignment horizontal="center" vertical="center" wrapText="1"/>
    </xf>
    <xf numFmtId="0" fontId="18" fillId="0" borderId="81" xfId="0" applyFont="1" applyBorder="1" applyAlignment="1">
      <alignment horizontal="center" vertical="center"/>
    </xf>
    <xf numFmtId="0" fontId="18" fillId="0" borderId="120" xfId="0" applyFont="1" applyBorder="1" applyAlignment="1">
      <alignment horizontal="center" vertical="center"/>
    </xf>
    <xf numFmtId="0" fontId="18" fillId="0" borderId="85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8" fillId="0" borderId="37" xfId="0" applyFont="1" applyBorder="1" applyAlignment="1">
      <alignment horizontal="center" vertical="center"/>
    </xf>
    <xf numFmtId="0" fontId="18" fillId="0" borderId="63" xfId="0" applyFont="1" applyBorder="1" applyAlignment="1">
      <alignment horizontal="center" vertical="center"/>
    </xf>
    <xf numFmtId="0" fontId="18" fillId="0" borderId="81" xfId="0" applyFont="1" applyBorder="1" applyAlignment="1">
      <alignment horizontal="center" vertical="center" wrapText="1"/>
    </xf>
    <xf numFmtId="0" fontId="18" fillId="0" borderId="63" xfId="0" applyFont="1" applyBorder="1" applyAlignment="1">
      <alignment horizontal="center" vertical="center" wrapText="1"/>
    </xf>
    <xf numFmtId="0" fontId="18" fillId="0" borderId="75" xfId="0" applyFont="1" applyBorder="1" applyAlignment="1">
      <alignment horizontal="center" vertical="center"/>
    </xf>
    <xf numFmtId="0" fontId="18" fillId="0" borderId="135" xfId="0" applyFont="1" applyBorder="1" applyAlignment="1">
      <alignment horizontal="center" vertical="center"/>
    </xf>
    <xf numFmtId="0" fontId="18" fillId="0" borderId="39" xfId="0" applyFont="1" applyBorder="1" applyAlignment="1">
      <alignment horizontal="center" vertical="center"/>
    </xf>
    <xf numFmtId="0" fontId="0" fillId="0" borderId="69" xfId="0" applyBorder="1" applyAlignment="1">
      <alignment horizontal="center" vertical="center"/>
    </xf>
    <xf numFmtId="0" fontId="14" fillId="0" borderId="0" xfId="0" applyFont="1" applyAlignment="1">
      <alignment horizontal="left" vertical="top" wrapText="1"/>
    </xf>
    <xf numFmtId="0" fontId="12" fillId="0" borderId="0" xfId="0" applyFont="1" applyAlignment="1">
      <alignment horizontal="center" vertical="center"/>
    </xf>
    <xf numFmtId="0" fontId="6" fillId="0" borderId="57" xfId="0" applyFont="1" applyBorder="1" applyAlignment="1">
      <alignment horizontal="center" vertical="center"/>
    </xf>
    <xf numFmtId="0" fontId="6" fillId="0" borderId="59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0" xfId="0" applyFont="1" applyBorder="1" applyAlignment="1">
      <alignment horizontal="center" vertical="center"/>
    </xf>
    <xf numFmtId="0" fontId="6" fillId="0" borderId="58" xfId="0" applyFont="1" applyBorder="1" applyAlignment="1">
      <alignment horizontal="center" vertical="center"/>
    </xf>
    <xf numFmtId="0" fontId="6" fillId="0" borderId="45" xfId="0" applyFont="1" applyBorder="1" applyAlignment="1">
      <alignment horizontal="center" vertical="center"/>
    </xf>
    <xf numFmtId="0" fontId="6" fillId="0" borderId="60" xfId="0" applyFont="1" applyBorder="1" applyAlignment="1">
      <alignment horizontal="center" vertical="center"/>
    </xf>
    <xf numFmtId="0" fontId="14" fillId="0" borderId="0" xfId="0" applyFont="1" applyAlignment="1">
      <alignment horizontal="left" vertical="center" wrapText="1"/>
    </xf>
    <xf numFmtId="0" fontId="22" fillId="0" borderId="0" xfId="0" applyFont="1" applyAlignment="1">
      <alignment horizontal="left" vertical="top" wrapText="1"/>
    </xf>
    <xf numFmtId="0" fontId="7" fillId="0" borderId="0" xfId="0" applyFont="1" applyAlignment="1">
      <alignment horizontal="center" vertical="center"/>
    </xf>
    <xf numFmtId="176" fontId="0" fillId="0" borderId="2" xfId="0" applyNumberFormat="1" applyBorder="1" applyAlignment="1">
      <alignment horizontal="center" vertical="center" shrinkToFit="1"/>
    </xf>
    <xf numFmtId="176" fontId="5" fillId="0" borderId="3" xfId="0" applyNumberFormat="1" applyFont="1" applyBorder="1" applyAlignment="1">
      <alignment horizontal="center" vertical="center" shrinkToFit="1"/>
    </xf>
    <xf numFmtId="176" fontId="5" fillId="0" borderId="4" xfId="0" applyNumberFormat="1" applyFont="1" applyBorder="1" applyAlignment="1">
      <alignment horizontal="center" vertical="center" shrinkToFit="1"/>
    </xf>
    <xf numFmtId="176" fontId="5" fillId="0" borderId="5" xfId="0" applyNumberFormat="1" applyFont="1" applyBorder="1" applyAlignment="1">
      <alignment horizontal="center" vertical="center" shrinkToFit="1"/>
    </xf>
    <xf numFmtId="0" fontId="2" fillId="0" borderId="57" xfId="0" applyFont="1" applyBorder="1" applyAlignment="1">
      <alignment horizontal="center" vertical="center"/>
    </xf>
    <xf numFmtId="0" fontId="2" fillId="0" borderId="70" xfId="0" applyFont="1" applyBorder="1" applyAlignment="1">
      <alignment horizontal="center" vertical="center"/>
    </xf>
    <xf numFmtId="0" fontId="2" fillId="0" borderId="59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58" xfId="0" applyFont="1" applyBorder="1" applyAlignment="1">
      <alignment horizontal="center" vertical="center"/>
    </xf>
    <xf numFmtId="0" fontId="2" fillId="0" borderId="60" xfId="0" applyFont="1" applyBorder="1" applyAlignment="1">
      <alignment horizontal="center" vertical="center"/>
    </xf>
    <xf numFmtId="0" fontId="5" fillId="0" borderId="55" xfId="0" applyFont="1" applyBorder="1" applyAlignment="1">
      <alignment horizontal="center" vertical="center"/>
    </xf>
    <xf numFmtId="0" fontId="5" fillId="0" borderId="56" xfId="0" applyFont="1" applyBorder="1" applyAlignment="1">
      <alignment horizontal="center" vertical="center"/>
    </xf>
    <xf numFmtId="176" fontId="2" fillId="0" borderId="55" xfId="0" applyNumberFormat="1" applyFont="1" applyBorder="1" applyAlignment="1">
      <alignment horizontal="center" vertical="center"/>
    </xf>
    <xf numFmtId="176" fontId="2" fillId="0" borderId="56" xfId="0" applyNumberFormat="1" applyFont="1" applyBorder="1" applyAlignment="1">
      <alignment horizontal="center" vertical="center"/>
    </xf>
    <xf numFmtId="0" fontId="5" fillId="0" borderId="54" xfId="0" applyFont="1" applyBorder="1" applyAlignment="1">
      <alignment horizontal="center" vertical="center"/>
    </xf>
    <xf numFmtId="0" fontId="23" fillId="0" borderId="0" xfId="0" applyFont="1" applyAlignment="1">
      <alignment horizontal="left" vertical="center"/>
    </xf>
    <xf numFmtId="0" fontId="5" fillId="0" borderId="7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6" fillId="0" borderId="20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20" xfId="0" applyFont="1" applyBorder="1" applyAlignment="1">
      <alignment horizontal="left" vertical="center" shrinkToFit="1"/>
    </xf>
    <xf numFmtId="0" fontId="6" fillId="0" borderId="16" xfId="0" applyFont="1" applyBorder="1" applyAlignment="1">
      <alignment horizontal="left" vertical="center" shrinkToFit="1"/>
    </xf>
    <xf numFmtId="176" fontId="0" fillId="0" borderId="54" xfId="0" applyNumberFormat="1" applyBorder="1" applyAlignment="1">
      <alignment horizontal="center" vertical="center" shrinkToFit="1"/>
    </xf>
    <xf numFmtId="176" fontId="0" fillId="0" borderId="55" xfId="0" applyNumberFormat="1" applyBorder="1" applyAlignment="1">
      <alignment horizontal="center" vertical="center" shrinkToFit="1"/>
    </xf>
    <xf numFmtId="176" fontId="0" fillId="0" borderId="56" xfId="0" applyNumberFormat="1" applyBorder="1" applyAlignment="1">
      <alignment horizontal="center" vertical="center" shrinkToFit="1"/>
    </xf>
    <xf numFmtId="0" fontId="12" fillId="0" borderId="0" xfId="0" applyFont="1" applyAlignment="1">
      <alignment horizontal="center" vertical="center" shrinkToFit="1"/>
    </xf>
    <xf numFmtId="176" fontId="2" fillId="0" borderId="54" xfId="0" applyNumberFormat="1" applyFont="1" applyBorder="1" applyAlignment="1">
      <alignment horizontal="center" vertical="center"/>
    </xf>
    <xf numFmtId="0" fontId="6" fillId="0" borderId="54" xfId="0" applyFont="1" applyBorder="1" applyAlignment="1">
      <alignment horizontal="center" vertical="center" shrinkToFit="1"/>
    </xf>
    <xf numFmtId="0" fontId="6" fillId="0" borderId="55" xfId="0" applyFont="1" applyBorder="1" applyAlignment="1">
      <alignment horizontal="center" vertical="center" shrinkToFit="1"/>
    </xf>
    <xf numFmtId="0" fontId="6" fillId="0" borderId="56" xfId="0" applyFont="1" applyBorder="1" applyAlignment="1">
      <alignment horizontal="center" vertical="center" shrinkToFit="1"/>
    </xf>
    <xf numFmtId="0" fontId="10" fillId="2" borderId="18" xfId="0" applyFont="1" applyFill="1" applyBorder="1" applyAlignment="1">
      <alignment vertical="center" shrinkToFit="1"/>
    </xf>
  </cellXfs>
  <cellStyles count="3">
    <cellStyle name="桁区切り" xfId="1" builtinId="6"/>
    <cellStyle name="標準" xfId="0" builtinId="0"/>
    <cellStyle name="標準 2" xfId="2" xr:uid="{00000000-0005-0000-0000-000002000000}"/>
  </cellStyles>
  <dxfs count="0"/>
  <tableStyles count="0" defaultTableStyle="TableStyleMedium2" defaultPivotStyle="PivotStyleLight16"/>
  <colors>
    <mruColors>
      <color rgb="FFFFCCFF"/>
      <color rgb="FFFF66FF"/>
      <color rgb="FFFFFF99"/>
      <color rgb="FFFFFF66"/>
      <color rgb="FFCCFFFF"/>
      <color rgb="FFCCFF99"/>
      <color rgb="FFFFCC66"/>
      <color rgb="FFA9D24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457202</xdr:colOff>
      <xdr:row>1</xdr:row>
      <xdr:rowOff>38101</xdr:rowOff>
    </xdr:from>
    <xdr:to>
      <xdr:col>17</xdr:col>
      <xdr:colOff>552450</xdr:colOff>
      <xdr:row>3</xdr:row>
      <xdr:rowOff>152400</xdr:rowOff>
    </xdr:to>
    <xdr:sp macro="" textlink="">
      <xdr:nvSpPr>
        <xdr:cNvPr id="1026" name="Text Box 2">
          <a:extLst>
            <a:ext uri="{FF2B5EF4-FFF2-40B4-BE49-F238E27FC236}">
              <a16:creationId xmlns:a16="http://schemas.microsoft.com/office/drawing/2014/main" id="{1652085C-478F-6AEC-8F20-5C09351C2DAE}"/>
            </a:ext>
          </a:extLst>
        </xdr:cNvPr>
        <xdr:cNvSpPr txBox="1">
          <a:spLocks noChangeArrowheads="1"/>
        </xdr:cNvSpPr>
      </xdr:nvSpPr>
      <xdr:spPr bwMode="auto">
        <a:xfrm>
          <a:off x="5591177" y="228601"/>
          <a:ext cx="7286623" cy="495299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50" b="0" i="0" u="none" strike="noStrik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農産物規格規程の一部を改正する件（令和８年６月</a:t>
          </a:r>
          <a:r>
            <a:rPr lang="en-US" altLang="ja-JP" sz="950" b="0" i="0" u="none" strike="noStrik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30</a:t>
          </a:r>
          <a:r>
            <a:rPr lang="ja-JP" altLang="en-US" sz="950" b="0" i="0" u="none" strike="noStrik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日農林水産省告示第</a:t>
          </a:r>
          <a:r>
            <a:rPr lang="en-US" altLang="ja-JP" sz="950" b="0" i="0" u="none" strike="noStrik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867</a:t>
          </a:r>
          <a:r>
            <a:rPr lang="ja-JP" altLang="en-US" sz="950" b="0" i="0" u="none" strike="noStrik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号）</a:t>
          </a:r>
          <a:endParaRPr lang="en-US" altLang="ja-JP" sz="950" b="0" i="0" u="none" strike="noStrike" baseline="0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950" b="0" i="0" u="none" strike="noStrik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農産物検査を行う産地品種銘柄についての一部改正について（令和８年６月</a:t>
          </a:r>
          <a:r>
            <a:rPr lang="en-US" altLang="ja-JP" sz="950" b="0" i="0" u="none" strike="noStrik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30</a:t>
          </a:r>
          <a:r>
            <a:rPr lang="ja-JP" altLang="en-US" sz="950" b="0" i="0" u="none" strike="noStrik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日付け８農産第</a:t>
          </a:r>
          <a:r>
            <a:rPr lang="en-US" altLang="ja-JP" sz="950" b="0" i="0" u="none" strike="noStrik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1085</a:t>
          </a:r>
          <a:r>
            <a:rPr lang="ja-JP" altLang="en-US" sz="950" b="0" i="0" u="none" strike="noStrik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号農林水産事務次官依命通知）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T18"/>
  <sheetViews>
    <sheetView topLeftCell="A7" workbookViewId="0">
      <selection activeCell="A11" sqref="A11"/>
    </sheetView>
  </sheetViews>
  <sheetFormatPr defaultRowHeight="13.5"/>
  <cols>
    <col min="1" max="1" width="31.125" bestFit="1" customWidth="1"/>
    <col min="2" max="2" width="8.625" customWidth="1"/>
    <col min="3" max="4" width="9" bestFit="1" customWidth="1"/>
    <col min="5" max="6" width="8.625" customWidth="1"/>
    <col min="8" max="8" width="30.625" customWidth="1"/>
    <col min="9" max="9" width="11.125" customWidth="1"/>
    <col min="10" max="13" width="7.125" customWidth="1"/>
    <col min="14" max="14" width="11.125" customWidth="1"/>
    <col min="16" max="16" width="31.125" bestFit="1" customWidth="1"/>
    <col min="17" max="20" width="9" bestFit="1" customWidth="1"/>
  </cols>
  <sheetData>
    <row r="1" spans="1:20" ht="14.25">
      <c r="A1" s="181" t="s">
        <v>681</v>
      </c>
      <c r="H1" s="182"/>
      <c r="P1" s="182"/>
    </row>
    <row r="4" spans="1:20" ht="17.25">
      <c r="A4" s="511" t="str">
        <f>年産&amp;"　産地品種銘柄数一覧表"</f>
        <v>平成27年産　産地品種銘柄数一覧表</v>
      </c>
      <c r="B4" s="511"/>
      <c r="C4" s="511"/>
      <c r="D4" s="511"/>
      <c r="E4" s="511"/>
      <c r="F4" s="511"/>
      <c r="G4" s="115"/>
      <c r="H4" s="186"/>
      <c r="I4" s="115"/>
      <c r="J4" s="115"/>
      <c r="K4" s="115"/>
      <c r="L4" s="115"/>
      <c r="M4" s="115"/>
      <c r="N4" s="186"/>
      <c r="O4" s="115"/>
      <c r="P4" s="186"/>
      <c r="Q4" s="186"/>
      <c r="R4" s="186"/>
      <c r="S4" s="186"/>
      <c r="T4" s="186"/>
    </row>
    <row r="5" spans="1:20" ht="14.25" thickBot="1"/>
    <row r="6" spans="1:20" ht="18" customHeight="1">
      <c r="A6" s="512" t="s">
        <v>668</v>
      </c>
      <c r="B6" s="516" t="s">
        <v>595</v>
      </c>
      <c r="C6" s="112"/>
      <c r="D6" s="113"/>
      <c r="E6" s="514" t="s">
        <v>676</v>
      </c>
      <c r="F6" s="514" t="s">
        <v>682</v>
      </c>
      <c r="H6" s="521" t="s">
        <v>668</v>
      </c>
      <c r="I6" s="523" t="s">
        <v>680</v>
      </c>
      <c r="J6" s="527" t="s">
        <v>683</v>
      </c>
      <c r="K6" s="528"/>
      <c r="L6" s="528"/>
      <c r="M6" s="529"/>
      <c r="N6" s="525" t="s">
        <v>684</v>
      </c>
      <c r="P6" s="516" t="s">
        <v>668</v>
      </c>
      <c r="Q6" s="519" t="s">
        <v>681</v>
      </c>
      <c r="R6" s="520"/>
      <c r="S6" s="519" t="s">
        <v>678</v>
      </c>
      <c r="T6" s="520"/>
    </row>
    <row r="7" spans="1:20" ht="27">
      <c r="A7" s="513"/>
      <c r="B7" s="517"/>
      <c r="C7" s="170" t="s">
        <v>596</v>
      </c>
      <c r="D7" s="171" t="s">
        <v>597</v>
      </c>
      <c r="E7" s="515"/>
      <c r="F7" s="515"/>
      <c r="H7" s="522"/>
      <c r="I7" s="524"/>
      <c r="J7" s="187" t="s">
        <v>672</v>
      </c>
      <c r="K7" s="209" t="s">
        <v>675</v>
      </c>
      <c r="L7" s="210" t="s">
        <v>673</v>
      </c>
      <c r="M7" s="215" t="s">
        <v>674</v>
      </c>
      <c r="N7" s="526"/>
      <c r="P7" s="518"/>
      <c r="Q7" s="183" t="s">
        <v>596</v>
      </c>
      <c r="R7" s="171" t="s">
        <v>597</v>
      </c>
      <c r="S7" s="170" t="s">
        <v>596</v>
      </c>
      <c r="T7" s="171" t="s">
        <v>597</v>
      </c>
    </row>
    <row r="8" spans="1:20" ht="27" customHeight="1">
      <c r="A8" s="114" t="s">
        <v>605</v>
      </c>
      <c r="B8" s="173">
        <f t="shared" ref="B8:B17" si="0">SUM(C8:D8)</f>
        <v>940</v>
      </c>
      <c r="C8" s="174">
        <f>うるち必須</f>
        <v>256</v>
      </c>
      <c r="D8" s="175">
        <f>うるち選択</f>
        <v>684</v>
      </c>
      <c r="E8" s="234">
        <f t="shared" ref="E8:E17" si="1">B8-F8</f>
        <v>251</v>
      </c>
      <c r="F8" s="179">
        <v>689</v>
      </c>
      <c r="H8" s="188" t="s">
        <v>605</v>
      </c>
      <c r="I8" s="197">
        <v>689</v>
      </c>
      <c r="J8" s="201">
        <f>うるち設定</f>
        <v>27</v>
      </c>
      <c r="K8" s="202">
        <f>うるち変更</f>
        <v>5</v>
      </c>
      <c r="L8" s="211">
        <f>うるち廃止</f>
        <v>27</v>
      </c>
      <c r="M8" s="236">
        <f t="shared" ref="M8:M17" si="2">J8-L8</f>
        <v>0</v>
      </c>
      <c r="N8" s="193">
        <f t="shared" ref="N8:N18" si="3">SUM(I8,M8)</f>
        <v>689</v>
      </c>
      <c r="P8" s="114" t="s">
        <v>605</v>
      </c>
      <c r="Q8" s="184">
        <f>うるち必須</f>
        <v>256</v>
      </c>
      <c r="R8" s="175">
        <f>うるち選択</f>
        <v>684</v>
      </c>
      <c r="S8" s="184">
        <v>261</v>
      </c>
      <c r="T8" s="175">
        <v>428</v>
      </c>
    </row>
    <row r="9" spans="1:20" ht="27" customHeight="1">
      <c r="A9" s="114" t="s">
        <v>604</v>
      </c>
      <c r="B9" s="173">
        <f t="shared" si="0"/>
        <v>139</v>
      </c>
      <c r="C9" s="174">
        <f>もち必須</f>
        <v>60</v>
      </c>
      <c r="D9" s="175">
        <f>もち選択</f>
        <v>79</v>
      </c>
      <c r="E9" s="234">
        <f t="shared" si="1"/>
        <v>14</v>
      </c>
      <c r="F9" s="179">
        <v>125</v>
      </c>
      <c r="H9" s="189" t="s">
        <v>604</v>
      </c>
      <c r="I9" s="198">
        <v>125</v>
      </c>
      <c r="J9" s="203">
        <f>もち設定</f>
        <v>2</v>
      </c>
      <c r="K9" s="204">
        <f>もち変更</f>
        <v>1</v>
      </c>
      <c r="L9" s="212">
        <f>もち廃止</f>
        <v>0</v>
      </c>
      <c r="M9" s="237">
        <f t="shared" si="2"/>
        <v>2</v>
      </c>
      <c r="N9" s="194">
        <f t="shared" si="3"/>
        <v>127</v>
      </c>
      <c r="P9" s="114" t="s">
        <v>604</v>
      </c>
      <c r="Q9" s="184">
        <f>もち必須</f>
        <v>60</v>
      </c>
      <c r="R9" s="175">
        <f>もち選択</f>
        <v>79</v>
      </c>
      <c r="S9" s="184">
        <v>62</v>
      </c>
      <c r="T9" s="175">
        <v>63</v>
      </c>
    </row>
    <row r="10" spans="1:20" ht="27" customHeight="1">
      <c r="A10" s="114" t="s">
        <v>598</v>
      </c>
      <c r="B10" s="173">
        <f t="shared" si="0"/>
        <v>240</v>
      </c>
      <c r="C10" s="174">
        <f>さけ必須</f>
        <v>74</v>
      </c>
      <c r="D10" s="175">
        <f>さけ選択</f>
        <v>166</v>
      </c>
      <c r="E10" s="234">
        <f t="shared" si="1"/>
        <v>47</v>
      </c>
      <c r="F10" s="179">
        <v>193</v>
      </c>
      <c r="H10" s="189" t="s">
        <v>598</v>
      </c>
      <c r="I10" s="198">
        <v>193</v>
      </c>
      <c r="J10" s="203">
        <f>さけ設定</f>
        <v>4</v>
      </c>
      <c r="K10" s="204">
        <f>さけ変更</f>
        <v>2</v>
      </c>
      <c r="L10" s="212">
        <f>さけ廃止</f>
        <v>0</v>
      </c>
      <c r="M10" s="237">
        <f t="shared" si="2"/>
        <v>4</v>
      </c>
      <c r="N10" s="194">
        <f t="shared" si="3"/>
        <v>197</v>
      </c>
      <c r="P10" s="114" t="s">
        <v>598</v>
      </c>
      <c r="Q10" s="184">
        <f>さけ必須</f>
        <v>74</v>
      </c>
      <c r="R10" s="175">
        <f>さけ選択</f>
        <v>166</v>
      </c>
      <c r="S10" s="184">
        <v>76</v>
      </c>
      <c r="T10" s="175">
        <v>117</v>
      </c>
    </row>
    <row r="11" spans="1:20" ht="27" customHeight="1">
      <c r="A11" s="114" t="s">
        <v>599</v>
      </c>
      <c r="B11" s="173">
        <f t="shared" si="0"/>
        <v>194</v>
      </c>
      <c r="C11" s="174">
        <f>小麦必須</f>
        <v>79</v>
      </c>
      <c r="D11" s="175">
        <f>小麦選択</f>
        <v>115</v>
      </c>
      <c r="E11" s="234">
        <f t="shared" si="1"/>
        <v>37</v>
      </c>
      <c r="F11" s="179">
        <v>157</v>
      </c>
      <c r="H11" s="189" t="s">
        <v>599</v>
      </c>
      <c r="I11" s="198">
        <v>157</v>
      </c>
      <c r="J11" s="203">
        <f>小麦設定</f>
        <v>3</v>
      </c>
      <c r="K11" s="204">
        <f>小麦変更</f>
        <v>0</v>
      </c>
      <c r="L11" s="212">
        <f>小麦廃止</f>
        <v>2</v>
      </c>
      <c r="M11" s="237">
        <f t="shared" si="2"/>
        <v>1</v>
      </c>
      <c r="N11" s="194">
        <f t="shared" si="3"/>
        <v>158</v>
      </c>
      <c r="P11" s="114" t="s">
        <v>599</v>
      </c>
      <c r="Q11" s="184">
        <f>小麦必須</f>
        <v>79</v>
      </c>
      <c r="R11" s="175">
        <f>小麦選択</f>
        <v>115</v>
      </c>
      <c r="S11" s="184">
        <v>91</v>
      </c>
      <c r="T11" s="175">
        <v>66</v>
      </c>
    </row>
    <row r="12" spans="1:20" ht="27" customHeight="1">
      <c r="A12" s="114" t="s">
        <v>600</v>
      </c>
      <c r="B12" s="173">
        <f t="shared" si="0"/>
        <v>43</v>
      </c>
      <c r="C12" s="174">
        <f>小粒必須</f>
        <v>25</v>
      </c>
      <c r="D12" s="175">
        <f>小粒選択</f>
        <v>18</v>
      </c>
      <c r="E12" s="234">
        <f t="shared" si="1"/>
        <v>-3</v>
      </c>
      <c r="F12" s="179">
        <v>46</v>
      </c>
      <c r="H12" s="189" t="s">
        <v>600</v>
      </c>
      <c r="I12" s="198">
        <v>46</v>
      </c>
      <c r="J12" s="203">
        <f>小粒設定</f>
        <v>0</v>
      </c>
      <c r="K12" s="204">
        <f>小粒変更</f>
        <v>0</v>
      </c>
      <c r="L12" s="212">
        <f>小粒廃止</f>
        <v>1</v>
      </c>
      <c r="M12" s="237">
        <f t="shared" si="2"/>
        <v>-1</v>
      </c>
      <c r="N12" s="194">
        <f t="shared" si="3"/>
        <v>45</v>
      </c>
      <c r="P12" s="114" t="s">
        <v>600</v>
      </c>
      <c r="Q12" s="184">
        <f>小粒必須</f>
        <v>25</v>
      </c>
      <c r="R12" s="175">
        <f>小粒選択</f>
        <v>18</v>
      </c>
      <c r="S12" s="184">
        <v>34</v>
      </c>
      <c r="T12" s="175">
        <v>12</v>
      </c>
    </row>
    <row r="13" spans="1:20" ht="27" customHeight="1">
      <c r="A13" s="114" t="s">
        <v>601</v>
      </c>
      <c r="B13" s="173">
        <f t="shared" si="0"/>
        <v>46</v>
      </c>
      <c r="C13" s="174">
        <f>大粒必須</f>
        <v>16</v>
      </c>
      <c r="D13" s="175">
        <f>大粒選択</f>
        <v>30</v>
      </c>
      <c r="E13" s="234">
        <f t="shared" si="1"/>
        <v>-5</v>
      </c>
      <c r="F13" s="179">
        <v>51</v>
      </c>
      <c r="H13" s="189" t="s">
        <v>601</v>
      </c>
      <c r="I13" s="198">
        <v>51</v>
      </c>
      <c r="J13" s="203">
        <f>大粒設定</f>
        <v>1</v>
      </c>
      <c r="K13" s="204">
        <f>大粒変更</f>
        <v>0</v>
      </c>
      <c r="L13" s="212">
        <f>大粒廃止</f>
        <v>1</v>
      </c>
      <c r="M13" s="237">
        <f t="shared" si="2"/>
        <v>0</v>
      </c>
      <c r="N13" s="194">
        <f t="shared" si="3"/>
        <v>51</v>
      </c>
      <c r="P13" s="114" t="s">
        <v>601</v>
      </c>
      <c r="Q13" s="184">
        <f>大粒必須</f>
        <v>16</v>
      </c>
      <c r="R13" s="175">
        <f>大粒選択</f>
        <v>30</v>
      </c>
      <c r="S13" s="184">
        <v>29</v>
      </c>
      <c r="T13" s="175">
        <v>22</v>
      </c>
    </row>
    <row r="14" spans="1:20" ht="27" customHeight="1">
      <c r="A14" s="114" t="s">
        <v>602</v>
      </c>
      <c r="B14" s="173">
        <f t="shared" si="0"/>
        <v>40</v>
      </c>
      <c r="C14" s="174">
        <f>はだか必須</f>
        <v>9</v>
      </c>
      <c r="D14" s="175">
        <f>はだか選択</f>
        <v>31</v>
      </c>
      <c r="E14" s="234">
        <f t="shared" si="1"/>
        <v>14</v>
      </c>
      <c r="F14" s="179">
        <v>26</v>
      </c>
      <c r="H14" s="189" t="s">
        <v>602</v>
      </c>
      <c r="I14" s="198">
        <v>26</v>
      </c>
      <c r="J14" s="203">
        <f>はだか設定</f>
        <v>1</v>
      </c>
      <c r="K14" s="204">
        <f>はだか変更</f>
        <v>0</v>
      </c>
      <c r="L14" s="212">
        <f>はだか廃止</f>
        <v>0</v>
      </c>
      <c r="M14" s="237">
        <f t="shared" si="2"/>
        <v>1</v>
      </c>
      <c r="N14" s="194">
        <f t="shared" si="3"/>
        <v>27</v>
      </c>
      <c r="P14" s="114" t="s">
        <v>602</v>
      </c>
      <c r="Q14" s="184">
        <f>はだか必須</f>
        <v>9</v>
      </c>
      <c r="R14" s="175">
        <f>はだか選択</f>
        <v>31</v>
      </c>
      <c r="S14" s="184">
        <v>13</v>
      </c>
      <c r="T14" s="175">
        <v>13</v>
      </c>
    </row>
    <row r="15" spans="1:20" ht="30.2" customHeight="1">
      <c r="A15" s="169" t="s">
        <v>669</v>
      </c>
      <c r="B15" s="173">
        <f t="shared" si="0"/>
        <v>159</v>
      </c>
      <c r="C15" s="174">
        <f>大中必須</f>
        <v>98</v>
      </c>
      <c r="D15" s="175">
        <f>大中選択</f>
        <v>61</v>
      </c>
      <c r="E15" s="234">
        <f t="shared" si="1"/>
        <v>1</v>
      </c>
      <c r="F15" s="179">
        <v>158</v>
      </c>
      <c r="H15" s="190" t="s">
        <v>669</v>
      </c>
      <c r="I15" s="198">
        <v>158</v>
      </c>
      <c r="J15" s="203">
        <f>大中設定</f>
        <v>2</v>
      </c>
      <c r="K15" s="204">
        <f>大中変更</f>
        <v>2</v>
      </c>
      <c r="L15" s="212">
        <f>大中廃止</f>
        <v>1</v>
      </c>
      <c r="M15" s="237">
        <f t="shared" si="2"/>
        <v>1</v>
      </c>
      <c r="N15" s="194">
        <f t="shared" si="3"/>
        <v>159</v>
      </c>
      <c r="P15" s="169" t="s">
        <v>669</v>
      </c>
      <c r="Q15" s="184">
        <f>大中必須</f>
        <v>98</v>
      </c>
      <c r="R15" s="175">
        <f>大中選択</f>
        <v>61</v>
      </c>
      <c r="S15" s="184">
        <v>106</v>
      </c>
      <c r="T15" s="175">
        <v>52</v>
      </c>
    </row>
    <row r="16" spans="1:20" ht="30.2" customHeight="1">
      <c r="A16" s="169" t="s">
        <v>670</v>
      </c>
      <c r="B16" s="173">
        <f t="shared" si="0"/>
        <v>16</v>
      </c>
      <c r="C16" s="174">
        <f>小極小必須</f>
        <v>9</v>
      </c>
      <c r="D16" s="175">
        <f>小極小選択</f>
        <v>7</v>
      </c>
      <c r="E16" s="234">
        <f t="shared" si="1"/>
        <v>-9</v>
      </c>
      <c r="F16" s="179">
        <v>25</v>
      </c>
      <c r="H16" s="190" t="s">
        <v>670</v>
      </c>
      <c r="I16" s="198">
        <v>25</v>
      </c>
      <c r="J16" s="203">
        <f>小極小設定</f>
        <v>0</v>
      </c>
      <c r="K16" s="204">
        <f>小極小変更</f>
        <v>0</v>
      </c>
      <c r="L16" s="212">
        <f>小極小廃止</f>
        <v>0</v>
      </c>
      <c r="M16" s="237">
        <f t="shared" si="2"/>
        <v>0</v>
      </c>
      <c r="N16" s="194">
        <f t="shared" si="3"/>
        <v>25</v>
      </c>
      <c r="P16" s="169" t="s">
        <v>670</v>
      </c>
      <c r="Q16" s="184">
        <f>小極小必須</f>
        <v>9</v>
      </c>
      <c r="R16" s="175">
        <f>小極小選択</f>
        <v>7</v>
      </c>
      <c r="S16" s="184">
        <v>14</v>
      </c>
      <c r="T16" s="175">
        <v>11</v>
      </c>
    </row>
    <row r="17" spans="1:20" ht="27" customHeight="1">
      <c r="A17" s="114" t="s">
        <v>603</v>
      </c>
      <c r="B17" s="173">
        <f t="shared" si="0"/>
        <v>9</v>
      </c>
      <c r="C17" s="174">
        <f>そば必須</f>
        <v>4</v>
      </c>
      <c r="D17" s="175">
        <f>そば選択</f>
        <v>5</v>
      </c>
      <c r="E17" s="234">
        <f t="shared" si="1"/>
        <v>1</v>
      </c>
      <c r="F17" s="179">
        <v>8</v>
      </c>
      <c r="H17" s="191" t="s">
        <v>603</v>
      </c>
      <c r="I17" s="199">
        <v>8</v>
      </c>
      <c r="J17" s="205">
        <f>そば設定</f>
        <v>0</v>
      </c>
      <c r="K17" s="206">
        <f>そば変更</f>
        <v>0</v>
      </c>
      <c r="L17" s="213">
        <f>そば廃止</f>
        <v>0</v>
      </c>
      <c r="M17" s="238">
        <f t="shared" si="2"/>
        <v>0</v>
      </c>
      <c r="N17" s="195">
        <f t="shared" si="3"/>
        <v>8</v>
      </c>
      <c r="P17" s="114" t="s">
        <v>603</v>
      </c>
      <c r="Q17" s="184">
        <f>そば必須</f>
        <v>4</v>
      </c>
      <c r="R17" s="175">
        <f>そば選択</f>
        <v>5</v>
      </c>
      <c r="S17" s="184">
        <v>5</v>
      </c>
      <c r="T17" s="175">
        <v>3</v>
      </c>
    </row>
    <row r="18" spans="1:20" ht="27" customHeight="1" thickBot="1">
      <c r="A18" s="172" t="s">
        <v>608</v>
      </c>
      <c r="B18" s="176">
        <f>SUM(B8:B17)</f>
        <v>1826</v>
      </c>
      <c r="C18" s="177">
        <f>SUM(C8:C17)</f>
        <v>630</v>
      </c>
      <c r="D18" s="178">
        <f>SUM(D8:D17)</f>
        <v>1196</v>
      </c>
      <c r="E18" s="235">
        <f>SUM(E8:E17)</f>
        <v>348</v>
      </c>
      <c r="F18" s="180">
        <f>SUM(F8:F17)</f>
        <v>1478</v>
      </c>
      <c r="H18" s="192" t="s">
        <v>608</v>
      </c>
      <c r="I18" s="200">
        <v>1478</v>
      </c>
      <c r="J18" s="207">
        <f>SUM(J8:J17)</f>
        <v>40</v>
      </c>
      <c r="K18" s="208">
        <f>SUM(K8:K17)</f>
        <v>10</v>
      </c>
      <c r="L18" s="214">
        <f>SUM(L8:L17)</f>
        <v>32</v>
      </c>
      <c r="M18" s="239">
        <f>SUM(M8:M17)</f>
        <v>8</v>
      </c>
      <c r="N18" s="196">
        <f t="shared" si="3"/>
        <v>1486</v>
      </c>
      <c r="P18" s="172" t="s">
        <v>608</v>
      </c>
      <c r="Q18" s="185">
        <f>SUM(Q8:Q17)</f>
        <v>630</v>
      </c>
      <c r="R18" s="178">
        <f>SUM(R8:R17)</f>
        <v>1196</v>
      </c>
      <c r="S18" s="177">
        <v>691</v>
      </c>
      <c r="T18" s="178">
        <v>787</v>
      </c>
    </row>
  </sheetData>
  <mergeCells count="12">
    <mergeCell ref="P6:P7"/>
    <mergeCell ref="Q6:R6"/>
    <mergeCell ref="S6:T6"/>
    <mergeCell ref="H6:H7"/>
    <mergeCell ref="I6:I7"/>
    <mergeCell ref="N6:N7"/>
    <mergeCell ref="J6:M6"/>
    <mergeCell ref="A4:F4"/>
    <mergeCell ref="A6:A7"/>
    <mergeCell ref="E6:E7"/>
    <mergeCell ref="F6:F7"/>
    <mergeCell ref="B6:B7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0">
    <tabColor rgb="FFFFC000"/>
  </sheetPr>
  <dimension ref="A1:R31"/>
  <sheetViews>
    <sheetView view="pageBreakPreview" zoomScaleNormal="100" zoomScaleSheetLayoutView="100" workbookViewId="0">
      <pane xSplit="2" ySplit="5" topLeftCell="C11" activePane="bottomRight" state="frozen"/>
      <selection activeCell="A5" sqref="A5:R6"/>
      <selection pane="topRight" activeCell="A5" sqref="A5:R6"/>
      <selection pane="bottomLeft" activeCell="A5" sqref="A5:R6"/>
      <selection pane="bottomRight" activeCell="H20" sqref="H20"/>
    </sheetView>
  </sheetViews>
  <sheetFormatPr defaultRowHeight="13.5"/>
  <cols>
    <col min="1" max="1" width="8.625" style="56" customWidth="1"/>
    <col min="2" max="2" width="7.5" style="56" customWidth="1"/>
    <col min="3" max="12" width="10.25" style="56" customWidth="1"/>
    <col min="13" max="18" width="8.625" style="56" customWidth="1"/>
  </cols>
  <sheetData>
    <row r="1" spans="1:18" s="83" customFormat="1" ht="25.5">
      <c r="A1" s="552" t="s">
        <v>1229</v>
      </c>
      <c r="B1" s="489"/>
      <c r="C1" s="489"/>
      <c r="D1" s="489"/>
      <c r="E1" s="489"/>
      <c r="F1" s="489"/>
      <c r="G1" s="489"/>
      <c r="H1" s="489"/>
      <c r="I1" s="489"/>
      <c r="J1" s="489"/>
      <c r="K1" s="489"/>
      <c r="L1" s="489"/>
      <c r="M1" s="489"/>
      <c r="N1" s="489"/>
      <c r="O1" s="489"/>
      <c r="P1" s="489"/>
      <c r="Q1" s="489"/>
      <c r="R1" s="489"/>
    </row>
    <row r="2" spans="1:18" s="83" customFormat="1" ht="15" customHeight="1">
      <c r="A2" s="285"/>
      <c r="B2" s="285"/>
      <c r="C2" s="285"/>
      <c r="D2" s="285"/>
      <c r="E2" s="285"/>
      <c r="F2" s="285"/>
      <c r="G2" s="285"/>
      <c r="H2" s="285"/>
      <c r="I2" s="285"/>
      <c r="J2" s="285"/>
      <c r="K2" s="285"/>
      <c r="L2" s="285"/>
      <c r="M2" s="285"/>
      <c r="N2" s="285"/>
      <c r="O2" s="285"/>
      <c r="P2" s="285"/>
      <c r="Q2" s="285"/>
      <c r="R2" s="285"/>
    </row>
    <row r="3" spans="1:18" ht="16.5" customHeight="1" thickBot="1">
      <c r="C3" s="62" t="s">
        <v>2</v>
      </c>
      <c r="D3" s="63" t="s">
        <v>739</v>
      </c>
      <c r="E3" s="64" t="s">
        <v>4</v>
      </c>
      <c r="F3" s="65" t="s">
        <v>217</v>
      </c>
      <c r="G3" s="66" t="s">
        <v>218</v>
      </c>
    </row>
    <row r="4" spans="1:18" ht="16.5" customHeight="1" thickBot="1">
      <c r="A4" s="490" t="s">
        <v>817</v>
      </c>
      <c r="B4" s="490" t="s">
        <v>1</v>
      </c>
      <c r="C4" s="553" t="s">
        <v>1282</v>
      </c>
      <c r="D4" s="554"/>
      <c r="E4" s="554"/>
      <c r="F4" s="555"/>
      <c r="G4" s="555"/>
      <c r="H4" s="555"/>
      <c r="I4" s="555"/>
      <c r="J4" s="555"/>
      <c r="K4" s="555"/>
      <c r="L4" s="556"/>
      <c r="M4" s="557" t="s">
        <v>2</v>
      </c>
      <c r="N4" s="561"/>
      <c r="O4" s="557" t="s">
        <v>3</v>
      </c>
      <c r="P4" s="561"/>
      <c r="Q4" s="557" t="s">
        <v>4</v>
      </c>
      <c r="R4" s="561"/>
    </row>
    <row r="5" spans="1:18" ht="16.5" customHeight="1" thickBot="1">
      <c r="A5" s="491"/>
      <c r="B5" s="491"/>
      <c r="C5" s="563" t="s">
        <v>5</v>
      </c>
      <c r="D5" s="563"/>
      <c r="E5" s="563"/>
      <c r="F5" s="563"/>
      <c r="G5" s="564"/>
      <c r="H5" s="563" t="s">
        <v>6</v>
      </c>
      <c r="I5" s="563"/>
      <c r="J5" s="563"/>
      <c r="K5" s="563"/>
      <c r="L5" s="563"/>
      <c r="M5" s="559"/>
      <c r="N5" s="562"/>
      <c r="O5" s="559"/>
      <c r="P5" s="562"/>
      <c r="Q5" s="559"/>
      <c r="R5" s="562"/>
    </row>
    <row r="6" spans="1:18" ht="16.5" customHeight="1">
      <c r="A6" s="465" t="s">
        <v>19</v>
      </c>
      <c r="B6" s="10">
        <f>COUNTA(C6:L6)</f>
        <v>2</v>
      </c>
      <c r="C6" s="67"/>
      <c r="D6" s="68"/>
      <c r="E6" s="68"/>
      <c r="F6" s="68"/>
      <c r="G6" s="69"/>
      <c r="H6" s="87" t="s">
        <v>451</v>
      </c>
      <c r="I6" s="68" t="s">
        <v>452</v>
      </c>
      <c r="J6" s="70"/>
      <c r="K6" s="70"/>
      <c r="L6" s="70"/>
      <c r="M6" s="80"/>
      <c r="N6" s="82"/>
      <c r="O6" s="80"/>
      <c r="P6" s="82"/>
      <c r="Q6" s="80"/>
      <c r="R6" s="82"/>
    </row>
    <row r="7" spans="1:18" ht="16.5" customHeight="1">
      <c r="A7" s="44" t="s">
        <v>232</v>
      </c>
      <c r="B7" s="45">
        <f t="shared" ref="B7:B30" si="0">COUNTA(C7:L7)</f>
        <v>3</v>
      </c>
      <c r="C7" s="28" t="s">
        <v>451</v>
      </c>
      <c r="D7" s="29" t="s">
        <v>453</v>
      </c>
      <c r="E7" s="29"/>
      <c r="F7" s="29"/>
      <c r="G7" s="30"/>
      <c r="H7" s="35" t="s">
        <v>796</v>
      </c>
      <c r="I7" s="29"/>
      <c r="J7" s="71"/>
      <c r="K7" s="71"/>
      <c r="L7" s="71"/>
      <c r="M7" s="28"/>
      <c r="N7" s="30"/>
      <c r="O7" s="28"/>
      <c r="P7" s="30"/>
      <c r="Q7" s="28"/>
      <c r="R7" s="30"/>
    </row>
    <row r="8" spans="1:18" ht="16.5" customHeight="1">
      <c r="A8" s="44" t="s">
        <v>44</v>
      </c>
      <c r="B8" s="45">
        <f t="shared" si="0"/>
        <v>1</v>
      </c>
      <c r="C8" s="28" t="s">
        <v>451</v>
      </c>
      <c r="D8" s="29"/>
      <c r="E8" s="29"/>
      <c r="F8" s="29"/>
      <c r="G8" s="30"/>
      <c r="H8" s="35"/>
      <c r="I8" s="29"/>
      <c r="J8" s="71"/>
      <c r="K8" s="71"/>
      <c r="L8" s="71"/>
      <c r="M8" s="28"/>
      <c r="N8" s="30"/>
      <c r="O8" s="28"/>
      <c r="P8" s="30"/>
      <c r="Q8" s="28"/>
      <c r="R8" s="30"/>
    </row>
    <row r="9" spans="1:18" ht="16.5" customHeight="1">
      <c r="A9" s="44" t="s">
        <v>47</v>
      </c>
      <c r="B9" s="45">
        <f t="shared" si="0"/>
        <v>2</v>
      </c>
      <c r="C9" s="28" t="s">
        <v>451</v>
      </c>
      <c r="D9" s="29" t="s">
        <v>454</v>
      </c>
      <c r="E9" s="29"/>
      <c r="F9" s="29"/>
      <c r="G9" s="30"/>
      <c r="H9" s="35"/>
      <c r="I9" s="29"/>
      <c r="J9" s="71"/>
      <c r="K9" s="71"/>
      <c r="L9" s="71"/>
      <c r="M9" s="28"/>
      <c r="N9" s="30"/>
      <c r="O9" s="28"/>
      <c r="P9" s="30"/>
      <c r="Q9" s="29"/>
      <c r="R9" s="30"/>
    </row>
    <row r="10" spans="1:18" ht="16.5" customHeight="1">
      <c r="A10" s="44" t="s">
        <v>51</v>
      </c>
      <c r="B10" s="45">
        <f t="shared" si="0"/>
        <v>2</v>
      </c>
      <c r="C10" s="28" t="s">
        <v>455</v>
      </c>
      <c r="D10" s="29"/>
      <c r="E10" s="29"/>
      <c r="F10" s="29"/>
      <c r="G10" s="30"/>
      <c r="H10" s="74" t="s">
        <v>456</v>
      </c>
      <c r="I10" s="29"/>
      <c r="J10" s="71"/>
      <c r="K10" s="71"/>
      <c r="L10" s="71"/>
      <c r="M10" s="73"/>
      <c r="N10" s="30"/>
      <c r="O10" s="28"/>
      <c r="P10" s="30"/>
      <c r="Q10" s="29"/>
      <c r="R10" s="30"/>
    </row>
    <row r="11" spans="1:18" ht="16.5" customHeight="1">
      <c r="A11" s="44" t="s">
        <v>55</v>
      </c>
      <c r="B11" s="45">
        <f t="shared" si="0"/>
        <v>1</v>
      </c>
      <c r="C11" s="28" t="s">
        <v>457</v>
      </c>
      <c r="D11" s="32"/>
      <c r="E11" s="29"/>
      <c r="F11" s="29"/>
      <c r="G11" s="30"/>
      <c r="H11" s="35"/>
      <c r="I11" s="29"/>
      <c r="J11" s="71"/>
      <c r="K11" s="71"/>
      <c r="L11" s="71"/>
      <c r="M11" s="28"/>
      <c r="N11" s="30"/>
      <c r="O11" s="28"/>
      <c r="P11" s="30"/>
      <c r="Q11" s="29"/>
      <c r="R11" s="30"/>
    </row>
    <row r="12" spans="1:18" ht="16.5" customHeight="1">
      <c r="A12" s="44" t="s">
        <v>63</v>
      </c>
      <c r="B12" s="45">
        <f t="shared" si="0"/>
        <v>3</v>
      </c>
      <c r="C12" s="28" t="s">
        <v>458</v>
      </c>
      <c r="D12" s="29" t="s">
        <v>451</v>
      </c>
      <c r="E12" s="29" t="s">
        <v>459</v>
      </c>
      <c r="F12" s="29"/>
      <c r="G12" s="30"/>
      <c r="H12" s="35"/>
      <c r="I12" s="29"/>
      <c r="J12" s="71"/>
      <c r="K12" s="71"/>
      <c r="L12" s="71"/>
      <c r="M12" s="28"/>
      <c r="N12" s="30"/>
      <c r="O12" s="28"/>
      <c r="P12" s="30"/>
      <c r="Q12" s="28"/>
      <c r="R12" s="30"/>
    </row>
    <row r="13" spans="1:18" ht="16.5" customHeight="1">
      <c r="A13" s="44" t="s">
        <v>67</v>
      </c>
      <c r="B13" s="45">
        <f t="shared" si="0"/>
        <v>1</v>
      </c>
      <c r="C13" s="28" t="s">
        <v>460</v>
      </c>
      <c r="D13" s="29"/>
      <c r="E13" s="29"/>
      <c r="F13" s="29"/>
      <c r="G13" s="30"/>
      <c r="H13" s="35"/>
      <c r="I13" s="29"/>
      <c r="J13" s="71"/>
      <c r="K13" s="71"/>
      <c r="L13" s="71"/>
      <c r="M13" s="28"/>
      <c r="N13" s="30"/>
      <c r="O13" s="28"/>
      <c r="P13" s="30"/>
      <c r="Q13" s="28"/>
      <c r="R13" s="30"/>
    </row>
    <row r="14" spans="1:18" ht="16.5" customHeight="1">
      <c r="A14" s="44" t="s">
        <v>71</v>
      </c>
      <c r="B14" s="45">
        <f t="shared" si="0"/>
        <v>2</v>
      </c>
      <c r="C14" s="28" t="s">
        <v>455</v>
      </c>
      <c r="D14" s="29"/>
      <c r="E14" s="29"/>
      <c r="F14" s="29"/>
      <c r="G14" s="30"/>
      <c r="H14" s="35" t="s">
        <v>949</v>
      </c>
      <c r="I14" s="29"/>
      <c r="J14" s="71"/>
      <c r="K14" s="71"/>
      <c r="L14" s="71"/>
      <c r="M14" s="28"/>
      <c r="N14" s="30"/>
      <c r="O14" s="28"/>
      <c r="P14" s="30"/>
      <c r="Q14" s="28"/>
      <c r="R14" s="30"/>
    </row>
    <row r="15" spans="1:18" ht="16.5" customHeight="1">
      <c r="A15" s="44" t="s">
        <v>76</v>
      </c>
      <c r="B15" s="45"/>
      <c r="C15" s="28"/>
      <c r="D15" s="29"/>
      <c r="E15" s="29"/>
      <c r="F15" s="29"/>
      <c r="G15" s="30"/>
      <c r="I15" s="74"/>
      <c r="J15" s="71"/>
      <c r="K15" s="71"/>
      <c r="L15" s="71"/>
      <c r="M15" s="73"/>
      <c r="N15" s="30"/>
      <c r="O15" s="28"/>
      <c r="P15" s="30"/>
      <c r="Q15" s="415" t="s">
        <v>456</v>
      </c>
      <c r="R15" s="30"/>
    </row>
    <row r="16" spans="1:18" ht="16.5" customHeight="1">
      <c r="A16" s="44" t="s">
        <v>79</v>
      </c>
      <c r="B16" s="45">
        <f t="shared" si="0"/>
        <v>2</v>
      </c>
      <c r="C16" s="28" t="s">
        <v>453</v>
      </c>
      <c r="D16" s="29"/>
      <c r="E16" s="29"/>
      <c r="F16" s="29"/>
      <c r="G16" s="30"/>
      <c r="H16" s="35" t="s">
        <v>836</v>
      </c>
      <c r="I16" s="29"/>
      <c r="J16" s="71"/>
      <c r="K16" s="71"/>
      <c r="L16" s="71"/>
      <c r="M16" s="28"/>
      <c r="N16" s="30"/>
      <c r="O16" s="28"/>
      <c r="P16" s="30"/>
      <c r="Q16" s="28"/>
      <c r="R16" s="30"/>
    </row>
    <row r="17" spans="1:18" ht="16.5" customHeight="1">
      <c r="A17" s="44" t="s">
        <v>83</v>
      </c>
      <c r="B17" s="45">
        <f t="shared" si="0"/>
        <v>1</v>
      </c>
      <c r="C17" s="28" t="s">
        <v>452</v>
      </c>
      <c r="D17" s="29"/>
      <c r="E17" s="29"/>
      <c r="F17" s="29"/>
      <c r="G17" s="30"/>
      <c r="H17" s="35"/>
      <c r="I17" s="29"/>
      <c r="J17" s="71"/>
      <c r="K17" s="71"/>
      <c r="L17" s="71"/>
      <c r="M17" s="28"/>
      <c r="N17" s="30"/>
      <c r="O17" s="28"/>
      <c r="P17" s="30"/>
      <c r="Q17" s="28"/>
      <c r="R17" s="30"/>
    </row>
    <row r="18" spans="1:18" ht="16.5" customHeight="1">
      <c r="A18" s="44" t="s">
        <v>91</v>
      </c>
      <c r="B18" s="45">
        <f t="shared" si="0"/>
        <v>3</v>
      </c>
      <c r="C18" s="28" t="s">
        <v>452</v>
      </c>
      <c r="D18" s="29"/>
      <c r="E18" s="29"/>
      <c r="F18" s="29"/>
      <c r="G18" s="30"/>
      <c r="H18" s="35" t="s">
        <v>796</v>
      </c>
      <c r="I18" s="29" t="s">
        <v>837</v>
      </c>
      <c r="J18" s="71"/>
      <c r="K18" s="71"/>
      <c r="L18" s="71"/>
      <c r="M18" s="28"/>
      <c r="N18" s="30"/>
      <c r="O18" s="28"/>
      <c r="P18" s="30"/>
      <c r="Q18" s="28"/>
      <c r="R18" s="30"/>
    </row>
    <row r="19" spans="1:18" ht="16.5" customHeight="1">
      <c r="A19" s="44" t="s">
        <v>93</v>
      </c>
      <c r="B19" s="45">
        <f t="shared" si="0"/>
        <v>2</v>
      </c>
      <c r="C19" s="28" t="s">
        <v>452</v>
      </c>
      <c r="D19" s="29"/>
      <c r="E19" s="29"/>
      <c r="F19" s="29"/>
      <c r="G19" s="30"/>
      <c r="H19" s="35" t="s">
        <v>836</v>
      </c>
      <c r="I19" s="29"/>
      <c r="J19" s="71"/>
      <c r="K19" s="71"/>
      <c r="L19" s="71"/>
      <c r="M19" s="28"/>
      <c r="N19" s="30"/>
      <c r="O19" s="28"/>
      <c r="P19" s="30"/>
      <c r="Q19" s="28"/>
      <c r="R19" s="30"/>
    </row>
    <row r="20" spans="1:18" ht="16.5" customHeight="1">
      <c r="A20" s="44" t="s">
        <v>94</v>
      </c>
      <c r="B20" s="45">
        <f t="shared" si="0"/>
        <v>1</v>
      </c>
      <c r="C20" s="28"/>
      <c r="D20" s="29"/>
      <c r="E20" s="29"/>
      <c r="F20" s="29"/>
      <c r="G20" s="30"/>
      <c r="H20" s="35" t="s">
        <v>452</v>
      </c>
      <c r="I20" s="29"/>
      <c r="J20" s="71"/>
      <c r="K20" s="71"/>
      <c r="L20" s="71"/>
      <c r="M20" s="28"/>
      <c r="N20" s="30"/>
      <c r="O20" s="28"/>
      <c r="P20" s="30"/>
      <c r="Q20" s="28"/>
      <c r="R20" s="30"/>
    </row>
    <row r="21" spans="1:18" ht="16.5" customHeight="1">
      <c r="A21" s="44" t="s">
        <v>95</v>
      </c>
      <c r="B21" s="45">
        <f t="shared" si="0"/>
        <v>3</v>
      </c>
      <c r="C21" s="28" t="s">
        <v>451</v>
      </c>
      <c r="D21" s="29" t="s">
        <v>452</v>
      </c>
      <c r="E21" s="29"/>
      <c r="F21" s="29"/>
      <c r="G21" s="30"/>
      <c r="H21" s="35" t="s">
        <v>757</v>
      </c>
      <c r="I21" s="29"/>
      <c r="J21" s="71"/>
      <c r="K21" s="71"/>
      <c r="L21" s="71"/>
      <c r="M21" s="28"/>
      <c r="N21" s="30"/>
      <c r="O21" s="28"/>
      <c r="P21" s="30"/>
      <c r="Q21" s="28"/>
      <c r="R21" s="30"/>
    </row>
    <row r="22" spans="1:18" ht="16.5" customHeight="1">
      <c r="A22" s="44" t="s">
        <v>97</v>
      </c>
      <c r="B22" s="45">
        <f t="shared" si="0"/>
        <v>4</v>
      </c>
      <c r="C22" s="28" t="s">
        <v>452</v>
      </c>
      <c r="D22" s="29" t="s">
        <v>453</v>
      </c>
      <c r="E22" s="29"/>
      <c r="F22" s="29"/>
      <c r="G22" s="30"/>
      <c r="H22" s="35" t="s">
        <v>840</v>
      </c>
      <c r="I22" s="29" t="s">
        <v>750</v>
      </c>
      <c r="J22" s="71"/>
      <c r="K22" s="71"/>
      <c r="L22" s="71"/>
      <c r="M22" s="28"/>
      <c r="N22" s="30"/>
      <c r="O22" s="28"/>
      <c r="P22" s="30"/>
      <c r="Q22" s="28"/>
      <c r="R22" s="30"/>
    </row>
    <row r="23" spans="1:18" ht="16.5" customHeight="1">
      <c r="A23" s="44" t="s">
        <v>103</v>
      </c>
      <c r="B23" s="45">
        <f t="shared" si="0"/>
        <v>1</v>
      </c>
      <c r="C23" s="28"/>
      <c r="D23" s="29"/>
      <c r="E23" s="29"/>
      <c r="F23" s="29"/>
      <c r="G23" s="30"/>
      <c r="H23" s="35" t="s">
        <v>457</v>
      </c>
      <c r="I23" s="29"/>
      <c r="J23" s="71"/>
      <c r="K23" s="71"/>
      <c r="L23" s="71"/>
      <c r="M23" s="28"/>
      <c r="N23" s="30"/>
      <c r="O23" s="28"/>
      <c r="P23" s="30"/>
      <c r="Q23" s="28"/>
      <c r="R23" s="30"/>
    </row>
    <row r="24" spans="1:18" ht="16.5" customHeight="1">
      <c r="A24" s="44" t="s">
        <v>108</v>
      </c>
      <c r="B24" s="45">
        <f t="shared" si="0"/>
        <v>2</v>
      </c>
      <c r="C24" s="28"/>
      <c r="D24" s="29"/>
      <c r="E24" s="29"/>
      <c r="F24" s="29"/>
      <c r="G24" s="30"/>
      <c r="H24" s="32" t="s">
        <v>700</v>
      </c>
      <c r="I24" s="29" t="s">
        <v>750</v>
      </c>
      <c r="J24" s="29"/>
      <c r="K24" s="71"/>
      <c r="L24" s="71"/>
      <c r="M24" s="28"/>
      <c r="N24" s="30"/>
      <c r="O24" s="28"/>
      <c r="P24" s="30"/>
      <c r="Q24" s="28"/>
      <c r="R24" s="30"/>
    </row>
    <row r="25" spans="1:18" ht="16.5" customHeight="1">
      <c r="A25" s="44" t="s">
        <v>112</v>
      </c>
      <c r="B25" s="45">
        <f t="shared" si="0"/>
        <v>1</v>
      </c>
      <c r="C25" s="28" t="s">
        <v>452</v>
      </c>
      <c r="D25" s="29"/>
      <c r="E25" s="29"/>
      <c r="F25" s="29"/>
      <c r="G25" s="30"/>
      <c r="H25" s="35"/>
      <c r="I25" s="29"/>
      <c r="J25" s="71"/>
      <c r="K25" s="71"/>
      <c r="L25" s="71"/>
      <c r="M25" s="28"/>
      <c r="N25" s="30"/>
      <c r="O25" s="28"/>
      <c r="P25" s="30"/>
      <c r="Q25" s="28"/>
      <c r="R25" s="30"/>
    </row>
    <row r="26" spans="1:18" ht="16.5" customHeight="1">
      <c r="A26" s="44" t="s">
        <v>117</v>
      </c>
      <c r="B26" s="45">
        <f t="shared" si="0"/>
        <v>1</v>
      </c>
      <c r="C26" s="28" t="s">
        <v>452</v>
      </c>
      <c r="D26" s="29"/>
      <c r="E26" s="29"/>
      <c r="F26" s="29"/>
      <c r="G26" s="30"/>
      <c r="H26" s="35"/>
      <c r="I26" s="29"/>
      <c r="J26" s="71"/>
      <c r="K26" s="71"/>
      <c r="L26" s="71"/>
      <c r="M26" s="28"/>
      <c r="N26" s="30"/>
      <c r="O26" s="28"/>
      <c r="P26" s="30"/>
      <c r="Q26" s="28"/>
      <c r="R26" s="30"/>
    </row>
    <row r="27" spans="1:18" ht="16.5" customHeight="1">
      <c r="A27" s="44" t="s">
        <v>123</v>
      </c>
      <c r="B27" s="45">
        <f t="shared" si="0"/>
        <v>2</v>
      </c>
      <c r="C27" s="28" t="s">
        <v>457</v>
      </c>
      <c r="D27" s="29"/>
      <c r="E27" s="29"/>
      <c r="F27" s="29"/>
      <c r="G27" s="30"/>
      <c r="H27" s="35" t="s">
        <v>922</v>
      </c>
      <c r="I27" s="29"/>
      <c r="J27" s="71"/>
      <c r="K27" s="71"/>
      <c r="L27" s="71"/>
      <c r="M27" s="28"/>
      <c r="N27" s="30"/>
      <c r="O27" s="28"/>
      <c r="P27" s="30"/>
      <c r="Q27" s="28"/>
      <c r="R27" s="30"/>
    </row>
    <row r="28" spans="1:18" ht="16.5" customHeight="1">
      <c r="A28" s="44" t="s">
        <v>128</v>
      </c>
      <c r="B28" s="45">
        <f t="shared" si="0"/>
        <v>1</v>
      </c>
      <c r="C28" s="28" t="s">
        <v>451</v>
      </c>
      <c r="D28" s="29"/>
      <c r="E28" s="29"/>
      <c r="F28" s="29"/>
      <c r="G28" s="30"/>
      <c r="H28" s="35"/>
      <c r="I28" s="29"/>
      <c r="J28" s="71"/>
      <c r="K28" s="71"/>
      <c r="L28" s="71"/>
      <c r="M28" s="28"/>
      <c r="N28" s="30"/>
      <c r="O28" s="28"/>
      <c r="P28" s="30"/>
      <c r="Q28" s="28"/>
      <c r="R28" s="30"/>
    </row>
    <row r="29" spans="1:18" ht="16.5" customHeight="1">
      <c r="A29" s="44" t="s">
        <v>138</v>
      </c>
      <c r="B29" s="45">
        <f t="shared" si="0"/>
        <v>1</v>
      </c>
      <c r="C29" s="28" t="s">
        <v>458</v>
      </c>
      <c r="D29" s="29"/>
      <c r="E29" s="29"/>
      <c r="F29" s="29"/>
      <c r="G29" s="30"/>
      <c r="H29" s="35"/>
      <c r="I29" s="29"/>
      <c r="J29" s="71"/>
      <c r="K29" s="71"/>
      <c r="L29" s="71"/>
      <c r="M29" s="28"/>
      <c r="N29" s="30"/>
      <c r="O29" s="28"/>
      <c r="P29" s="30"/>
      <c r="Q29" s="28"/>
      <c r="R29" s="30"/>
    </row>
    <row r="30" spans="1:18" ht="16.5" customHeight="1" thickBot="1">
      <c r="A30" s="466" t="s">
        <v>166</v>
      </c>
      <c r="B30" s="14">
        <f t="shared" si="0"/>
        <v>1</v>
      </c>
      <c r="C30" s="47"/>
      <c r="D30" s="48"/>
      <c r="E30" s="48"/>
      <c r="F30" s="48"/>
      <c r="G30" s="60"/>
      <c r="H30" s="89" t="s">
        <v>796</v>
      </c>
      <c r="I30" s="48"/>
      <c r="J30" s="75"/>
      <c r="K30" s="75"/>
      <c r="L30" s="75"/>
      <c r="M30" s="31"/>
      <c r="N30" s="34"/>
      <c r="O30" s="31"/>
      <c r="P30" s="34"/>
      <c r="Q30" s="32"/>
      <c r="R30" s="34"/>
    </row>
    <row r="31" spans="1:18" ht="16.5" customHeight="1" thickBot="1">
      <c r="A31" s="76" t="s">
        <v>173</v>
      </c>
      <c r="B31" s="77">
        <f>SUM(B6:B30)</f>
        <v>43</v>
      </c>
      <c r="C31" s="503">
        <f>COUNTA(C6:G30)</f>
        <v>25</v>
      </c>
      <c r="D31" s="501"/>
      <c r="E31" s="501"/>
      <c r="F31" s="501"/>
      <c r="G31" s="502"/>
      <c r="H31" s="503">
        <f>COUNTA(H6:L30)</f>
        <v>18</v>
      </c>
      <c r="I31" s="501"/>
      <c r="J31" s="501"/>
      <c r="K31" s="501"/>
      <c r="L31" s="501"/>
      <c r="M31" s="503">
        <f>COUNTA(M6:N30)</f>
        <v>0</v>
      </c>
      <c r="N31" s="502"/>
      <c r="O31" s="503">
        <f>COUNTA(O6:P30)</f>
        <v>0</v>
      </c>
      <c r="P31" s="502"/>
      <c r="Q31" s="503">
        <f>COUNTA(Q6:R30)</f>
        <v>1</v>
      </c>
      <c r="R31" s="502"/>
    </row>
  </sheetData>
  <mergeCells count="14">
    <mergeCell ref="C31:G31"/>
    <mergeCell ref="H31:L31"/>
    <mergeCell ref="M31:N31"/>
    <mergeCell ref="O31:P31"/>
    <mergeCell ref="Q31:R31"/>
    <mergeCell ref="A1:R1"/>
    <mergeCell ref="A4:A5"/>
    <mergeCell ref="B4:B5"/>
    <mergeCell ref="C4:L4"/>
    <mergeCell ref="M4:N5"/>
    <mergeCell ref="O4:P5"/>
    <mergeCell ref="Q4:R5"/>
    <mergeCell ref="C5:G5"/>
    <mergeCell ref="H5:L5"/>
  </mergeCells>
  <phoneticPr fontId="3"/>
  <printOptions horizontalCentered="1"/>
  <pageMargins left="0.39370078740157483" right="0.39370078740157483" top="0.55118110236220474" bottom="0.74803149606299213" header="0.31496062992125984" footer="0.31496062992125984"/>
  <pageSetup paperSize="9" scale="80" orientation="landscape" horizontalDpi="300" verticalDpi="300" r:id="rId1"/>
  <headerFooter>
    <oddFooter>&amp;C- &amp;P -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1">
    <tabColor rgb="FFFFC000"/>
  </sheetPr>
  <dimension ref="A1:R28"/>
  <sheetViews>
    <sheetView view="pageBreakPreview" zoomScaleNormal="85" zoomScaleSheetLayoutView="100" workbookViewId="0">
      <pane xSplit="2" ySplit="5" topLeftCell="C6" activePane="bottomRight" state="frozen"/>
      <selection activeCell="A5" sqref="A5:R6"/>
      <selection pane="topRight" activeCell="A5" sqref="A5:R6"/>
      <selection pane="bottomLeft" activeCell="A5" sqref="A5:R6"/>
      <selection pane="bottomRight" activeCell="F7" sqref="F7"/>
    </sheetView>
  </sheetViews>
  <sheetFormatPr defaultRowHeight="13.5"/>
  <cols>
    <col min="1" max="1" width="8.625" style="56" customWidth="1"/>
    <col min="2" max="2" width="7.5" style="56" customWidth="1"/>
    <col min="3" max="7" width="10.25" style="56" customWidth="1"/>
    <col min="8" max="10" width="10.75" style="56" customWidth="1"/>
    <col min="11" max="12" width="10.25" style="56" customWidth="1"/>
    <col min="13" max="18" width="8.625" style="56" customWidth="1"/>
  </cols>
  <sheetData>
    <row r="1" spans="1:18" s="83" customFormat="1" ht="25.5">
      <c r="A1" s="552" t="s">
        <v>1230</v>
      </c>
      <c r="B1" s="489"/>
      <c r="C1" s="489"/>
      <c r="D1" s="489"/>
      <c r="E1" s="489"/>
      <c r="F1" s="489"/>
      <c r="G1" s="489"/>
      <c r="H1" s="489"/>
      <c r="I1" s="489"/>
      <c r="J1" s="489"/>
      <c r="K1" s="489"/>
      <c r="L1" s="489"/>
      <c r="M1" s="489"/>
      <c r="N1" s="489"/>
      <c r="O1" s="489"/>
      <c r="P1" s="489"/>
      <c r="Q1" s="489"/>
      <c r="R1" s="489"/>
    </row>
    <row r="2" spans="1:18" s="83" customFormat="1" ht="16.5" customHeight="1">
      <c r="A2" s="285"/>
      <c r="B2" s="285"/>
      <c r="C2" s="285"/>
      <c r="D2" s="285"/>
      <c r="E2" s="285"/>
      <c r="F2" s="285"/>
      <c r="G2" s="285"/>
      <c r="H2" s="285"/>
      <c r="I2" s="285"/>
      <c r="J2" s="285"/>
      <c r="K2" s="285"/>
      <c r="L2" s="285"/>
      <c r="M2" s="285"/>
      <c r="N2" s="285"/>
      <c r="O2" s="285"/>
      <c r="P2" s="285"/>
      <c r="Q2" s="285"/>
      <c r="R2" s="285"/>
    </row>
    <row r="3" spans="1:18" ht="16.5" customHeight="1" thickBot="1">
      <c r="C3" s="62" t="s">
        <v>2</v>
      </c>
      <c r="D3" s="63" t="s">
        <v>739</v>
      </c>
      <c r="E3" s="64" t="s">
        <v>4</v>
      </c>
      <c r="F3" s="65" t="s">
        <v>217</v>
      </c>
      <c r="G3" s="66" t="s">
        <v>218</v>
      </c>
    </row>
    <row r="4" spans="1:18" ht="16.5" customHeight="1" thickBot="1">
      <c r="A4" s="490" t="s">
        <v>0</v>
      </c>
      <c r="B4" s="490" t="s">
        <v>1</v>
      </c>
      <c r="C4" s="553" t="s">
        <v>1282</v>
      </c>
      <c r="D4" s="554"/>
      <c r="E4" s="554"/>
      <c r="F4" s="555"/>
      <c r="G4" s="555"/>
      <c r="H4" s="555"/>
      <c r="I4" s="555"/>
      <c r="J4" s="555"/>
      <c r="K4" s="555"/>
      <c r="L4" s="556"/>
      <c r="M4" s="557" t="s">
        <v>2</v>
      </c>
      <c r="N4" s="561"/>
      <c r="O4" s="557" t="s">
        <v>3</v>
      </c>
      <c r="P4" s="561"/>
      <c r="Q4" s="557" t="s">
        <v>4</v>
      </c>
      <c r="R4" s="561"/>
    </row>
    <row r="5" spans="1:18" ht="16.5" customHeight="1" thickBot="1">
      <c r="A5" s="491"/>
      <c r="B5" s="491"/>
      <c r="C5" s="563" t="s">
        <v>5</v>
      </c>
      <c r="D5" s="563"/>
      <c r="E5" s="563"/>
      <c r="F5" s="563"/>
      <c r="G5" s="564"/>
      <c r="H5" s="563" t="s">
        <v>6</v>
      </c>
      <c r="I5" s="563"/>
      <c r="J5" s="563"/>
      <c r="K5" s="563"/>
      <c r="L5" s="563"/>
      <c r="M5" s="559"/>
      <c r="N5" s="562"/>
      <c r="O5" s="559"/>
      <c r="P5" s="562"/>
      <c r="Q5" s="559"/>
      <c r="R5" s="562"/>
    </row>
    <row r="6" spans="1:18" ht="16.5" customHeight="1">
      <c r="A6" s="78" t="s">
        <v>7</v>
      </c>
      <c r="B6" s="79">
        <f t="shared" ref="B6:B27" si="0">COUNTA(C6:L6)</f>
        <v>2</v>
      </c>
      <c r="C6" s="67" t="s">
        <v>461</v>
      </c>
      <c r="D6" s="68"/>
      <c r="E6" s="68"/>
      <c r="F6" s="68"/>
      <c r="G6" s="69"/>
      <c r="H6" s="87" t="s">
        <v>821</v>
      </c>
      <c r="I6" s="68"/>
      <c r="J6" s="68"/>
      <c r="K6" s="68"/>
      <c r="L6" s="70"/>
      <c r="M6" s="67"/>
      <c r="N6" s="69"/>
      <c r="O6" s="67"/>
      <c r="P6" s="69"/>
      <c r="Q6" s="67"/>
      <c r="R6" s="69"/>
    </row>
    <row r="7" spans="1:18" ht="16.5" customHeight="1">
      <c r="A7" s="44" t="s">
        <v>51</v>
      </c>
      <c r="B7" s="45">
        <f t="shared" si="0"/>
        <v>1</v>
      </c>
      <c r="C7" s="28" t="s">
        <v>463</v>
      </c>
      <c r="D7" s="29"/>
      <c r="E7" s="29"/>
      <c r="F7" s="29"/>
      <c r="G7" s="30"/>
      <c r="H7" s="35"/>
      <c r="I7" s="29"/>
      <c r="J7" s="29"/>
      <c r="K7" s="29"/>
      <c r="L7" s="71"/>
      <c r="M7" s="28"/>
      <c r="N7" s="30"/>
      <c r="O7" s="28"/>
      <c r="P7" s="30"/>
      <c r="Q7" s="28"/>
      <c r="R7" s="30"/>
    </row>
    <row r="8" spans="1:18" ht="16.5" customHeight="1">
      <c r="A8" s="466" t="s">
        <v>55</v>
      </c>
      <c r="B8" s="14">
        <f t="shared" si="0"/>
        <v>6</v>
      </c>
      <c r="C8" s="15" t="s">
        <v>466</v>
      </c>
      <c r="D8" s="16" t="s">
        <v>464</v>
      </c>
      <c r="E8" s="32"/>
      <c r="F8" s="16"/>
      <c r="G8" s="17"/>
      <c r="H8" s="168" t="s">
        <v>590</v>
      </c>
      <c r="I8" s="16" t="s">
        <v>465</v>
      </c>
      <c r="J8" s="16" t="s">
        <v>736</v>
      </c>
      <c r="K8" s="16" t="s">
        <v>853</v>
      </c>
      <c r="L8" s="36"/>
      <c r="M8" s="18"/>
      <c r="N8" s="17"/>
      <c r="O8" s="15"/>
      <c r="P8" s="17"/>
      <c r="Q8" s="16"/>
      <c r="R8" s="17"/>
    </row>
    <row r="9" spans="1:18" ht="16.5" customHeight="1">
      <c r="A9" s="44" t="s">
        <v>63</v>
      </c>
      <c r="B9" s="45">
        <f t="shared" si="0"/>
        <v>2</v>
      </c>
      <c r="C9" s="28" t="s">
        <v>661</v>
      </c>
      <c r="D9" s="29" t="s">
        <v>462</v>
      </c>
      <c r="E9" s="29"/>
      <c r="F9" s="29"/>
      <c r="G9" s="30"/>
      <c r="H9" s="35"/>
      <c r="I9" s="29"/>
      <c r="J9" s="29"/>
      <c r="K9" s="29"/>
      <c r="L9" s="71"/>
      <c r="M9" s="28"/>
      <c r="N9" s="30"/>
      <c r="O9" s="28"/>
      <c r="P9" s="30"/>
      <c r="Q9" s="28"/>
      <c r="R9" s="30"/>
    </row>
    <row r="10" spans="1:18" ht="16.5" customHeight="1">
      <c r="A10" s="44" t="s">
        <v>103</v>
      </c>
      <c r="B10" s="45">
        <f t="shared" si="0"/>
        <v>1</v>
      </c>
      <c r="C10" s="28"/>
      <c r="D10" s="29"/>
      <c r="E10" s="29"/>
      <c r="F10" s="29"/>
      <c r="G10" s="30"/>
      <c r="H10" s="35" t="s">
        <v>462</v>
      </c>
      <c r="I10" s="29"/>
      <c r="J10" s="29"/>
      <c r="K10" s="29"/>
      <c r="L10" s="71"/>
      <c r="M10" s="28"/>
      <c r="N10" s="30"/>
      <c r="O10" s="28"/>
      <c r="P10" s="30"/>
      <c r="Q10" s="28"/>
      <c r="R10" s="30"/>
    </row>
    <row r="11" spans="1:18" ht="16.5" customHeight="1">
      <c r="A11" s="44" t="s">
        <v>117</v>
      </c>
      <c r="B11" s="45">
        <f t="shared" si="0"/>
        <v>1</v>
      </c>
      <c r="C11" s="28"/>
      <c r="D11" s="29"/>
      <c r="E11" s="29"/>
      <c r="F11" s="29"/>
      <c r="G11" s="30"/>
      <c r="H11" s="35" t="s">
        <v>736</v>
      </c>
      <c r="I11" s="29"/>
      <c r="J11" s="29"/>
      <c r="K11" s="29"/>
      <c r="L11" s="71"/>
      <c r="M11" s="28"/>
      <c r="N11" s="30"/>
      <c r="O11" s="28"/>
      <c r="P11" s="30"/>
      <c r="Q11" s="28"/>
      <c r="R11" s="30"/>
    </row>
    <row r="12" spans="1:18" ht="16.5" customHeight="1">
      <c r="A12" s="44" t="s">
        <v>274</v>
      </c>
      <c r="B12" s="45">
        <f t="shared" si="0"/>
        <v>1</v>
      </c>
      <c r="C12" s="28"/>
      <c r="D12" s="29"/>
      <c r="E12" s="29"/>
      <c r="F12" s="29"/>
      <c r="G12" s="30"/>
      <c r="H12" s="35" t="s">
        <v>950</v>
      </c>
      <c r="I12" s="29"/>
      <c r="J12" s="29"/>
      <c r="K12" s="29"/>
      <c r="L12" s="71"/>
      <c r="M12" s="28"/>
      <c r="N12" s="30"/>
      <c r="O12" s="28"/>
      <c r="P12" s="30"/>
      <c r="Q12" s="28"/>
      <c r="R12" s="30"/>
    </row>
    <row r="13" spans="1:18" ht="16.5" customHeight="1">
      <c r="A13" s="44" t="s">
        <v>128</v>
      </c>
      <c r="B13" s="45">
        <f t="shared" si="0"/>
        <v>2</v>
      </c>
      <c r="C13" s="28"/>
      <c r="D13" s="29"/>
      <c r="E13" s="29"/>
      <c r="F13" s="29"/>
      <c r="G13" s="30"/>
      <c r="H13" s="35" t="s">
        <v>467</v>
      </c>
      <c r="I13" s="29" t="s">
        <v>1160</v>
      </c>
      <c r="J13" s="29"/>
      <c r="K13" s="29"/>
      <c r="L13" s="71"/>
      <c r="M13" s="28"/>
      <c r="N13" s="30"/>
      <c r="O13" s="28"/>
      <c r="P13" s="30"/>
      <c r="Q13" s="28"/>
      <c r="R13" s="30"/>
    </row>
    <row r="14" spans="1:18" ht="16.5" customHeight="1">
      <c r="A14" s="44" t="s">
        <v>129</v>
      </c>
      <c r="B14" s="45">
        <f t="shared" si="0"/>
        <v>1</v>
      </c>
      <c r="C14" s="28"/>
      <c r="D14" s="29"/>
      <c r="E14" s="29"/>
      <c r="F14" s="29"/>
      <c r="G14" s="30"/>
      <c r="H14" s="29" t="s">
        <v>661</v>
      </c>
      <c r="I14" s="32"/>
      <c r="J14" s="29"/>
      <c r="K14" s="29"/>
      <c r="L14" s="71"/>
      <c r="M14" s="28"/>
      <c r="N14" s="30"/>
      <c r="O14" s="28"/>
      <c r="P14" s="30"/>
      <c r="Q14" s="35"/>
      <c r="R14" s="30"/>
    </row>
    <row r="15" spans="1:18" ht="16.5" customHeight="1">
      <c r="A15" s="44" t="s">
        <v>130</v>
      </c>
      <c r="B15" s="45">
        <f t="shared" si="0"/>
        <v>3</v>
      </c>
      <c r="C15" s="28" t="s">
        <v>923</v>
      </c>
      <c r="D15" s="29"/>
      <c r="E15" s="29"/>
      <c r="F15" s="29"/>
      <c r="G15" s="30"/>
      <c r="H15" s="88" t="s">
        <v>662</v>
      </c>
      <c r="I15" s="29" t="s">
        <v>464</v>
      </c>
      <c r="J15" s="29"/>
      <c r="K15" s="29"/>
      <c r="L15" s="71"/>
      <c r="M15" s="28"/>
      <c r="N15" s="30"/>
      <c r="O15" s="28"/>
      <c r="P15" s="30"/>
      <c r="Q15" s="28"/>
      <c r="R15" s="30"/>
    </row>
    <row r="16" spans="1:18" ht="16.5" customHeight="1">
      <c r="A16" s="44" t="s">
        <v>1254</v>
      </c>
      <c r="B16" s="45">
        <f>COUNTA(C16:L16)</f>
        <v>1</v>
      </c>
      <c r="C16" s="28"/>
      <c r="D16" s="29"/>
      <c r="E16" s="29"/>
      <c r="F16" s="29"/>
      <c r="G16" s="30"/>
      <c r="H16" s="416" t="s">
        <v>663</v>
      </c>
      <c r="I16" s="29"/>
      <c r="J16" s="29"/>
      <c r="K16" s="29"/>
      <c r="L16" s="71"/>
      <c r="M16" s="426" t="s">
        <v>663</v>
      </c>
      <c r="N16" s="30"/>
      <c r="O16" s="28"/>
      <c r="P16" s="30"/>
      <c r="Q16" s="28"/>
      <c r="R16" s="30"/>
    </row>
    <row r="17" spans="1:18" ht="16.5" customHeight="1">
      <c r="A17" s="44" t="s">
        <v>146</v>
      </c>
      <c r="B17" s="45">
        <f t="shared" si="0"/>
        <v>1</v>
      </c>
      <c r="C17" s="28"/>
      <c r="D17" s="29"/>
      <c r="E17" s="29"/>
      <c r="F17" s="29"/>
      <c r="G17" s="30"/>
      <c r="H17" s="35" t="s">
        <v>661</v>
      </c>
      <c r="I17" s="29"/>
      <c r="J17" s="29"/>
      <c r="K17" s="29"/>
      <c r="L17" s="71"/>
      <c r="M17" s="28"/>
      <c r="N17" s="30"/>
      <c r="O17" s="28"/>
      <c r="P17" s="30"/>
      <c r="Q17" s="28"/>
      <c r="R17" s="30"/>
    </row>
    <row r="18" spans="1:18" ht="16.5" customHeight="1">
      <c r="A18" s="44" t="s">
        <v>149</v>
      </c>
      <c r="B18" s="45">
        <f t="shared" si="0"/>
        <v>1</v>
      </c>
      <c r="C18" s="28" t="s">
        <v>468</v>
      </c>
      <c r="D18" s="29"/>
      <c r="E18" s="29"/>
      <c r="F18" s="29"/>
      <c r="G18" s="30"/>
      <c r="H18" s="35"/>
      <c r="I18" s="29"/>
      <c r="J18" s="29"/>
      <c r="K18" s="29"/>
      <c r="L18" s="71"/>
      <c r="M18" s="28"/>
      <c r="N18" s="30"/>
      <c r="O18" s="28"/>
      <c r="P18" s="30"/>
      <c r="Q18" s="28"/>
      <c r="R18" s="30"/>
    </row>
    <row r="19" spans="1:18" ht="16.5" customHeight="1">
      <c r="A19" s="44" t="s">
        <v>150</v>
      </c>
      <c r="B19" s="45">
        <f t="shared" si="0"/>
        <v>1</v>
      </c>
      <c r="C19" s="28"/>
      <c r="D19" s="29"/>
      <c r="E19" s="29"/>
      <c r="F19" s="29"/>
      <c r="G19" s="30"/>
      <c r="H19" s="28" t="s">
        <v>889</v>
      </c>
      <c r="I19" s="29"/>
      <c r="J19" s="29"/>
      <c r="K19" s="29"/>
      <c r="L19" s="71"/>
      <c r="M19" s="28"/>
      <c r="N19" s="30"/>
      <c r="O19" s="28"/>
      <c r="P19" s="30"/>
      <c r="Q19" s="28"/>
      <c r="R19" s="30"/>
    </row>
    <row r="20" spans="1:18" ht="16.5" customHeight="1">
      <c r="A20" s="44" t="s">
        <v>153</v>
      </c>
      <c r="B20" s="45">
        <f t="shared" si="0"/>
        <v>2</v>
      </c>
      <c r="C20" s="28" t="s">
        <v>469</v>
      </c>
      <c r="D20" s="29"/>
      <c r="E20" s="29"/>
      <c r="F20" s="29"/>
      <c r="G20" s="30"/>
      <c r="H20" s="32" t="s">
        <v>889</v>
      </c>
      <c r="I20" s="29"/>
      <c r="J20" s="29"/>
      <c r="K20" s="29"/>
      <c r="L20" s="71"/>
      <c r="M20" s="28"/>
      <c r="N20" s="30"/>
      <c r="O20" s="28"/>
      <c r="P20" s="30"/>
      <c r="Q20" s="28"/>
      <c r="R20" s="30"/>
    </row>
    <row r="21" spans="1:18" ht="16.5" customHeight="1">
      <c r="A21" s="44" t="s">
        <v>156</v>
      </c>
      <c r="B21" s="45">
        <f t="shared" si="0"/>
        <v>4</v>
      </c>
      <c r="C21" s="28" t="s">
        <v>1158</v>
      </c>
      <c r="E21" s="29"/>
      <c r="F21" s="29"/>
      <c r="G21" s="30"/>
      <c r="H21" s="28" t="s">
        <v>797</v>
      </c>
      <c r="I21" s="232" t="s">
        <v>663</v>
      </c>
      <c r="J21" s="33" t="s">
        <v>849</v>
      </c>
      <c r="K21" s="32"/>
      <c r="L21" s="86"/>
      <c r="M21" s="28"/>
      <c r="N21" s="30"/>
      <c r="O21" s="28"/>
      <c r="P21" s="30"/>
      <c r="Q21" s="417" t="s">
        <v>1159</v>
      </c>
      <c r="R21" s="30"/>
    </row>
    <row r="22" spans="1:18" ht="16.5" customHeight="1">
      <c r="A22" s="44" t="s">
        <v>160</v>
      </c>
      <c r="B22" s="45">
        <f>COUNTA(C22:L22)</f>
        <v>4</v>
      </c>
      <c r="C22" s="28"/>
      <c r="D22" s="29"/>
      <c r="E22" s="29"/>
      <c r="F22" s="29"/>
      <c r="G22" s="30"/>
      <c r="H22" s="28" t="s">
        <v>470</v>
      </c>
      <c r="I22" s="29" t="s">
        <v>471</v>
      </c>
      <c r="J22" s="29" t="s">
        <v>981</v>
      </c>
      <c r="K22" s="29" t="s">
        <v>979</v>
      </c>
      <c r="L22" s="30"/>
      <c r="M22" s="28"/>
      <c r="N22" s="30"/>
      <c r="O22" s="28"/>
      <c r="P22" s="30"/>
      <c r="Q22" s="35"/>
      <c r="R22" s="30"/>
    </row>
    <row r="23" spans="1:18" ht="16.5" customHeight="1">
      <c r="A23" s="465" t="s">
        <v>161</v>
      </c>
      <c r="B23" s="10">
        <f>COUNTA(C23:L23)</f>
        <v>1</v>
      </c>
      <c r="C23" s="81" t="s">
        <v>663</v>
      </c>
      <c r="D23" s="32"/>
      <c r="E23" s="81"/>
      <c r="F23" s="81"/>
      <c r="G23" s="82"/>
      <c r="H23" s="97"/>
      <c r="I23" s="81"/>
      <c r="J23" s="81"/>
      <c r="K23" s="81"/>
      <c r="L23" s="98"/>
      <c r="M23" s="80"/>
      <c r="N23" s="82"/>
      <c r="O23" s="80"/>
      <c r="P23" s="82"/>
      <c r="Q23" s="80"/>
      <c r="R23" s="82"/>
    </row>
    <row r="24" spans="1:18" ht="16.5" customHeight="1">
      <c r="A24" s="44" t="s">
        <v>162</v>
      </c>
      <c r="B24" s="45">
        <f t="shared" si="0"/>
        <v>4</v>
      </c>
      <c r="C24" s="28" t="s">
        <v>472</v>
      </c>
      <c r="D24" s="29" t="s">
        <v>473</v>
      </c>
      <c r="E24" s="29"/>
      <c r="F24" s="29"/>
      <c r="G24" s="30"/>
      <c r="H24" s="35" t="s">
        <v>980</v>
      </c>
      <c r="I24" s="29" t="s">
        <v>979</v>
      </c>
      <c r="J24" s="29"/>
      <c r="K24" s="29"/>
      <c r="L24" s="71"/>
      <c r="M24" s="28"/>
      <c r="N24" s="30"/>
      <c r="O24" s="28"/>
      <c r="P24" s="30"/>
      <c r="Q24" s="28"/>
      <c r="R24" s="30"/>
    </row>
    <row r="25" spans="1:18" ht="16.5" customHeight="1">
      <c r="A25" s="44" t="s">
        <v>166</v>
      </c>
      <c r="B25" s="45">
        <f t="shared" si="0"/>
        <v>3</v>
      </c>
      <c r="C25" s="28" t="s">
        <v>472</v>
      </c>
      <c r="D25" s="29"/>
      <c r="E25" s="29"/>
      <c r="F25" s="29"/>
      <c r="G25" s="30"/>
      <c r="H25" s="29" t="s">
        <v>474</v>
      </c>
      <c r="I25" s="32" t="s">
        <v>732</v>
      </c>
      <c r="J25" s="29"/>
      <c r="K25" s="29"/>
      <c r="L25" s="71"/>
      <c r="M25" s="28"/>
      <c r="N25" s="30"/>
      <c r="O25" s="28"/>
      <c r="P25" s="30"/>
      <c r="Q25" s="35"/>
      <c r="R25" s="30"/>
    </row>
    <row r="26" spans="1:18" ht="16.5" customHeight="1">
      <c r="A26" s="44" t="s">
        <v>168</v>
      </c>
      <c r="B26" s="45">
        <f>COUNTA(C26:L26)</f>
        <v>2</v>
      </c>
      <c r="C26" s="29" t="s">
        <v>472</v>
      </c>
      <c r="D26" s="32"/>
      <c r="E26" s="29"/>
      <c r="F26" s="29"/>
      <c r="G26" s="30"/>
      <c r="H26" s="35" t="s">
        <v>663</v>
      </c>
      <c r="I26" s="29"/>
      <c r="J26" s="29"/>
      <c r="K26" s="29"/>
      <c r="L26" s="71"/>
      <c r="M26" s="28"/>
      <c r="N26" s="30"/>
      <c r="O26" s="28"/>
      <c r="P26" s="30"/>
      <c r="Q26" s="28"/>
      <c r="R26" s="30"/>
    </row>
    <row r="27" spans="1:18" ht="16.5" customHeight="1" thickBot="1">
      <c r="A27" s="475" t="s">
        <v>170</v>
      </c>
      <c r="B27" s="59">
        <f t="shared" si="0"/>
        <v>2</v>
      </c>
      <c r="C27" s="47" t="s">
        <v>472</v>
      </c>
      <c r="D27" s="48"/>
      <c r="E27" s="48"/>
      <c r="F27" s="48"/>
      <c r="G27" s="60"/>
      <c r="H27" s="89" t="s">
        <v>663</v>
      </c>
      <c r="I27" s="48"/>
      <c r="J27" s="48"/>
      <c r="K27" s="48"/>
      <c r="L27" s="75"/>
      <c r="M27" s="31"/>
      <c r="N27" s="34"/>
      <c r="O27" s="31"/>
      <c r="P27" s="34"/>
      <c r="Q27" s="31"/>
      <c r="R27" s="34"/>
    </row>
    <row r="28" spans="1:18" ht="16.5" customHeight="1" thickBot="1">
      <c r="A28" s="76" t="s">
        <v>173</v>
      </c>
      <c r="B28" s="77">
        <f>SUM(B6:B27)</f>
        <v>46</v>
      </c>
      <c r="C28" s="503">
        <f>COUNTA(C6:G27)</f>
        <v>16</v>
      </c>
      <c r="D28" s="501"/>
      <c r="E28" s="501"/>
      <c r="F28" s="501"/>
      <c r="G28" s="502"/>
      <c r="H28" s="503">
        <f>COUNTA(H6:L27)</f>
        <v>30</v>
      </c>
      <c r="I28" s="501"/>
      <c r="J28" s="501"/>
      <c r="K28" s="501"/>
      <c r="L28" s="501"/>
      <c r="M28" s="569">
        <f>COUNTA(M6:N27)</f>
        <v>1</v>
      </c>
      <c r="N28" s="570"/>
      <c r="O28" s="569">
        <f>COUNTA(O6:P27)</f>
        <v>0</v>
      </c>
      <c r="P28" s="570"/>
      <c r="Q28" s="569">
        <f>COUNTA(Q6:R27)</f>
        <v>1</v>
      </c>
      <c r="R28" s="570"/>
    </row>
  </sheetData>
  <mergeCells count="14">
    <mergeCell ref="Q28:R28"/>
    <mergeCell ref="C28:G28"/>
    <mergeCell ref="H28:L28"/>
    <mergeCell ref="M28:N28"/>
    <mergeCell ref="O28:P28"/>
    <mergeCell ref="A1:R1"/>
    <mergeCell ref="A4:A5"/>
    <mergeCell ref="B4:B5"/>
    <mergeCell ref="C4:L4"/>
    <mergeCell ref="M4:N5"/>
    <mergeCell ref="O4:P5"/>
    <mergeCell ref="Q4:R5"/>
    <mergeCell ref="C5:G5"/>
    <mergeCell ref="H5:L5"/>
  </mergeCells>
  <phoneticPr fontId="3"/>
  <printOptions horizontalCentered="1"/>
  <pageMargins left="0.39370078740157483" right="0.39370078740157483" top="0.55118110236220474" bottom="0.74803149606299213" header="0.31496062992125984" footer="0.31496062992125984"/>
  <pageSetup paperSize="9" scale="80" orientation="landscape" horizontalDpi="300" verticalDpi="300" r:id="rId1"/>
  <headerFooter>
    <oddFooter>&amp;C- &amp;P -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2">
    <tabColor rgb="FFFFC000"/>
  </sheetPr>
  <dimension ref="A1:R26"/>
  <sheetViews>
    <sheetView view="pageBreakPreview" topLeftCell="G1" zoomScaleNormal="100" zoomScaleSheetLayoutView="100" workbookViewId="0">
      <selection activeCell="P9" sqref="P9"/>
    </sheetView>
  </sheetViews>
  <sheetFormatPr defaultRowHeight="13.5"/>
  <cols>
    <col min="1" max="1" width="8.625" style="56" customWidth="1"/>
    <col min="2" max="2" width="7.5" style="56" customWidth="1"/>
    <col min="3" max="12" width="10.25" style="56" customWidth="1"/>
    <col min="13" max="13" width="11.25" style="56" bestFit="1" customWidth="1"/>
    <col min="14" max="18" width="8.625" style="56" customWidth="1"/>
  </cols>
  <sheetData>
    <row r="1" spans="1:18" s="83" customFormat="1" ht="25.5">
      <c r="A1" s="552" t="s">
        <v>1231</v>
      </c>
      <c r="B1" s="489"/>
      <c r="C1" s="489"/>
      <c r="D1" s="489"/>
      <c r="E1" s="489"/>
      <c r="F1" s="489"/>
      <c r="G1" s="489"/>
      <c r="H1" s="489"/>
      <c r="I1" s="489"/>
      <c r="J1" s="489"/>
      <c r="K1" s="489"/>
      <c r="L1" s="489"/>
      <c r="M1" s="489"/>
      <c r="N1" s="489"/>
      <c r="O1" s="489"/>
      <c r="P1" s="489"/>
      <c r="Q1" s="489"/>
      <c r="R1" s="489"/>
    </row>
    <row r="2" spans="1:18" s="83" customFormat="1" ht="15" customHeight="1">
      <c r="A2" s="285"/>
      <c r="B2" s="285"/>
      <c r="C2" s="285"/>
      <c r="D2" s="285"/>
      <c r="E2" s="285"/>
      <c r="F2" s="285"/>
      <c r="G2" s="285"/>
      <c r="H2" s="285"/>
      <c r="I2" s="285"/>
      <c r="J2" s="285"/>
      <c r="K2" s="285"/>
      <c r="L2" s="285"/>
      <c r="M2" s="285"/>
      <c r="N2" s="285"/>
      <c r="O2" s="285"/>
      <c r="P2" s="285"/>
      <c r="Q2" s="285"/>
      <c r="R2" s="285"/>
    </row>
    <row r="3" spans="1:18" ht="16.5" customHeight="1" thickBot="1">
      <c r="C3" s="62" t="s">
        <v>2</v>
      </c>
      <c r="D3" s="63" t="s">
        <v>739</v>
      </c>
      <c r="E3" s="64" t="s">
        <v>4</v>
      </c>
      <c r="F3" s="65" t="s">
        <v>217</v>
      </c>
      <c r="G3" s="66" t="s">
        <v>218</v>
      </c>
    </row>
    <row r="4" spans="1:18" ht="16.5" customHeight="1" thickBot="1">
      <c r="A4" s="490" t="s">
        <v>815</v>
      </c>
      <c r="B4" s="490" t="s">
        <v>1</v>
      </c>
      <c r="C4" s="553" t="s">
        <v>1282</v>
      </c>
      <c r="D4" s="554"/>
      <c r="E4" s="554"/>
      <c r="F4" s="555"/>
      <c r="G4" s="555"/>
      <c r="H4" s="555"/>
      <c r="I4" s="555"/>
      <c r="J4" s="555"/>
      <c r="K4" s="555"/>
      <c r="L4" s="556"/>
      <c r="M4" s="557" t="s">
        <v>2</v>
      </c>
      <c r="N4" s="561"/>
      <c r="O4" s="557" t="s">
        <v>3</v>
      </c>
      <c r="P4" s="561"/>
      <c r="Q4" s="557" t="s">
        <v>4</v>
      </c>
      <c r="R4" s="561"/>
    </row>
    <row r="5" spans="1:18" ht="16.5" customHeight="1" thickBot="1">
      <c r="A5" s="491"/>
      <c r="B5" s="491"/>
      <c r="C5" s="563" t="s">
        <v>5</v>
      </c>
      <c r="D5" s="563"/>
      <c r="E5" s="563"/>
      <c r="F5" s="563"/>
      <c r="G5" s="564"/>
      <c r="H5" s="563" t="s">
        <v>6</v>
      </c>
      <c r="I5" s="563"/>
      <c r="J5" s="563"/>
      <c r="K5" s="563"/>
      <c r="L5" s="563"/>
      <c r="M5" s="559"/>
      <c r="N5" s="562"/>
      <c r="O5" s="559"/>
      <c r="P5" s="562"/>
      <c r="Q5" s="559"/>
      <c r="R5" s="562"/>
    </row>
    <row r="6" spans="1:18" ht="16.5" customHeight="1">
      <c r="A6" s="473" t="s">
        <v>7</v>
      </c>
      <c r="B6" s="45">
        <f t="shared" ref="B6:B16" si="0">COUNTA(C6:L6)</f>
        <v>1</v>
      </c>
      <c r="C6" s="67"/>
      <c r="D6" s="68"/>
      <c r="E6" s="68"/>
      <c r="F6" s="68"/>
      <c r="G6" s="69"/>
      <c r="H6" s="88" t="s">
        <v>798</v>
      </c>
      <c r="I6" s="29"/>
      <c r="J6" s="29"/>
      <c r="K6" s="71"/>
      <c r="L6" s="71"/>
      <c r="M6" s="91"/>
      <c r="N6" s="82"/>
      <c r="O6" s="80"/>
      <c r="P6" s="82"/>
      <c r="Q6" s="80"/>
      <c r="R6" s="82"/>
    </row>
    <row r="7" spans="1:18" ht="16.5" customHeight="1">
      <c r="A7" s="473" t="s">
        <v>242</v>
      </c>
      <c r="B7" s="45">
        <f t="shared" si="0"/>
        <v>1</v>
      </c>
      <c r="C7" s="80"/>
      <c r="D7" s="81"/>
      <c r="E7" s="81"/>
      <c r="F7" s="81"/>
      <c r="G7" s="82"/>
      <c r="H7" s="88" t="s">
        <v>798</v>
      </c>
      <c r="I7" s="29"/>
      <c r="J7" s="29"/>
      <c r="K7" s="71"/>
      <c r="L7" s="71"/>
      <c r="M7" s="91"/>
      <c r="N7" s="82"/>
      <c r="O7" s="80"/>
      <c r="P7" s="82"/>
      <c r="Q7" s="80"/>
      <c r="R7" s="82"/>
    </row>
    <row r="8" spans="1:18" ht="16.5" customHeight="1">
      <c r="A8" s="473" t="s">
        <v>924</v>
      </c>
      <c r="B8" s="45">
        <f t="shared" si="0"/>
        <v>1</v>
      </c>
      <c r="C8" s="80"/>
      <c r="D8" s="81"/>
      <c r="E8" s="81"/>
      <c r="F8" s="81"/>
      <c r="G8" s="82"/>
      <c r="H8" s="88" t="s">
        <v>925</v>
      </c>
      <c r="I8" s="29"/>
      <c r="J8" s="29"/>
      <c r="K8" s="71"/>
      <c r="L8" s="71"/>
      <c r="M8" s="91"/>
      <c r="N8" s="82"/>
      <c r="O8" s="80"/>
      <c r="P8" s="82"/>
      <c r="Q8" s="80"/>
      <c r="R8" s="82"/>
    </row>
    <row r="9" spans="1:18" ht="16.5" customHeight="1">
      <c r="A9" s="473" t="s">
        <v>67</v>
      </c>
      <c r="B9" s="45">
        <f t="shared" si="0"/>
        <v>3</v>
      </c>
      <c r="C9" s="80"/>
      <c r="D9" s="81"/>
      <c r="E9" s="81"/>
      <c r="F9" s="81"/>
      <c r="G9" s="82"/>
      <c r="H9" s="35" t="s">
        <v>475</v>
      </c>
      <c r="I9" s="29" t="s">
        <v>798</v>
      </c>
      <c r="J9" s="29" t="s">
        <v>833</v>
      </c>
      <c r="K9" s="71"/>
      <c r="L9" s="71"/>
      <c r="M9" s="80"/>
      <c r="N9" s="82"/>
      <c r="O9" s="80"/>
      <c r="P9" s="82"/>
      <c r="Q9" s="80"/>
      <c r="R9" s="82"/>
    </row>
    <row r="10" spans="1:18" ht="16.5" customHeight="1">
      <c r="A10" s="473" t="s">
        <v>890</v>
      </c>
      <c r="B10" s="45">
        <f t="shared" si="0"/>
        <v>2</v>
      </c>
      <c r="C10" s="80"/>
      <c r="D10" s="81"/>
      <c r="E10" s="81"/>
      <c r="F10" s="81"/>
      <c r="G10" s="82"/>
      <c r="H10" s="28" t="s">
        <v>891</v>
      </c>
      <c r="I10" s="331" t="s">
        <v>892</v>
      </c>
      <c r="J10" s="29"/>
      <c r="K10" s="71"/>
      <c r="L10" s="71"/>
      <c r="M10" s="28"/>
      <c r="N10" s="30"/>
      <c r="O10" s="80"/>
      <c r="P10" s="82"/>
      <c r="Q10" s="80"/>
      <c r="R10" s="82"/>
    </row>
    <row r="11" spans="1:18" ht="16.5" customHeight="1">
      <c r="A11" s="44" t="s">
        <v>476</v>
      </c>
      <c r="B11" s="45">
        <f t="shared" si="0"/>
        <v>4</v>
      </c>
      <c r="C11" s="28" t="s">
        <v>475</v>
      </c>
      <c r="D11" s="29"/>
      <c r="E11" s="29"/>
      <c r="F11" s="29"/>
      <c r="G11" s="30"/>
      <c r="H11" s="28" t="s">
        <v>893</v>
      </c>
      <c r="I11" s="29" t="s">
        <v>717</v>
      </c>
      <c r="J11" s="29" t="s">
        <v>977</v>
      </c>
      <c r="K11" s="71"/>
      <c r="L11" s="71"/>
      <c r="M11" s="28"/>
      <c r="N11" s="82"/>
      <c r="O11" s="80"/>
      <c r="P11" s="82"/>
      <c r="Q11" s="80"/>
      <c r="R11" s="82"/>
    </row>
    <row r="12" spans="1:18" ht="16.5" customHeight="1">
      <c r="A12" s="44" t="s">
        <v>123</v>
      </c>
      <c r="B12" s="45">
        <f t="shared" si="0"/>
        <v>2</v>
      </c>
      <c r="C12" s="28"/>
      <c r="D12" s="29"/>
      <c r="E12" s="29"/>
      <c r="F12" s="29"/>
      <c r="G12" s="30"/>
      <c r="H12" s="32" t="s">
        <v>893</v>
      </c>
      <c r="I12" s="29" t="s">
        <v>725</v>
      </c>
      <c r="J12" s="29"/>
      <c r="K12" s="71"/>
      <c r="L12" s="71"/>
      <c r="M12" s="28"/>
      <c r="N12" s="30"/>
      <c r="O12" s="28"/>
      <c r="P12" s="30"/>
      <c r="Q12" s="28"/>
      <c r="R12" s="30"/>
    </row>
    <row r="13" spans="1:18" ht="16.5" customHeight="1">
      <c r="A13" s="44" t="s">
        <v>129</v>
      </c>
      <c r="B13" s="45">
        <f t="shared" si="0"/>
        <v>1</v>
      </c>
      <c r="C13" s="28"/>
      <c r="D13" s="29"/>
      <c r="E13" s="29"/>
      <c r="F13" s="29"/>
      <c r="G13" s="30"/>
      <c r="H13" s="35" t="s">
        <v>475</v>
      </c>
      <c r="I13" s="29"/>
      <c r="J13" s="29"/>
      <c r="K13" s="71"/>
      <c r="L13" s="71"/>
      <c r="M13" s="28"/>
      <c r="N13" s="30"/>
      <c r="O13" s="28"/>
      <c r="P13" s="30"/>
      <c r="Q13" s="28"/>
      <c r="R13" s="30"/>
    </row>
    <row r="14" spans="1:18" ht="16.5" customHeight="1">
      <c r="A14" s="44" t="s">
        <v>130</v>
      </c>
      <c r="B14" s="45">
        <f t="shared" si="0"/>
        <v>3</v>
      </c>
      <c r="C14" s="28" t="s">
        <v>477</v>
      </c>
      <c r="D14" s="29"/>
      <c r="E14" s="29"/>
      <c r="F14" s="29"/>
      <c r="G14" s="30"/>
      <c r="H14" s="35" t="s">
        <v>798</v>
      </c>
      <c r="I14" s="331" t="s">
        <v>666</v>
      </c>
      <c r="J14" s="29"/>
      <c r="K14" s="71"/>
      <c r="L14" s="71"/>
      <c r="M14" s="28"/>
      <c r="N14" s="30"/>
      <c r="O14" s="28"/>
      <c r="P14" s="30"/>
      <c r="Q14" s="28"/>
      <c r="R14" s="30"/>
    </row>
    <row r="15" spans="1:18" ht="16.5" customHeight="1">
      <c r="A15" s="44" t="s">
        <v>799</v>
      </c>
      <c r="B15" s="45">
        <f t="shared" si="0"/>
        <v>1</v>
      </c>
      <c r="C15" s="28"/>
      <c r="D15" s="29"/>
      <c r="E15" s="29"/>
      <c r="F15" s="29"/>
      <c r="G15" s="30"/>
      <c r="H15" s="35" t="s">
        <v>798</v>
      </c>
      <c r="I15" s="29"/>
      <c r="J15" s="29"/>
      <c r="K15" s="71"/>
      <c r="L15" s="71"/>
      <c r="M15" s="28"/>
      <c r="N15" s="30"/>
      <c r="O15" s="28"/>
      <c r="P15" s="30"/>
      <c r="Q15" s="28"/>
      <c r="R15" s="30"/>
    </row>
    <row r="16" spans="1:18" ht="16.5" customHeight="1">
      <c r="A16" s="44" t="s">
        <v>146</v>
      </c>
      <c r="B16" s="45">
        <f t="shared" si="0"/>
        <v>1</v>
      </c>
      <c r="C16" s="28"/>
      <c r="D16" s="29"/>
      <c r="E16" s="29"/>
      <c r="F16" s="29"/>
      <c r="G16" s="30"/>
      <c r="H16" s="35" t="s">
        <v>664</v>
      </c>
      <c r="I16" s="29"/>
      <c r="J16" s="29"/>
      <c r="K16" s="71"/>
      <c r="L16" s="71"/>
      <c r="M16" s="28"/>
      <c r="N16" s="30"/>
      <c r="O16" s="28"/>
      <c r="P16" s="30"/>
      <c r="Q16" s="28"/>
      <c r="R16" s="30"/>
    </row>
    <row r="17" spans="1:18" ht="16.5" customHeight="1">
      <c r="A17" s="44" t="s">
        <v>149</v>
      </c>
      <c r="B17" s="45">
        <f t="shared" ref="B17:B24" si="1">COUNTA(C17:L17)</f>
        <v>2</v>
      </c>
      <c r="C17" s="28" t="s">
        <v>477</v>
      </c>
      <c r="D17" s="29"/>
      <c r="E17" s="29"/>
      <c r="F17" s="29"/>
      <c r="G17" s="30"/>
      <c r="H17" s="35" t="s">
        <v>717</v>
      </c>
      <c r="I17" s="29"/>
      <c r="J17" s="29"/>
      <c r="K17" s="71"/>
      <c r="L17" s="71"/>
      <c r="M17" s="28"/>
      <c r="N17" s="30"/>
      <c r="O17" s="28"/>
      <c r="P17" s="30"/>
      <c r="Q17" s="28"/>
      <c r="R17" s="30"/>
    </row>
    <row r="18" spans="1:18" ht="16.5" customHeight="1">
      <c r="A18" s="466" t="s">
        <v>150</v>
      </c>
      <c r="B18" s="14">
        <f t="shared" si="1"/>
        <v>4</v>
      </c>
      <c r="C18" s="31" t="s">
        <v>477</v>
      </c>
      <c r="D18" s="33"/>
      <c r="E18" s="33"/>
      <c r="F18" s="33"/>
      <c r="G18" s="34"/>
      <c r="H18" s="418" t="s">
        <v>1284</v>
      </c>
      <c r="I18" s="92" t="s">
        <v>717</v>
      </c>
      <c r="J18" s="33" t="s">
        <v>978</v>
      </c>
      <c r="K18" s="86"/>
      <c r="L18" s="86"/>
      <c r="M18" s="312" t="s">
        <v>1284</v>
      </c>
      <c r="N18" s="30"/>
      <c r="O18" s="28"/>
      <c r="P18" s="30"/>
      <c r="Q18" s="28"/>
      <c r="R18" s="30"/>
    </row>
    <row r="19" spans="1:18" ht="16.5" customHeight="1">
      <c r="A19" s="44" t="s">
        <v>152</v>
      </c>
      <c r="B19" s="45">
        <f t="shared" si="1"/>
        <v>3</v>
      </c>
      <c r="C19" s="28" t="s">
        <v>478</v>
      </c>
      <c r="D19" s="29"/>
      <c r="E19" s="29"/>
      <c r="F19" s="29"/>
      <c r="G19" s="30"/>
      <c r="H19" s="35" t="s">
        <v>927</v>
      </c>
      <c r="I19" s="29" t="s">
        <v>926</v>
      </c>
      <c r="J19" s="29"/>
      <c r="K19" s="71"/>
      <c r="L19" s="71"/>
      <c r="M19" s="28"/>
      <c r="N19" s="30"/>
      <c r="O19" s="28"/>
      <c r="P19" s="30"/>
      <c r="Q19" s="305"/>
      <c r="R19" s="30"/>
    </row>
    <row r="20" spans="1:18" ht="16.5" customHeight="1">
      <c r="A20" s="44" t="s">
        <v>156</v>
      </c>
      <c r="B20" s="45">
        <f t="shared" si="1"/>
        <v>1</v>
      </c>
      <c r="C20" s="28" t="s">
        <v>475</v>
      </c>
      <c r="D20" s="29"/>
      <c r="E20" s="29"/>
      <c r="F20" s="29"/>
      <c r="G20" s="30"/>
      <c r="H20" s="35"/>
      <c r="I20" s="29"/>
      <c r="J20" s="29"/>
      <c r="K20" s="71"/>
      <c r="L20" s="71"/>
      <c r="M20" s="28"/>
      <c r="N20" s="30"/>
      <c r="O20" s="28"/>
      <c r="P20" s="30"/>
      <c r="Q20" s="28"/>
      <c r="R20" s="30"/>
    </row>
    <row r="21" spans="1:18" ht="16.5" customHeight="1">
      <c r="A21" s="44" t="s">
        <v>160</v>
      </c>
      <c r="B21" s="45">
        <f t="shared" si="1"/>
        <v>3</v>
      </c>
      <c r="C21" s="28"/>
      <c r="D21" s="29"/>
      <c r="E21" s="29"/>
      <c r="F21" s="29"/>
      <c r="G21" s="30"/>
      <c r="H21" s="35" t="s">
        <v>475</v>
      </c>
      <c r="I21" s="74" t="s">
        <v>666</v>
      </c>
      <c r="J21" s="74" t="s">
        <v>665</v>
      </c>
      <c r="K21" s="71"/>
      <c r="L21" s="71"/>
      <c r="M21" s="73"/>
      <c r="N21" s="30"/>
      <c r="O21" s="28"/>
      <c r="P21" s="30"/>
      <c r="Q21" s="28"/>
      <c r="R21" s="30"/>
    </row>
    <row r="22" spans="1:18" ht="16.5" customHeight="1">
      <c r="A22" s="44" t="s">
        <v>161</v>
      </c>
      <c r="B22" s="45">
        <f t="shared" si="1"/>
        <v>2</v>
      </c>
      <c r="C22" s="28" t="s">
        <v>571</v>
      </c>
      <c r="D22" s="29"/>
      <c r="E22" s="29"/>
      <c r="F22" s="29"/>
      <c r="G22" s="30"/>
      <c r="H22" s="35" t="s">
        <v>800</v>
      </c>
      <c r="I22" s="29"/>
      <c r="J22" s="29"/>
      <c r="K22" s="71"/>
      <c r="L22" s="71"/>
      <c r="M22" s="28"/>
      <c r="N22" s="30"/>
      <c r="O22" s="28"/>
      <c r="P22" s="30"/>
      <c r="Q22" s="28"/>
      <c r="R22" s="30"/>
    </row>
    <row r="23" spans="1:18" ht="16.5" customHeight="1">
      <c r="A23" s="44" t="s">
        <v>162</v>
      </c>
      <c r="B23" s="45">
        <f t="shared" si="1"/>
        <v>2</v>
      </c>
      <c r="C23" s="28" t="s">
        <v>477</v>
      </c>
      <c r="D23" s="29"/>
      <c r="E23" s="29"/>
      <c r="F23" s="29"/>
      <c r="G23" s="30"/>
      <c r="H23" s="32" t="s">
        <v>666</v>
      </c>
      <c r="I23" s="29"/>
      <c r="J23" s="29"/>
      <c r="K23" s="71"/>
      <c r="L23" s="71"/>
      <c r="M23" s="28"/>
      <c r="N23" s="30"/>
      <c r="O23" s="28"/>
      <c r="P23" s="30"/>
      <c r="Q23" s="28"/>
      <c r="R23" s="30"/>
    </row>
    <row r="24" spans="1:18" ht="16.5" customHeight="1">
      <c r="A24" s="466" t="s">
        <v>166</v>
      </c>
      <c r="B24" s="45">
        <f t="shared" si="1"/>
        <v>2</v>
      </c>
      <c r="C24" s="31" t="s">
        <v>555</v>
      </c>
      <c r="D24" s="33"/>
      <c r="E24" s="33"/>
      <c r="F24" s="33"/>
      <c r="G24" s="34"/>
      <c r="H24" s="92" t="s">
        <v>928</v>
      </c>
      <c r="I24" s="92"/>
      <c r="J24" s="29"/>
      <c r="K24" s="86"/>
      <c r="L24" s="86"/>
      <c r="M24" s="31"/>
      <c r="N24" s="34"/>
      <c r="O24" s="31"/>
      <c r="P24" s="34"/>
      <c r="Q24" s="31"/>
      <c r="R24" s="34"/>
    </row>
    <row r="25" spans="1:18" ht="16.5" customHeight="1" thickBot="1">
      <c r="A25" s="466" t="s">
        <v>168</v>
      </c>
      <c r="B25" s="14">
        <f>COUNTA(C25:L25)</f>
        <v>1</v>
      </c>
      <c r="C25" s="47"/>
      <c r="D25" s="93"/>
      <c r="E25" s="48"/>
      <c r="F25" s="48"/>
      <c r="G25" s="60"/>
      <c r="H25" s="93" t="s">
        <v>556</v>
      </c>
      <c r="I25" s="89"/>
      <c r="J25" s="32"/>
      <c r="K25" s="75"/>
      <c r="L25" s="75"/>
      <c r="M25" s="31"/>
      <c r="N25" s="34"/>
      <c r="O25" s="31"/>
      <c r="P25" s="34"/>
      <c r="Q25" s="31"/>
      <c r="R25" s="34"/>
    </row>
    <row r="26" spans="1:18" ht="16.5" customHeight="1" thickBot="1">
      <c r="A26" s="76" t="s">
        <v>173</v>
      </c>
      <c r="B26" s="77">
        <f>SUM(B6:B25)</f>
        <v>40</v>
      </c>
      <c r="C26" s="503">
        <f>COUNTA(C6:G25)</f>
        <v>9</v>
      </c>
      <c r="D26" s="501"/>
      <c r="E26" s="501"/>
      <c r="F26" s="501"/>
      <c r="G26" s="502"/>
      <c r="H26" s="503">
        <f>COUNTA(H6:L25)</f>
        <v>31</v>
      </c>
      <c r="I26" s="501"/>
      <c r="J26" s="501"/>
      <c r="K26" s="501"/>
      <c r="L26" s="501"/>
      <c r="M26" s="503">
        <f>COUNTA(M6:N25)</f>
        <v>1</v>
      </c>
      <c r="N26" s="502"/>
      <c r="O26" s="503">
        <f>COUNTA(O6:P25)</f>
        <v>0</v>
      </c>
      <c r="P26" s="502"/>
      <c r="Q26" s="503">
        <f>COUNTA(Q6:R25)</f>
        <v>0</v>
      </c>
      <c r="R26" s="502"/>
    </row>
  </sheetData>
  <mergeCells count="14">
    <mergeCell ref="C26:G26"/>
    <mergeCell ref="H26:L26"/>
    <mergeCell ref="M26:N26"/>
    <mergeCell ref="O26:P26"/>
    <mergeCell ref="Q26:R26"/>
    <mergeCell ref="A1:R1"/>
    <mergeCell ref="A4:A5"/>
    <mergeCell ref="B4:B5"/>
    <mergeCell ref="C4:L4"/>
    <mergeCell ref="M4:N5"/>
    <mergeCell ref="O4:P5"/>
    <mergeCell ref="Q4:R5"/>
    <mergeCell ref="C5:G5"/>
    <mergeCell ref="H5:L5"/>
  </mergeCells>
  <phoneticPr fontId="3"/>
  <printOptions horizontalCentered="1"/>
  <pageMargins left="0.39370078740157483" right="0.39370078740157483" top="0.55118110236220474" bottom="0.74803149606299213" header="0.31496062992125984" footer="0.31496062992125984"/>
  <pageSetup paperSize="9" scale="79" orientation="landscape" horizontalDpi="300" verticalDpi="300" r:id="rId1"/>
  <headerFooter differentFirst="1">
    <oddFooter>&amp;C- &amp;P -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3">
    <tabColor rgb="FFFFC000"/>
  </sheetPr>
  <dimension ref="A1:R51"/>
  <sheetViews>
    <sheetView view="pageBreakPreview" zoomScaleNormal="100" zoomScaleSheetLayoutView="100" workbookViewId="0">
      <pane xSplit="2" ySplit="5" topLeftCell="C6" activePane="bottomRight" state="frozen"/>
      <selection activeCell="A5" sqref="A5:R6"/>
      <selection pane="topRight" activeCell="A5" sqref="A5:R6"/>
      <selection pane="bottomLeft" activeCell="A5" sqref="A5:R6"/>
      <selection pane="bottomRight" activeCell="L15" sqref="L15"/>
    </sheetView>
  </sheetViews>
  <sheetFormatPr defaultRowHeight="13.5"/>
  <cols>
    <col min="1" max="1" width="8.625" style="56" customWidth="1"/>
    <col min="2" max="2" width="7.5" style="56" customWidth="1"/>
    <col min="3" max="12" width="10.25" style="56" customWidth="1"/>
    <col min="13" max="18" width="8.625" style="56" customWidth="1"/>
  </cols>
  <sheetData>
    <row r="1" spans="1:18" s="83" customFormat="1" ht="25.5">
      <c r="A1" s="552" t="s">
        <v>1232</v>
      </c>
      <c r="B1" s="489"/>
      <c r="C1" s="489"/>
      <c r="D1" s="489"/>
      <c r="E1" s="489"/>
      <c r="F1" s="489"/>
      <c r="G1" s="489"/>
      <c r="H1" s="489"/>
      <c r="I1" s="489"/>
      <c r="J1" s="489"/>
      <c r="K1" s="489"/>
      <c r="L1" s="489"/>
      <c r="M1" s="489"/>
      <c r="N1" s="489"/>
      <c r="O1" s="489"/>
      <c r="P1" s="489"/>
      <c r="Q1" s="489"/>
      <c r="R1" s="489"/>
    </row>
    <row r="2" spans="1:18" s="83" customFormat="1" ht="5.25" customHeight="1">
      <c r="A2" s="285"/>
      <c r="B2" s="285"/>
      <c r="C2" s="285"/>
      <c r="D2" s="285"/>
      <c r="E2" s="285"/>
      <c r="F2" s="285"/>
      <c r="G2" s="285"/>
      <c r="H2" s="285"/>
      <c r="I2" s="285"/>
      <c r="J2" s="285"/>
      <c r="K2" s="285"/>
      <c r="L2" s="285"/>
      <c r="M2" s="285"/>
      <c r="N2" s="285"/>
      <c r="O2" s="285"/>
      <c r="P2" s="285"/>
      <c r="Q2" s="285"/>
      <c r="R2" s="285"/>
    </row>
    <row r="3" spans="1:18" ht="14.25" thickBot="1">
      <c r="C3" s="62" t="s">
        <v>2</v>
      </c>
      <c r="D3" s="63" t="s">
        <v>739</v>
      </c>
      <c r="E3" s="64" t="s">
        <v>4</v>
      </c>
      <c r="F3" s="65" t="s">
        <v>217</v>
      </c>
      <c r="G3" s="66" t="s">
        <v>218</v>
      </c>
    </row>
    <row r="4" spans="1:18" ht="14.25" thickBot="1">
      <c r="A4" s="490" t="s">
        <v>0</v>
      </c>
      <c r="B4" s="490" t="s">
        <v>1</v>
      </c>
      <c r="C4" s="553" t="s">
        <v>1282</v>
      </c>
      <c r="D4" s="554"/>
      <c r="E4" s="554"/>
      <c r="F4" s="555"/>
      <c r="G4" s="555"/>
      <c r="H4" s="555"/>
      <c r="I4" s="555"/>
      <c r="J4" s="555"/>
      <c r="K4" s="555"/>
      <c r="L4" s="556"/>
      <c r="M4" s="557" t="s">
        <v>2</v>
      </c>
      <c r="N4" s="561"/>
      <c r="O4" s="557" t="s">
        <v>3</v>
      </c>
      <c r="P4" s="561"/>
      <c r="Q4" s="557" t="s">
        <v>4</v>
      </c>
      <c r="R4" s="561"/>
    </row>
    <row r="5" spans="1:18" ht="14.25" thickBot="1">
      <c r="A5" s="491"/>
      <c r="B5" s="491"/>
      <c r="C5" s="563" t="s">
        <v>5</v>
      </c>
      <c r="D5" s="563"/>
      <c r="E5" s="563"/>
      <c r="F5" s="563"/>
      <c r="G5" s="564"/>
      <c r="H5" s="563" t="s">
        <v>6</v>
      </c>
      <c r="I5" s="563"/>
      <c r="J5" s="563"/>
      <c r="K5" s="563"/>
      <c r="L5" s="563"/>
      <c r="M5" s="559"/>
      <c r="N5" s="562"/>
      <c r="O5" s="559"/>
      <c r="P5" s="562"/>
      <c r="Q5" s="559"/>
      <c r="R5" s="562"/>
    </row>
    <row r="6" spans="1:18" ht="15.6" customHeight="1">
      <c r="A6" s="476" t="s">
        <v>7</v>
      </c>
      <c r="B6" s="61">
        <f>COUNTA(C6:L8)</f>
        <v>11</v>
      </c>
      <c r="C6" s="4" t="s">
        <v>479</v>
      </c>
      <c r="D6" s="5" t="s">
        <v>480</v>
      </c>
      <c r="E6" s="5" t="s">
        <v>481</v>
      </c>
      <c r="F6" s="5" t="s">
        <v>482</v>
      </c>
      <c r="G6" s="6" t="s">
        <v>483</v>
      </c>
      <c r="H6" s="94"/>
      <c r="I6" s="5"/>
      <c r="J6" s="5"/>
      <c r="K6" s="5"/>
      <c r="L6" s="85"/>
      <c r="M6" s="41"/>
      <c r="N6" s="43"/>
      <c r="O6" s="41"/>
      <c r="P6" s="43"/>
      <c r="Q6" s="41"/>
      <c r="R6" s="43"/>
    </row>
    <row r="7" spans="1:18">
      <c r="A7" s="464"/>
      <c r="B7" s="3"/>
      <c r="C7" s="7" t="s">
        <v>484</v>
      </c>
      <c r="D7" s="8" t="s">
        <v>485</v>
      </c>
      <c r="E7" s="8" t="s">
        <v>486</v>
      </c>
      <c r="F7" s="8" t="s">
        <v>487</v>
      </c>
      <c r="G7" s="9" t="s">
        <v>488</v>
      </c>
      <c r="H7" s="95"/>
      <c r="I7" s="8"/>
      <c r="J7" s="8"/>
      <c r="K7" s="8"/>
      <c r="L7" s="37"/>
      <c r="M7" s="7"/>
      <c r="N7" s="9"/>
      <c r="O7" s="7"/>
      <c r="P7" s="9"/>
      <c r="Q7" s="7"/>
      <c r="R7" s="9"/>
    </row>
    <row r="8" spans="1:18">
      <c r="A8" s="465"/>
      <c r="B8" s="10"/>
      <c r="C8" s="11" t="s">
        <v>489</v>
      </c>
      <c r="D8" s="12"/>
      <c r="E8" s="12"/>
      <c r="F8" s="12"/>
      <c r="G8" s="13"/>
      <c r="H8" s="90"/>
      <c r="I8" s="12"/>
      <c r="J8" s="12"/>
      <c r="K8" s="12"/>
      <c r="L8" s="72"/>
      <c r="M8" s="11"/>
      <c r="N8" s="13"/>
      <c r="O8" s="11"/>
      <c r="P8" s="13"/>
      <c r="Q8" s="11"/>
      <c r="R8" s="13"/>
    </row>
    <row r="9" spans="1:18">
      <c r="A9" s="44" t="s">
        <v>298</v>
      </c>
      <c r="B9" s="45">
        <f>COUNTA(C9:L9)</f>
        <v>3</v>
      </c>
      <c r="C9" s="28" t="s">
        <v>490</v>
      </c>
      <c r="D9" s="29"/>
      <c r="E9" s="29"/>
      <c r="F9" s="29"/>
      <c r="G9" s="30"/>
      <c r="H9" s="419" t="s">
        <v>1255</v>
      </c>
      <c r="I9" s="29" t="s">
        <v>718</v>
      </c>
      <c r="J9" s="29"/>
      <c r="K9" s="29"/>
      <c r="L9" s="71"/>
      <c r="M9" s="28"/>
      <c r="N9" s="30"/>
      <c r="O9" s="363" t="s">
        <v>1255</v>
      </c>
      <c r="P9" s="30"/>
      <c r="Q9" s="28"/>
      <c r="R9" s="30"/>
    </row>
    <row r="10" spans="1:18">
      <c r="A10" s="466" t="s">
        <v>19</v>
      </c>
      <c r="B10" s="14">
        <f t="shared" ref="B10:B50" si="0">COUNTA(C10:L10)</f>
        <v>8</v>
      </c>
      <c r="C10" s="31" t="s">
        <v>718</v>
      </c>
      <c r="D10" s="33" t="s">
        <v>719</v>
      </c>
      <c r="E10" s="33" t="s">
        <v>720</v>
      </c>
      <c r="F10" s="33" t="s">
        <v>501</v>
      </c>
      <c r="G10" s="34"/>
      <c r="H10" s="233" t="s">
        <v>491</v>
      </c>
      <c r="I10" s="33" t="s">
        <v>721</v>
      </c>
      <c r="J10" s="33" t="s">
        <v>722</v>
      </c>
      <c r="K10" s="418" t="s">
        <v>1257</v>
      </c>
      <c r="L10" s="86"/>
      <c r="M10" s="329" t="s">
        <v>1256</v>
      </c>
      <c r="N10" s="34"/>
      <c r="O10" s="31"/>
      <c r="P10" s="34"/>
      <c r="Q10" s="31"/>
      <c r="R10" s="34"/>
    </row>
    <row r="11" spans="1:18">
      <c r="A11" s="44" t="s">
        <v>232</v>
      </c>
      <c r="B11" s="45">
        <f>COUNTA(C11:L11)</f>
        <v>6</v>
      </c>
      <c r="C11" s="28" t="s">
        <v>493</v>
      </c>
      <c r="D11" s="29" t="s">
        <v>494</v>
      </c>
      <c r="E11" s="29" t="s">
        <v>495</v>
      </c>
      <c r="F11" s="71" t="s">
        <v>496</v>
      </c>
      <c r="G11" s="30" t="s">
        <v>492</v>
      </c>
      <c r="H11" s="252" t="s">
        <v>973</v>
      </c>
      <c r="I11" s="29"/>
      <c r="J11" s="29"/>
      <c r="K11" s="29"/>
      <c r="L11" s="71"/>
      <c r="M11" s="28"/>
      <c r="N11" s="30"/>
      <c r="O11" s="28"/>
      <c r="P11" s="30"/>
      <c r="Q11" s="29"/>
      <c r="R11" s="30"/>
    </row>
    <row r="12" spans="1:18">
      <c r="A12" s="44" t="s">
        <v>34</v>
      </c>
      <c r="B12" s="45">
        <f>COUNTA(C12:L12)</f>
        <v>3</v>
      </c>
      <c r="C12" s="28" t="s">
        <v>1161</v>
      </c>
      <c r="D12" s="29" t="s">
        <v>1162</v>
      </c>
      <c r="E12" s="29" t="s">
        <v>1163</v>
      </c>
      <c r="F12" s="29"/>
      <c r="G12" s="30"/>
      <c r="H12" s="252"/>
      <c r="I12" s="29"/>
      <c r="J12" s="29"/>
      <c r="K12" s="29"/>
      <c r="L12" s="71"/>
      <c r="M12" s="223"/>
      <c r="N12" s="30"/>
      <c r="O12" s="28"/>
      <c r="P12" s="30"/>
      <c r="Q12" s="28"/>
      <c r="R12" s="30"/>
    </row>
    <row r="13" spans="1:18">
      <c r="A13" s="466" t="s">
        <v>44</v>
      </c>
      <c r="B13" s="14">
        <f>COUNTA(C13:L14)</f>
        <v>7</v>
      </c>
      <c r="C13" s="15" t="s">
        <v>493</v>
      </c>
      <c r="D13" s="16" t="s">
        <v>497</v>
      </c>
      <c r="E13" s="16" t="s">
        <v>498</v>
      </c>
      <c r="F13" s="16" t="s">
        <v>499</v>
      </c>
      <c r="G13" s="17" t="s">
        <v>500</v>
      </c>
      <c r="H13" s="275" t="s">
        <v>718</v>
      </c>
      <c r="I13" s="16"/>
      <c r="J13" s="16"/>
      <c r="K13" s="16"/>
      <c r="L13" s="36"/>
      <c r="M13" s="15"/>
      <c r="N13" s="17"/>
      <c r="O13" s="15"/>
      <c r="P13" s="17"/>
      <c r="Q13" s="15"/>
      <c r="R13" s="17"/>
    </row>
    <row r="14" spans="1:18">
      <c r="A14" s="465"/>
      <c r="B14" s="10"/>
      <c r="C14" s="80" t="s">
        <v>501</v>
      </c>
      <c r="D14" s="81"/>
      <c r="E14" s="81"/>
      <c r="F14" s="81"/>
      <c r="G14" s="82"/>
      <c r="H14" s="97"/>
      <c r="I14" s="81"/>
      <c r="J14" s="81"/>
      <c r="K14" s="81"/>
      <c r="L14" s="98"/>
      <c r="M14" s="11"/>
      <c r="N14" s="13"/>
      <c r="O14" s="11"/>
      <c r="P14" s="13"/>
      <c r="Q14" s="11"/>
      <c r="R14" s="13"/>
    </row>
    <row r="15" spans="1:18">
      <c r="A15" s="44" t="s">
        <v>47</v>
      </c>
      <c r="B15" s="45">
        <f t="shared" si="0"/>
        <v>5</v>
      </c>
      <c r="C15" s="28" t="s">
        <v>493</v>
      </c>
      <c r="D15" s="29" t="s">
        <v>502</v>
      </c>
      <c r="E15" s="29" t="s">
        <v>503</v>
      </c>
      <c r="F15" s="29" t="s">
        <v>504</v>
      </c>
      <c r="G15" s="30"/>
      <c r="H15" s="28" t="s">
        <v>498</v>
      </c>
      <c r="I15" s="29"/>
      <c r="J15" s="29"/>
      <c r="K15" s="29"/>
      <c r="L15" s="71"/>
      <c r="M15" s="28"/>
      <c r="N15" s="30"/>
      <c r="O15" s="28"/>
      <c r="P15" s="30"/>
      <c r="Q15" s="343"/>
      <c r="R15" s="30"/>
    </row>
    <row r="16" spans="1:18">
      <c r="A16" s="44" t="s">
        <v>51</v>
      </c>
      <c r="B16" s="45">
        <f t="shared" si="0"/>
        <v>3</v>
      </c>
      <c r="C16" s="28" t="s">
        <v>495</v>
      </c>
      <c r="D16" s="29" t="s">
        <v>505</v>
      </c>
      <c r="E16" s="29"/>
      <c r="F16" s="29"/>
      <c r="G16" s="30"/>
      <c r="H16" s="28" t="s">
        <v>724</v>
      </c>
      <c r="I16" s="29"/>
      <c r="J16" s="29"/>
      <c r="K16" s="29"/>
      <c r="L16" s="71"/>
      <c r="M16" s="28"/>
      <c r="N16" s="30"/>
      <c r="O16" s="28"/>
      <c r="P16" s="30"/>
      <c r="Q16" s="28"/>
      <c r="R16" s="30"/>
    </row>
    <row r="17" spans="1:18">
      <c r="A17" s="471" t="s">
        <v>506</v>
      </c>
      <c r="B17" s="14">
        <f>COUNTA(C17:L17)</f>
        <v>2</v>
      </c>
      <c r="C17" s="31" t="s">
        <v>503</v>
      </c>
      <c r="D17" s="33"/>
      <c r="E17" s="33"/>
      <c r="F17" s="33"/>
      <c r="G17" s="34"/>
      <c r="H17" s="31" t="s">
        <v>498</v>
      </c>
      <c r="I17" s="232"/>
      <c r="J17" s="86"/>
      <c r="K17" s="33"/>
      <c r="L17" s="32"/>
      <c r="M17" s="31"/>
      <c r="N17" s="34"/>
      <c r="O17" s="31"/>
      <c r="P17" s="34"/>
      <c r="Q17" s="33"/>
      <c r="R17" s="34"/>
    </row>
    <row r="18" spans="1:18">
      <c r="A18" s="44" t="s">
        <v>63</v>
      </c>
      <c r="B18" s="45">
        <f t="shared" si="0"/>
        <v>4</v>
      </c>
      <c r="C18" s="28" t="s">
        <v>508</v>
      </c>
      <c r="D18" s="29" t="s">
        <v>495</v>
      </c>
      <c r="E18" s="29" t="s">
        <v>505</v>
      </c>
      <c r="F18" s="29"/>
      <c r="G18" s="30"/>
      <c r="H18" s="28" t="s">
        <v>832</v>
      </c>
      <c r="I18" s="29"/>
      <c r="J18" s="29"/>
      <c r="K18" s="29"/>
      <c r="L18" s="71"/>
      <c r="M18" s="28"/>
      <c r="N18" s="30"/>
      <c r="O18" s="28"/>
      <c r="P18" s="30"/>
      <c r="Q18" s="28"/>
      <c r="R18" s="30"/>
    </row>
    <row r="19" spans="1:18">
      <c r="A19" s="44" t="s">
        <v>67</v>
      </c>
      <c r="B19" s="45">
        <f t="shared" si="0"/>
        <v>5</v>
      </c>
      <c r="C19" s="28" t="s">
        <v>497</v>
      </c>
      <c r="D19" s="29" t="s">
        <v>495</v>
      </c>
      <c r="E19" s="29"/>
      <c r="F19" s="29"/>
      <c r="G19" s="30"/>
      <c r="H19" s="28" t="s">
        <v>509</v>
      </c>
      <c r="I19" s="29" t="s">
        <v>724</v>
      </c>
      <c r="J19" s="29" t="s">
        <v>510</v>
      </c>
      <c r="K19" s="29"/>
      <c r="L19" s="71"/>
      <c r="M19" s="28"/>
      <c r="N19" s="30"/>
      <c r="O19" s="28"/>
      <c r="P19" s="30"/>
      <c r="Q19" s="28"/>
      <c r="R19" s="30"/>
    </row>
    <row r="20" spans="1:18">
      <c r="A20" s="44" t="s">
        <v>71</v>
      </c>
      <c r="B20" s="45">
        <f t="shared" si="0"/>
        <v>4</v>
      </c>
      <c r="C20" s="28" t="s">
        <v>511</v>
      </c>
      <c r="D20" s="29" t="s">
        <v>495</v>
      </c>
      <c r="E20" s="29" t="s">
        <v>512</v>
      </c>
      <c r="F20" s="29"/>
      <c r="G20" s="30"/>
      <c r="H20" s="28" t="s">
        <v>974</v>
      </c>
      <c r="I20" s="29"/>
      <c r="J20" s="29"/>
      <c r="K20" s="29"/>
      <c r="L20" s="71"/>
      <c r="M20" s="28"/>
      <c r="N20" s="30"/>
      <c r="O20" s="28"/>
      <c r="P20" s="30"/>
      <c r="Q20" s="28"/>
      <c r="R20" s="30"/>
    </row>
    <row r="21" spans="1:18">
      <c r="A21" s="44" t="s">
        <v>79</v>
      </c>
      <c r="B21" s="45">
        <f>COUNTA(C21:L21)</f>
        <v>5</v>
      </c>
      <c r="C21" s="28" t="s">
        <v>497</v>
      </c>
      <c r="D21" s="29" t="s">
        <v>724</v>
      </c>
      <c r="E21" s="29"/>
      <c r="F21" s="29"/>
      <c r="G21" s="30"/>
      <c r="H21" s="28" t="s">
        <v>493</v>
      </c>
      <c r="I21" s="29" t="s">
        <v>499</v>
      </c>
      <c r="J21" s="29" t="s">
        <v>503</v>
      </c>
      <c r="K21" s="29"/>
      <c r="L21" s="71"/>
      <c r="M21" s="28"/>
      <c r="N21" s="30"/>
      <c r="O21" s="28"/>
      <c r="P21" s="30"/>
      <c r="Q21" s="28"/>
      <c r="R21" s="30"/>
    </row>
    <row r="22" spans="1:18">
      <c r="A22" s="44" t="s">
        <v>83</v>
      </c>
      <c r="B22" s="45">
        <f t="shared" si="0"/>
        <v>3</v>
      </c>
      <c r="C22" s="28" t="s">
        <v>497</v>
      </c>
      <c r="D22" s="29" t="s">
        <v>508</v>
      </c>
      <c r="E22" s="74" t="s">
        <v>513</v>
      </c>
      <c r="F22" s="29"/>
      <c r="G22" s="30"/>
      <c r="H22" s="28"/>
      <c r="I22" s="29"/>
      <c r="J22" s="29"/>
      <c r="K22" s="29"/>
      <c r="L22" s="71"/>
      <c r="M22" s="28"/>
      <c r="N22" s="30"/>
      <c r="O22" s="73"/>
      <c r="P22" s="30"/>
      <c r="Q22" s="28"/>
      <c r="R22" s="30"/>
    </row>
    <row r="23" spans="1:18">
      <c r="A23" s="44" t="s">
        <v>91</v>
      </c>
      <c r="B23" s="45">
        <f t="shared" si="0"/>
        <v>4</v>
      </c>
      <c r="C23" s="28" t="s">
        <v>497</v>
      </c>
      <c r="D23" s="29"/>
      <c r="E23" s="29"/>
      <c r="F23" s="29"/>
      <c r="G23" s="30"/>
      <c r="H23" s="28" t="s">
        <v>493</v>
      </c>
      <c r="I23" s="29" t="s">
        <v>498</v>
      </c>
      <c r="J23" s="29" t="s">
        <v>512</v>
      </c>
      <c r="K23" s="29"/>
      <c r="L23" s="71"/>
      <c r="M23" s="28"/>
      <c r="N23" s="30"/>
      <c r="O23" s="28"/>
      <c r="P23" s="30"/>
      <c r="Q23" s="28"/>
      <c r="R23" s="30"/>
    </row>
    <row r="24" spans="1:18">
      <c r="A24" s="44" t="s">
        <v>93</v>
      </c>
      <c r="B24" s="45">
        <f t="shared" si="0"/>
        <v>5</v>
      </c>
      <c r="C24" s="28" t="s">
        <v>497</v>
      </c>
      <c r="D24" s="29"/>
      <c r="E24" s="29"/>
      <c r="F24" s="29"/>
      <c r="G24" s="30"/>
      <c r="H24" s="28" t="s">
        <v>493</v>
      </c>
      <c r="I24" s="29" t="s">
        <v>508</v>
      </c>
      <c r="J24" s="29" t="s">
        <v>498</v>
      </c>
      <c r="K24" s="29" t="s">
        <v>514</v>
      </c>
      <c r="L24" s="71"/>
      <c r="M24" s="28"/>
      <c r="N24" s="30"/>
      <c r="O24" s="28"/>
      <c r="P24" s="30"/>
      <c r="Q24" s="28"/>
      <c r="R24" s="30"/>
    </row>
    <row r="25" spans="1:18">
      <c r="A25" s="44" t="s">
        <v>262</v>
      </c>
      <c r="B25" s="45">
        <f t="shared" si="0"/>
        <v>2</v>
      </c>
      <c r="C25" s="28"/>
      <c r="D25" s="29"/>
      <c r="E25" s="29"/>
      <c r="F25" s="29"/>
      <c r="G25" s="30"/>
      <c r="H25" s="28" t="s">
        <v>493</v>
      </c>
      <c r="I25" s="29" t="s">
        <v>526</v>
      </c>
      <c r="J25" s="29"/>
      <c r="K25" s="29"/>
      <c r="L25" s="71"/>
      <c r="M25" s="28"/>
      <c r="N25" s="30"/>
      <c r="O25" s="28"/>
      <c r="P25" s="30"/>
      <c r="Q25" s="28"/>
      <c r="R25" s="30"/>
    </row>
    <row r="26" spans="1:18">
      <c r="A26" s="44" t="s">
        <v>95</v>
      </c>
      <c r="B26" s="45">
        <f t="shared" si="0"/>
        <v>6</v>
      </c>
      <c r="C26" s="28" t="s">
        <v>495</v>
      </c>
      <c r="D26" s="29" t="s">
        <v>516</v>
      </c>
      <c r="E26" s="29"/>
      <c r="F26" s="29"/>
      <c r="G26" s="30"/>
      <c r="H26" s="28" t="s">
        <v>607</v>
      </c>
      <c r="I26" s="29" t="s">
        <v>580</v>
      </c>
      <c r="J26" s="29" t="s">
        <v>951</v>
      </c>
      <c r="K26" s="29" t="s">
        <v>579</v>
      </c>
      <c r="L26" s="71"/>
      <c r="M26" s="28"/>
      <c r="N26" s="30"/>
      <c r="O26" s="28"/>
      <c r="P26" s="30"/>
      <c r="Q26" s="28"/>
      <c r="R26" s="30"/>
    </row>
    <row r="27" spans="1:18">
      <c r="A27" s="44" t="s">
        <v>97</v>
      </c>
      <c r="B27" s="45">
        <f t="shared" si="0"/>
        <v>6</v>
      </c>
      <c r="C27" s="28" t="s">
        <v>495</v>
      </c>
      <c r="D27" s="29" t="s">
        <v>514</v>
      </c>
      <c r="E27" s="29"/>
      <c r="F27" s="29"/>
      <c r="G27" s="30"/>
      <c r="H27" s="28" t="s">
        <v>517</v>
      </c>
      <c r="I27" s="32" t="s">
        <v>498</v>
      </c>
      <c r="J27" s="29" t="s">
        <v>560</v>
      </c>
      <c r="K27" s="29" t="s">
        <v>559</v>
      </c>
      <c r="L27" s="71"/>
      <c r="M27" s="28"/>
      <c r="N27" s="30"/>
      <c r="O27" s="28"/>
      <c r="P27" s="30"/>
      <c r="Q27" s="28"/>
      <c r="R27" s="30"/>
    </row>
    <row r="28" spans="1:18">
      <c r="A28" s="44" t="s">
        <v>103</v>
      </c>
      <c r="B28" s="45">
        <f t="shared" si="0"/>
        <v>1</v>
      </c>
      <c r="C28" s="28" t="s">
        <v>512</v>
      </c>
      <c r="D28" s="29"/>
      <c r="E28" s="29"/>
      <c r="F28" s="29"/>
      <c r="G28" s="30"/>
      <c r="H28" s="35"/>
      <c r="I28" s="29"/>
      <c r="J28" s="29"/>
      <c r="K28" s="29"/>
      <c r="L28" s="71"/>
      <c r="M28" s="28"/>
      <c r="N28" s="30"/>
      <c r="O28" s="28"/>
      <c r="P28" s="30"/>
      <c r="Q28" s="28"/>
      <c r="R28" s="30"/>
    </row>
    <row r="29" spans="1:18">
      <c r="A29" s="44" t="s">
        <v>108</v>
      </c>
      <c r="B29" s="45">
        <f t="shared" si="0"/>
        <v>1</v>
      </c>
      <c r="C29" s="28" t="s">
        <v>514</v>
      </c>
      <c r="D29" s="29"/>
      <c r="E29" s="29"/>
      <c r="F29" s="29"/>
      <c r="G29" s="30"/>
      <c r="H29" s="35"/>
      <c r="I29" s="29"/>
      <c r="J29" s="29"/>
      <c r="K29" s="29"/>
      <c r="L29" s="71"/>
      <c r="M29" s="28"/>
      <c r="N29" s="30"/>
      <c r="O29" s="28"/>
      <c r="P29" s="30"/>
      <c r="Q29" s="73"/>
      <c r="R29" s="30"/>
    </row>
    <row r="30" spans="1:18">
      <c r="A30" s="44" t="s">
        <v>112</v>
      </c>
      <c r="B30" s="45">
        <f t="shared" si="0"/>
        <v>3</v>
      </c>
      <c r="C30" s="28" t="s">
        <v>522</v>
      </c>
      <c r="D30" s="29" t="s">
        <v>512</v>
      </c>
      <c r="E30" s="29"/>
      <c r="F30" s="29"/>
      <c r="G30" s="30"/>
      <c r="H30" s="35" t="s">
        <v>975</v>
      </c>
      <c r="I30" s="29"/>
      <c r="J30" s="29"/>
      <c r="K30" s="29"/>
      <c r="L30" s="71"/>
      <c r="M30" s="28"/>
      <c r="N30" s="30"/>
      <c r="O30" s="28"/>
      <c r="P30" s="30"/>
      <c r="Q30" s="28"/>
      <c r="R30" s="30"/>
    </row>
    <row r="31" spans="1:18">
      <c r="A31" s="44" t="s">
        <v>117</v>
      </c>
      <c r="B31" s="45">
        <f t="shared" si="0"/>
        <v>7</v>
      </c>
      <c r="C31" s="28" t="s">
        <v>497</v>
      </c>
      <c r="D31" s="29" t="s">
        <v>508</v>
      </c>
      <c r="E31" s="29" t="s">
        <v>519</v>
      </c>
      <c r="F31" s="29" t="s">
        <v>518</v>
      </c>
      <c r="G31" s="30" t="s">
        <v>514</v>
      </c>
      <c r="H31" s="35" t="s">
        <v>952</v>
      </c>
      <c r="I31" s="29" t="s">
        <v>953</v>
      </c>
      <c r="J31" s="29"/>
      <c r="K31" s="29"/>
      <c r="L31" s="71"/>
      <c r="M31" s="28"/>
      <c r="N31" s="30"/>
      <c r="O31" s="28"/>
      <c r="P31" s="30"/>
      <c r="Q31" s="28"/>
      <c r="R31" s="30"/>
    </row>
    <row r="32" spans="1:18">
      <c r="A32" s="44" t="s">
        <v>274</v>
      </c>
      <c r="B32" s="45">
        <f t="shared" si="0"/>
        <v>5</v>
      </c>
      <c r="C32" s="28" t="s">
        <v>497</v>
      </c>
      <c r="D32" s="29" t="s">
        <v>508</v>
      </c>
      <c r="E32" s="29" t="s">
        <v>518</v>
      </c>
      <c r="F32" s="29"/>
      <c r="G32" s="30"/>
      <c r="H32" s="73" t="s">
        <v>520</v>
      </c>
      <c r="I32" s="29" t="s">
        <v>511</v>
      </c>
      <c r="J32" s="29"/>
      <c r="K32" s="29"/>
      <c r="L32" s="71"/>
      <c r="M32" s="28"/>
      <c r="N32" s="30"/>
      <c r="O32" s="28"/>
      <c r="P32" s="30"/>
      <c r="Q32" s="28"/>
      <c r="R32" s="30"/>
    </row>
    <row r="33" spans="1:18">
      <c r="A33" s="44" t="s">
        <v>123</v>
      </c>
      <c r="B33" s="45">
        <f>COUNTA(C33:L33)</f>
        <v>8</v>
      </c>
      <c r="C33" s="28" t="s">
        <v>521</v>
      </c>
      <c r="D33" s="29" t="s">
        <v>511</v>
      </c>
      <c r="E33" s="29" t="s">
        <v>522</v>
      </c>
      <c r="F33" s="29" t="s">
        <v>523</v>
      </c>
      <c r="G33" s="30"/>
      <c r="H33" s="35" t="s">
        <v>493</v>
      </c>
      <c r="I33" s="29" t="s">
        <v>701</v>
      </c>
      <c r="J33" s="29" t="s">
        <v>1168</v>
      </c>
      <c r="K33" s="29" t="s">
        <v>1169</v>
      </c>
      <c r="L33" s="71"/>
      <c r="M33" s="28"/>
      <c r="N33" s="29"/>
      <c r="O33" s="28"/>
      <c r="P33" s="30"/>
      <c r="Q33" s="28"/>
      <c r="R33" s="30"/>
    </row>
    <row r="34" spans="1:18">
      <c r="A34" s="44" t="s">
        <v>126</v>
      </c>
      <c r="B34" s="45">
        <f t="shared" si="0"/>
        <v>2</v>
      </c>
      <c r="C34" s="28" t="s">
        <v>524</v>
      </c>
      <c r="D34" s="29" t="s">
        <v>515</v>
      </c>
      <c r="E34" s="32"/>
      <c r="F34" s="29"/>
      <c r="G34" s="30"/>
      <c r="H34" s="35"/>
      <c r="I34" s="29"/>
      <c r="J34" s="29"/>
      <c r="K34" s="29"/>
      <c r="L34" s="71"/>
      <c r="M34" s="28"/>
      <c r="N34" s="30"/>
      <c r="O34" s="28"/>
      <c r="P34" s="30"/>
      <c r="Q34" s="28"/>
      <c r="R34" s="30"/>
    </row>
    <row r="35" spans="1:18">
      <c r="A35" s="44" t="s">
        <v>128</v>
      </c>
      <c r="B35" s="45">
        <f>COUNTA(C35:L35)</f>
        <v>6</v>
      </c>
      <c r="C35" s="29" t="s">
        <v>515</v>
      </c>
      <c r="D35" s="29"/>
      <c r="E35" s="29"/>
      <c r="F35" s="29"/>
      <c r="G35" s="30"/>
      <c r="H35" s="35" t="s">
        <v>497</v>
      </c>
      <c r="I35" s="29" t="s">
        <v>525</v>
      </c>
      <c r="J35" s="29" t="s">
        <v>518</v>
      </c>
      <c r="K35" s="403" t="s">
        <v>976</v>
      </c>
      <c r="L35" s="29" t="s">
        <v>844</v>
      </c>
      <c r="M35" s="312" t="s">
        <v>976</v>
      </c>
      <c r="N35" s="30"/>
      <c r="O35" s="28"/>
      <c r="P35" s="30"/>
      <c r="Q35" s="28"/>
      <c r="R35" s="30"/>
    </row>
    <row r="36" spans="1:18">
      <c r="A36" s="466" t="s">
        <v>129</v>
      </c>
      <c r="B36" s="14">
        <f>COUNTA(C36:L36)</f>
        <v>6</v>
      </c>
      <c r="C36" s="15" t="s">
        <v>511</v>
      </c>
      <c r="D36" s="16" t="s">
        <v>522</v>
      </c>
      <c r="E36" s="16"/>
      <c r="F36" s="16"/>
      <c r="G36" s="17"/>
      <c r="H36" s="15" t="s">
        <v>491</v>
      </c>
      <c r="I36" s="32" t="s">
        <v>702</v>
      </c>
      <c r="J36" s="16" t="s">
        <v>526</v>
      </c>
      <c r="K36" s="16" t="s">
        <v>512</v>
      </c>
      <c r="L36" s="36"/>
      <c r="M36" s="28"/>
      <c r="N36" s="30"/>
      <c r="O36" s="28"/>
      <c r="P36" s="30"/>
      <c r="Q36" s="32"/>
      <c r="R36" s="30"/>
    </row>
    <row r="37" spans="1:18">
      <c r="A37" s="44" t="s">
        <v>130</v>
      </c>
      <c r="B37" s="45">
        <f t="shared" si="0"/>
        <v>5</v>
      </c>
      <c r="C37" s="28" t="s">
        <v>515</v>
      </c>
      <c r="D37" s="29" t="s">
        <v>518</v>
      </c>
      <c r="E37" s="29" t="s">
        <v>527</v>
      </c>
      <c r="F37" s="29" t="s">
        <v>514</v>
      </c>
      <c r="G37" s="30"/>
      <c r="H37" s="35" t="s">
        <v>976</v>
      </c>
      <c r="I37" s="29"/>
      <c r="J37" s="29"/>
      <c r="K37" s="29"/>
      <c r="L37" s="71"/>
      <c r="M37" s="28"/>
      <c r="N37" s="30"/>
      <c r="O37" s="28"/>
      <c r="P37" s="30"/>
      <c r="Q37" s="28"/>
      <c r="R37" s="30"/>
    </row>
    <row r="38" spans="1:18">
      <c r="A38" s="44" t="s">
        <v>138</v>
      </c>
      <c r="B38" s="45">
        <f t="shared" si="0"/>
        <v>3</v>
      </c>
      <c r="C38" s="28" t="s">
        <v>517</v>
      </c>
      <c r="D38" s="29" t="s">
        <v>515</v>
      </c>
      <c r="E38" s="29"/>
      <c r="F38" s="29"/>
      <c r="G38" s="30"/>
      <c r="H38" s="35" t="s">
        <v>667</v>
      </c>
      <c r="I38" s="29"/>
      <c r="J38" s="29"/>
      <c r="K38" s="29"/>
      <c r="L38" s="71"/>
      <c r="M38" s="28"/>
      <c r="N38" s="30"/>
      <c r="O38" s="28"/>
      <c r="P38" s="30"/>
      <c r="Q38" s="28"/>
      <c r="R38" s="30"/>
    </row>
    <row r="39" spans="1:18">
      <c r="A39" s="44" t="s">
        <v>146</v>
      </c>
      <c r="B39" s="45">
        <f t="shared" si="0"/>
        <v>2</v>
      </c>
      <c r="C39" s="28"/>
      <c r="D39" s="29"/>
      <c r="E39" s="29"/>
      <c r="F39" s="29"/>
      <c r="G39" s="30"/>
      <c r="H39" s="35" t="s">
        <v>515</v>
      </c>
      <c r="I39" s="29" t="s">
        <v>514</v>
      </c>
      <c r="J39" s="29"/>
      <c r="K39" s="29"/>
      <c r="L39" s="71"/>
      <c r="M39" s="28"/>
      <c r="N39" s="30"/>
      <c r="O39" s="28"/>
      <c r="P39" s="30"/>
      <c r="Q39" s="28"/>
      <c r="R39" s="30"/>
    </row>
    <row r="40" spans="1:18">
      <c r="A40" s="44" t="s">
        <v>149</v>
      </c>
      <c r="B40" s="45">
        <f t="shared" si="0"/>
        <v>1</v>
      </c>
      <c r="C40" s="28" t="s">
        <v>514</v>
      </c>
      <c r="D40" s="29"/>
      <c r="E40" s="29"/>
      <c r="F40" s="29"/>
      <c r="G40" s="30"/>
      <c r="H40" s="35"/>
      <c r="I40" s="29"/>
      <c r="J40" s="29"/>
      <c r="K40" s="29"/>
      <c r="L40" s="71"/>
      <c r="M40" s="28"/>
      <c r="N40" s="30"/>
      <c r="O40" s="28"/>
      <c r="P40" s="30"/>
      <c r="Q40" s="28"/>
      <c r="R40" s="30"/>
    </row>
    <row r="41" spans="1:18">
      <c r="A41" s="44" t="s">
        <v>150</v>
      </c>
      <c r="B41" s="45">
        <f t="shared" si="0"/>
        <v>1</v>
      </c>
      <c r="C41" s="28" t="s">
        <v>514</v>
      </c>
      <c r="D41" s="29"/>
      <c r="E41" s="29"/>
      <c r="F41" s="29"/>
      <c r="G41" s="30"/>
      <c r="H41" s="35"/>
      <c r="I41" s="29"/>
      <c r="J41" s="29"/>
      <c r="K41" s="29"/>
      <c r="L41" s="71"/>
      <c r="M41" s="28"/>
      <c r="N41" s="30"/>
      <c r="O41" s="28"/>
      <c r="P41" s="30"/>
      <c r="Q41" s="28"/>
      <c r="R41" s="30"/>
    </row>
    <row r="42" spans="1:18">
      <c r="A42" s="44" t="s">
        <v>152</v>
      </c>
      <c r="B42" s="45">
        <f t="shared" si="0"/>
        <v>2</v>
      </c>
      <c r="C42" s="28" t="s">
        <v>511</v>
      </c>
      <c r="D42" s="29" t="s">
        <v>512</v>
      </c>
      <c r="E42" s="29"/>
      <c r="F42" s="29"/>
      <c r="G42" s="30"/>
      <c r="H42" s="35"/>
      <c r="I42" s="29"/>
      <c r="J42" s="29"/>
      <c r="K42" s="29"/>
      <c r="L42" s="71"/>
      <c r="M42" s="28"/>
      <c r="N42" s="30"/>
      <c r="O42" s="28"/>
      <c r="P42" s="30"/>
      <c r="Q42" s="28"/>
      <c r="R42" s="30"/>
    </row>
    <row r="43" spans="1:18">
      <c r="A43" s="44" t="s">
        <v>153</v>
      </c>
      <c r="B43" s="45">
        <f t="shared" si="0"/>
        <v>2</v>
      </c>
      <c r="C43" s="28" t="s">
        <v>515</v>
      </c>
      <c r="D43" s="29" t="s">
        <v>514</v>
      </c>
      <c r="E43" s="29"/>
      <c r="F43" s="29"/>
      <c r="G43" s="30"/>
      <c r="H43" s="35"/>
      <c r="I43" s="29"/>
      <c r="J43" s="29"/>
      <c r="K43" s="29"/>
      <c r="L43" s="71"/>
      <c r="M43" s="28"/>
      <c r="N43" s="30"/>
      <c r="O43" s="28"/>
      <c r="P43" s="30"/>
      <c r="Q43" s="28"/>
      <c r="R43" s="30"/>
    </row>
    <row r="44" spans="1:18">
      <c r="A44" s="44" t="s">
        <v>156</v>
      </c>
      <c r="B44" s="45">
        <f>COUNTA(C44:L44)</f>
        <v>2</v>
      </c>
      <c r="C44" s="364" t="s">
        <v>1170</v>
      </c>
      <c r="D44" s="29" t="s">
        <v>512</v>
      </c>
      <c r="F44" s="29"/>
      <c r="G44" s="30"/>
      <c r="H44" s="35"/>
      <c r="I44" s="29"/>
      <c r="J44" s="29"/>
      <c r="K44" s="29"/>
      <c r="L44" s="71"/>
      <c r="M44" s="28"/>
      <c r="N44" s="30"/>
      <c r="O44" s="363" t="s">
        <v>1170</v>
      </c>
      <c r="P44" s="30"/>
      <c r="Q44" s="409" t="s">
        <v>1258</v>
      </c>
      <c r="R44" s="30"/>
    </row>
    <row r="45" spans="1:18">
      <c r="A45" s="44" t="s">
        <v>160</v>
      </c>
      <c r="B45" s="45">
        <f t="shared" si="0"/>
        <v>2</v>
      </c>
      <c r="C45" s="28" t="s">
        <v>528</v>
      </c>
      <c r="D45" s="29"/>
      <c r="E45" s="29"/>
      <c r="F45" s="29"/>
      <c r="G45" s="30"/>
      <c r="H45" s="28" t="s">
        <v>896</v>
      </c>
      <c r="I45" s="29"/>
      <c r="J45" s="29"/>
      <c r="K45" s="29"/>
      <c r="L45" s="71"/>
      <c r="M45" s="28"/>
      <c r="N45" s="30"/>
      <c r="O45" s="28"/>
      <c r="P45" s="30"/>
      <c r="Q45" s="28"/>
      <c r="R45" s="30"/>
    </row>
    <row r="46" spans="1:18">
      <c r="A46" s="465" t="s">
        <v>161</v>
      </c>
      <c r="B46" s="10">
        <f t="shared" si="0"/>
        <v>1</v>
      </c>
      <c r="C46" s="80" t="s">
        <v>514</v>
      </c>
      <c r="D46" s="81"/>
      <c r="E46" s="81"/>
      <c r="F46" s="81"/>
      <c r="G46" s="82"/>
      <c r="H46" s="97"/>
      <c r="I46" s="81"/>
      <c r="J46" s="81"/>
      <c r="K46" s="81"/>
      <c r="L46" s="98"/>
      <c r="M46" s="80"/>
      <c r="N46" s="82"/>
      <c r="O46" s="80"/>
      <c r="P46" s="82"/>
      <c r="Q46" s="80"/>
      <c r="R46" s="82"/>
    </row>
    <row r="47" spans="1:18">
      <c r="A47" s="44" t="s">
        <v>162</v>
      </c>
      <c r="B47" s="45">
        <f t="shared" si="0"/>
        <v>2</v>
      </c>
      <c r="C47" s="28" t="s">
        <v>514</v>
      </c>
      <c r="D47" s="29"/>
      <c r="E47" s="29"/>
      <c r="F47" s="29"/>
      <c r="G47" s="30"/>
      <c r="H47" s="29" t="s">
        <v>1217</v>
      </c>
      <c r="I47" s="29"/>
      <c r="J47" s="29"/>
      <c r="K47" s="29"/>
      <c r="L47" s="71"/>
      <c r="M47" s="28"/>
      <c r="N47" s="30"/>
      <c r="O47" s="28"/>
      <c r="P47" s="30"/>
      <c r="Q47" s="28"/>
      <c r="R47" s="30"/>
    </row>
    <row r="48" spans="1:18">
      <c r="A48" s="44" t="s">
        <v>166</v>
      </c>
      <c r="B48" s="45">
        <f t="shared" si="0"/>
        <v>2</v>
      </c>
      <c r="C48" s="28" t="s">
        <v>514</v>
      </c>
      <c r="D48" s="29"/>
      <c r="E48" s="29"/>
      <c r="F48" s="29"/>
      <c r="G48" s="30"/>
      <c r="H48" s="29" t="s">
        <v>1170</v>
      </c>
      <c r="I48" s="29"/>
      <c r="J48" s="29"/>
      <c r="K48" s="29"/>
      <c r="L48" s="71"/>
      <c r="M48" s="28"/>
      <c r="N48" s="30"/>
      <c r="O48" s="28"/>
      <c r="P48" s="30"/>
      <c r="Q48" s="28"/>
      <c r="R48" s="30"/>
    </row>
    <row r="49" spans="1:18">
      <c r="A49" s="44" t="s">
        <v>168</v>
      </c>
      <c r="B49" s="45">
        <f t="shared" si="0"/>
        <v>2</v>
      </c>
      <c r="C49" s="28" t="s">
        <v>529</v>
      </c>
      <c r="D49" s="29" t="s">
        <v>514</v>
      </c>
      <c r="E49" s="29"/>
      <c r="F49" s="29"/>
      <c r="G49" s="30"/>
      <c r="H49" s="28"/>
      <c r="I49" s="29"/>
      <c r="J49" s="29"/>
      <c r="K49" s="29"/>
      <c r="L49" s="71"/>
      <c r="M49" s="28"/>
      <c r="N49" s="30"/>
      <c r="O49" s="28"/>
      <c r="P49" s="30"/>
      <c r="Q49" s="28"/>
      <c r="R49" s="30"/>
    </row>
    <row r="50" spans="1:18" ht="14.25" thickBot="1">
      <c r="A50" s="466" t="s">
        <v>170</v>
      </c>
      <c r="B50" s="14">
        <f t="shared" si="0"/>
        <v>1</v>
      </c>
      <c r="C50" s="47" t="s">
        <v>514</v>
      </c>
      <c r="D50" s="48"/>
      <c r="E50" s="48"/>
      <c r="F50" s="48"/>
      <c r="G50" s="60"/>
      <c r="H50" s="89"/>
      <c r="I50" s="48"/>
      <c r="J50" s="48"/>
      <c r="K50" s="48"/>
      <c r="L50" s="75"/>
      <c r="M50" s="31"/>
      <c r="N50" s="34"/>
      <c r="O50" s="31"/>
      <c r="P50" s="34"/>
      <c r="Q50" s="31"/>
      <c r="R50" s="34"/>
    </row>
    <row r="51" spans="1:18" ht="14.25" thickBot="1">
      <c r="A51" s="76" t="s">
        <v>173</v>
      </c>
      <c r="B51" s="77">
        <f>SUM(B6:B50)</f>
        <v>159</v>
      </c>
      <c r="C51" s="503">
        <f>COUNTA(C6:G50)</f>
        <v>98</v>
      </c>
      <c r="D51" s="501"/>
      <c r="E51" s="501"/>
      <c r="F51" s="501"/>
      <c r="G51" s="502"/>
      <c r="H51" s="503">
        <f>COUNTA(H6:L50)</f>
        <v>61</v>
      </c>
      <c r="I51" s="501"/>
      <c r="J51" s="501"/>
      <c r="K51" s="501"/>
      <c r="L51" s="501"/>
      <c r="M51" s="503">
        <f>COUNTA(M6:N50)</f>
        <v>2</v>
      </c>
      <c r="N51" s="502"/>
      <c r="O51" s="503">
        <f>COUNTA(O6:P50)</f>
        <v>2</v>
      </c>
      <c r="P51" s="502"/>
      <c r="Q51" s="503">
        <f>COUNTA(Q6:R50)</f>
        <v>1</v>
      </c>
      <c r="R51" s="502"/>
    </row>
  </sheetData>
  <mergeCells count="14">
    <mergeCell ref="C51:G51"/>
    <mergeCell ref="H51:L51"/>
    <mergeCell ref="M51:N51"/>
    <mergeCell ref="O51:P51"/>
    <mergeCell ref="Q51:R51"/>
    <mergeCell ref="A1:R1"/>
    <mergeCell ref="A4:A5"/>
    <mergeCell ref="B4:B5"/>
    <mergeCell ref="C4:L4"/>
    <mergeCell ref="M4:N5"/>
    <mergeCell ref="O4:P5"/>
    <mergeCell ref="Q4:R5"/>
    <mergeCell ref="C5:G5"/>
    <mergeCell ref="H5:L5"/>
  </mergeCells>
  <phoneticPr fontId="3"/>
  <printOptions horizontalCentered="1"/>
  <pageMargins left="0.39370078740157483" right="0.39370078740157483" top="0.43307086614173229" bottom="0.55118110236220474" header="0.31496062992125984" footer="0.31496062992125984"/>
  <pageSetup paperSize="9" scale="80" orientation="landscape" horizontalDpi="300" verticalDpi="300" r:id="rId1"/>
  <headerFooter>
    <oddFooter>&amp;C- &amp;P -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4">
    <tabColor rgb="FF0070C0"/>
  </sheetPr>
  <dimension ref="A1:M23"/>
  <sheetViews>
    <sheetView view="pageBreakPreview" topLeftCell="A5" zoomScaleNormal="100" zoomScaleSheetLayoutView="100" workbookViewId="0">
      <selection activeCell="H15" sqref="H15"/>
    </sheetView>
  </sheetViews>
  <sheetFormatPr defaultRowHeight="13.5"/>
  <cols>
    <col min="1" max="1" width="10.25" style="1" customWidth="1"/>
    <col min="2" max="2" width="21.625" style="1" customWidth="1"/>
    <col min="3" max="3" width="14.375" style="1" customWidth="1"/>
    <col min="4" max="4" width="15.125" style="1" customWidth="1"/>
    <col min="5" max="7" width="12.25" style="1" customWidth="1"/>
    <col min="8" max="12" width="9.625" style="1" customWidth="1"/>
    <col min="13" max="13" width="9.625" customWidth="1"/>
  </cols>
  <sheetData>
    <row r="1" spans="1:13" ht="28.5" customHeight="1">
      <c r="A1" s="541" t="s">
        <v>1233</v>
      </c>
      <c r="B1" s="541"/>
      <c r="C1" s="541"/>
      <c r="D1" s="541"/>
      <c r="E1" s="541"/>
      <c r="F1" s="541"/>
      <c r="G1" s="541"/>
      <c r="H1" s="541"/>
      <c r="I1" s="541"/>
      <c r="J1" s="541"/>
      <c r="K1" s="541"/>
      <c r="L1" s="541"/>
    </row>
    <row r="2" spans="1:13" ht="18.75">
      <c r="A2" s="290" t="s">
        <v>818</v>
      </c>
      <c r="H2" s="117"/>
      <c r="I2" s="117"/>
      <c r="J2" s="117"/>
      <c r="K2" s="117"/>
      <c r="L2" s="117"/>
    </row>
    <row r="3" spans="1:13" ht="15" customHeight="1">
      <c r="A3" s="117"/>
      <c r="H3" s="117"/>
      <c r="I3" s="117"/>
      <c r="J3" s="117"/>
      <c r="K3" s="117"/>
      <c r="L3" s="117"/>
    </row>
    <row r="4" spans="1:13" ht="14.25" thickBot="1">
      <c r="C4" s="62" t="s">
        <v>2</v>
      </c>
      <c r="D4" s="63" t="s">
        <v>739</v>
      </c>
      <c r="E4" s="64" t="s">
        <v>4</v>
      </c>
      <c r="F4" s="65" t="s">
        <v>217</v>
      </c>
      <c r="G4" s="66" t="s">
        <v>218</v>
      </c>
    </row>
    <row r="5" spans="1:13" ht="16.5" customHeight="1">
      <c r="A5" s="542" t="s">
        <v>819</v>
      </c>
      <c r="B5" s="542" t="s">
        <v>609</v>
      </c>
      <c r="C5" s="542" t="s">
        <v>610</v>
      </c>
      <c r="D5" s="546"/>
      <c r="E5" s="546"/>
      <c r="F5" s="546"/>
      <c r="G5" s="547"/>
      <c r="H5" s="542" t="s">
        <v>2</v>
      </c>
      <c r="I5" s="547"/>
      <c r="J5" s="542" t="s">
        <v>3</v>
      </c>
      <c r="K5" s="547"/>
      <c r="L5" s="542" t="s">
        <v>4</v>
      </c>
      <c r="M5" s="547"/>
    </row>
    <row r="6" spans="1:13" ht="16.5" customHeight="1" thickBot="1">
      <c r="A6" s="543"/>
      <c r="B6" s="543"/>
      <c r="C6" s="543"/>
      <c r="D6" s="548"/>
      <c r="E6" s="548"/>
      <c r="F6" s="548"/>
      <c r="G6" s="549"/>
      <c r="H6" s="543"/>
      <c r="I6" s="549"/>
      <c r="J6" s="543"/>
      <c r="K6" s="549"/>
      <c r="L6" s="543"/>
      <c r="M6" s="549"/>
    </row>
    <row r="7" spans="1:13" ht="16.5" customHeight="1">
      <c r="A7" s="249" t="s">
        <v>7</v>
      </c>
      <c r="B7" s="250" t="s">
        <v>632</v>
      </c>
      <c r="C7" s="102" t="s">
        <v>633</v>
      </c>
      <c r="D7" s="103" t="s">
        <v>634</v>
      </c>
      <c r="E7" s="103"/>
      <c r="F7" s="103"/>
      <c r="G7" s="104"/>
      <c r="H7" s="102"/>
      <c r="I7" s="104"/>
      <c r="J7" s="102"/>
      <c r="K7" s="104"/>
      <c r="L7" s="102"/>
      <c r="M7" s="104"/>
    </row>
    <row r="8" spans="1:13" ht="16.5" customHeight="1">
      <c r="A8" s="143" t="s">
        <v>7</v>
      </c>
      <c r="B8" s="144" t="s">
        <v>635</v>
      </c>
      <c r="C8" s="51" t="s">
        <v>636</v>
      </c>
      <c r="D8" s="52" t="s">
        <v>637</v>
      </c>
      <c r="E8" s="52" t="s">
        <v>638</v>
      </c>
      <c r="F8" s="52"/>
      <c r="G8" s="53"/>
      <c r="H8" s="51"/>
      <c r="I8" s="53"/>
      <c r="J8" s="51"/>
      <c r="K8" s="53"/>
      <c r="L8" s="51"/>
      <c r="M8" s="53"/>
    </row>
    <row r="9" spans="1:13" ht="16.5" customHeight="1">
      <c r="A9" s="143" t="s">
        <v>7</v>
      </c>
      <c r="B9" s="144" t="s">
        <v>484</v>
      </c>
      <c r="C9" s="51" t="s">
        <v>639</v>
      </c>
      <c r="D9" s="52" t="s">
        <v>640</v>
      </c>
      <c r="E9" s="52"/>
      <c r="F9" s="145"/>
      <c r="G9" s="53"/>
      <c r="H9" s="51"/>
      <c r="I9" s="53"/>
      <c r="J9" s="51"/>
      <c r="K9" s="53"/>
      <c r="L9" s="51"/>
      <c r="M9" s="53"/>
    </row>
    <row r="10" spans="1:13" ht="16.5" customHeight="1">
      <c r="A10" s="571" t="s">
        <v>7</v>
      </c>
      <c r="B10" s="573" t="s">
        <v>486</v>
      </c>
      <c r="C10" s="146" t="s">
        <v>641</v>
      </c>
      <c r="D10" s="147" t="s">
        <v>642</v>
      </c>
      <c r="E10" s="147" t="s">
        <v>643</v>
      </c>
      <c r="F10" s="306" t="s">
        <v>866</v>
      </c>
      <c r="G10" s="148" t="s">
        <v>865</v>
      </c>
      <c r="H10" s="146"/>
      <c r="I10" s="148"/>
      <c r="J10" s="146"/>
      <c r="K10" s="148"/>
      <c r="L10" s="146"/>
      <c r="M10" s="148"/>
    </row>
    <row r="11" spans="1:13" ht="16.5" customHeight="1">
      <c r="A11" s="572"/>
      <c r="B11" s="574"/>
      <c r="C11" s="149" t="s">
        <v>644</v>
      </c>
      <c r="D11" s="150" t="s">
        <v>722</v>
      </c>
      <c r="E11" s="150"/>
      <c r="F11" s="151"/>
      <c r="G11" s="152"/>
      <c r="H11" s="149"/>
      <c r="I11" s="152"/>
      <c r="J11" s="149"/>
      <c r="K11" s="152"/>
      <c r="L11" s="149"/>
      <c r="M11" s="152"/>
    </row>
    <row r="12" spans="1:13" ht="16.5" customHeight="1">
      <c r="A12" s="243" t="s">
        <v>7</v>
      </c>
      <c r="B12" s="244" t="s">
        <v>645</v>
      </c>
      <c r="C12" s="245" t="s">
        <v>704</v>
      </c>
      <c r="D12" s="246" t="s">
        <v>705</v>
      </c>
      <c r="E12" s="246" t="s">
        <v>706</v>
      </c>
      <c r="F12" s="247" t="s">
        <v>646</v>
      </c>
      <c r="G12" s="248"/>
      <c r="H12" s="245"/>
      <c r="I12" s="248"/>
      <c r="J12" s="245"/>
      <c r="K12" s="248"/>
      <c r="L12" s="245"/>
      <c r="M12" s="248"/>
    </row>
    <row r="13" spans="1:13" ht="16.5" customHeight="1">
      <c r="A13" s="143" t="s">
        <v>801</v>
      </c>
      <c r="B13" s="144" t="s">
        <v>803</v>
      </c>
      <c r="C13" s="51" t="s">
        <v>507</v>
      </c>
      <c r="D13" s="52" t="s">
        <v>805</v>
      </c>
      <c r="E13" s="52"/>
      <c r="F13" s="145"/>
      <c r="G13" s="53"/>
      <c r="H13" s="51"/>
      <c r="I13" s="53"/>
      <c r="J13" s="51"/>
      <c r="K13" s="53"/>
      <c r="L13" s="51"/>
      <c r="M13" s="53"/>
    </row>
    <row r="14" spans="1:13" ht="16.5" customHeight="1">
      <c r="A14" s="143" t="s">
        <v>802</v>
      </c>
      <c r="B14" s="144" t="s">
        <v>804</v>
      </c>
      <c r="C14" s="51" t="s">
        <v>512</v>
      </c>
      <c r="D14" s="52" t="s">
        <v>806</v>
      </c>
      <c r="E14" s="52"/>
      <c r="F14" s="145"/>
      <c r="G14" s="53"/>
      <c r="H14" s="51"/>
      <c r="I14" s="53"/>
      <c r="J14" s="51"/>
      <c r="K14" s="53"/>
      <c r="L14" s="51"/>
      <c r="M14" s="53"/>
    </row>
    <row r="15" spans="1:13" ht="16.5" customHeight="1">
      <c r="A15" s="301" t="s">
        <v>117</v>
      </c>
      <c r="B15" s="304" t="s">
        <v>854</v>
      </c>
      <c r="C15" s="109" t="s">
        <v>854</v>
      </c>
      <c r="D15" s="131" t="s">
        <v>855</v>
      </c>
      <c r="E15" s="131"/>
      <c r="F15" s="302"/>
      <c r="G15" s="108"/>
      <c r="H15" s="109"/>
      <c r="I15" s="108"/>
      <c r="J15" s="109"/>
      <c r="K15" s="108"/>
      <c r="L15" s="109"/>
      <c r="M15" s="108"/>
    </row>
    <row r="16" spans="1:13" ht="16.5" customHeight="1">
      <c r="A16" s="314" t="s">
        <v>123</v>
      </c>
      <c r="B16" s="317" t="s">
        <v>707</v>
      </c>
      <c r="C16" s="316" t="s">
        <v>707</v>
      </c>
      <c r="D16" s="52" t="s">
        <v>708</v>
      </c>
      <c r="E16" s="52"/>
      <c r="F16" s="52"/>
      <c r="G16" s="107"/>
      <c r="H16" s="51"/>
      <c r="I16" s="107"/>
      <c r="J16" s="51"/>
      <c r="K16" s="107"/>
      <c r="L16" s="51"/>
      <c r="M16" s="53"/>
    </row>
    <row r="17" spans="1:13" ht="16.5" customHeight="1">
      <c r="A17" s="314" t="s">
        <v>894</v>
      </c>
      <c r="B17" s="45" t="s">
        <v>515</v>
      </c>
      <c r="C17" s="318" t="s">
        <v>511</v>
      </c>
      <c r="D17" s="29" t="s">
        <v>895</v>
      </c>
      <c r="E17" s="52"/>
      <c r="F17" s="52"/>
      <c r="G17" s="107"/>
      <c r="H17" s="28"/>
      <c r="I17" s="53"/>
      <c r="J17" s="51"/>
      <c r="K17" s="107"/>
      <c r="L17" s="51"/>
      <c r="M17" s="53"/>
    </row>
    <row r="18" spans="1:13" ht="16.5" customHeight="1">
      <c r="A18" s="334" t="s">
        <v>954</v>
      </c>
      <c r="B18" s="14" t="s">
        <v>515</v>
      </c>
      <c r="C18" s="342" t="s">
        <v>515</v>
      </c>
      <c r="D18" s="29" t="s">
        <v>895</v>
      </c>
      <c r="E18" s="131"/>
      <c r="F18" s="131"/>
      <c r="G18" s="335"/>
      <c r="H18" s="31"/>
      <c r="I18" s="108"/>
      <c r="J18" s="109"/>
      <c r="K18" s="335"/>
      <c r="L18" s="109"/>
      <c r="M18" s="108"/>
    </row>
    <row r="19" spans="1:13" ht="16.5" customHeight="1">
      <c r="A19" s="334" t="s">
        <v>1164</v>
      </c>
      <c r="B19" s="14" t="s">
        <v>515</v>
      </c>
      <c r="C19" s="342" t="s">
        <v>515</v>
      </c>
      <c r="D19" s="29" t="s">
        <v>895</v>
      </c>
      <c r="E19" s="131"/>
      <c r="F19" s="131"/>
      <c r="G19" s="335"/>
      <c r="H19" s="31"/>
      <c r="I19" s="108"/>
      <c r="J19" s="109"/>
      <c r="K19" s="335"/>
      <c r="L19" s="109"/>
      <c r="M19" s="108"/>
    </row>
    <row r="20" spans="1:13" ht="16.5" customHeight="1">
      <c r="A20" s="334" t="s">
        <v>1165</v>
      </c>
      <c r="B20" s="14" t="s">
        <v>514</v>
      </c>
      <c r="C20" s="342" t="s">
        <v>514</v>
      </c>
      <c r="D20" s="29" t="s">
        <v>1167</v>
      </c>
      <c r="E20" s="131"/>
      <c r="F20" s="131"/>
      <c r="G20" s="335"/>
      <c r="H20" s="28"/>
      <c r="I20" s="108"/>
      <c r="J20" s="109"/>
      <c r="K20" s="335"/>
      <c r="L20" s="109"/>
      <c r="M20" s="108"/>
    </row>
    <row r="21" spans="1:13" ht="16.5" customHeight="1" thickBot="1">
      <c r="A21" s="315" t="s">
        <v>1166</v>
      </c>
      <c r="B21" s="59" t="s">
        <v>514</v>
      </c>
      <c r="C21" s="319" t="s">
        <v>804</v>
      </c>
      <c r="D21" s="48" t="s">
        <v>1167</v>
      </c>
      <c r="E21" s="136"/>
      <c r="F21" s="136"/>
      <c r="G21" s="313"/>
      <c r="H21" s="47"/>
      <c r="I21" s="137"/>
      <c r="J21" s="138"/>
      <c r="K21" s="313"/>
      <c r="L21" s="138"/>
      <c r="M21" s="137"/>
    </row>
    <row r="22" spans="1:13" ht="16.5" customHeight="1">
      <c r="A22" s="291" t="s">
        <v>647</v>
      </c>
      <c r="H22" s="55"/>
      <c r="I22" s="55"/>
      <c r="J22" s="55"/>
      <c r="K22" s="55"/>
      <c r="L22" s="55"/>
    </row>
    <row r="23" spans="1:13" ht="16.5" customHeight="1">
      <c r="A23" s="1" t="s">
        <v>648</v>
      </c>
    </row>
  </sheetData>
  <mergeCells count="9">
    <mergeCell ref="A10:A11"/>
    <mergeCell ref="B10:B11"/>
    <mergeCell ref="A1:L1"/>
    <mergeCell ref="A5:A6"/>
    <mergeCell ref="B5:B6"/>
    <mergeCell ref="C5:G6"/>
    <mergeCell ref="H5:I6"/>
    <mergeCell ref="J5:K6"/>
    <mergeCell ref="L5:M6"/>
  </mergeCells>
  <phoneticPr fontId="3"/>
  <printOptions horizontalCentered="1"/>
  <pageMargins left="0.39370078740157483" right="0.39370078740157483" top="0.55118110236220474" bottom="0.74803149606299213" header="0.31496062992125984" footer="0.31496062992125984"/>
  <pageSetup paperSize="9" scale="80" orientation="landscape" horizontalDpi="300" verticalDpi="300" r:id="rId1"/>
  <headerFooter>
    <oddFooter>&amp;C- &amp;P -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5">
    <tabColor rgb="FFFFC000"/>
  </sheetPr>
  <dimension ref="A1:R18"/>
  <sheetViews>
    <sheetView view="pageBreakPreview" zoomScaleNormal="100" zoomScaleSheetLayoutView="100" workbookViewId="0">
      <pane xSplit="2" ySplit="5" topLeftCell="C6" activePane="bottomRight" state="frozen"/>
      <selection activeCell="A5" sqref="A5:R6"/>
      <selection pane="topRight" activeCell="A5" sqref="A5:R6"/>
      <selection pane="bottomLeft" activeCell="A5" sqref="A5:R6"/>
      <selection pane="bottomRight" activeCell="L14" sqref="L14"/>
    </sheetView>
  </sheetViews>
  <sheetFormatPr defaultRowHeight="13.5"/>
  <cols>
    <col min="1" max="1" width="8.625" style="56" customWidth="1"/>
    <col min="2" max="2" width="7.5" style="56" customWidth="1"/>
    <col min="3" max="12" width="10.25" style="56" customWidth="1"/>
    <col min="13" max="18" width="8.625" style="56" customWidth="1"/>
  </cols>
  <sheetData>
    <row r="1" spans="1:18" s="83" customFormat="1" ht="25.5">
      <c r="A1" s="552" t="s">
        <v>1234</v>
      </c>
      <c r="B1" s="489"/>
      <c r="C1" s="489"/>
      <c r="D1" s="489"/>
      <c r="E1" s="489"/>
      <c r="F1" s="489"/>
      <c r="G1" s="489"/>
      <c r="H1" s="489"/>
      <c r="I1" s="489"/>
      <c r="J1" s="489"/>
      <c r="K1" s="489"/>
      <c r="L1" s="489"/>
      <c r="M1" s="489"/>
      <c r="N1" s="489"/>
      <c r="O1" s="489"/>
      <c r="P1" s="489"/>
      <c r="Q1" s="489"/>
      <c r="R1" s="489"/>
    </row>
    <row r="2" spans="1:18" s="83" customFormat="1" ht="15.75" customHeight="1">
      <c r="A2" s="285"/>
      <c r="B2" s="285"/>
      <c r="C2" s="285"/>
      <c r="D2" s="285"/>
      <c r="E2" s="285"/>
      <c r="F2" s="285"/>
      <c r="G2" s="285"/>
      <c r="H2" s="285"/>
      <c r="I2" s="285"/>
      <c r="J2" s="285"/>
      <c r="K2" s="285"/>
      <c r="L2" s="285"/>
      <c r="M2" s="285"/>
      <c r="N2" s="285"/>
      <c r="O2" s="285"/>
      <c r="P2" s="285"/>
      <c r="Q2" s="285"/>
      <c r="R2" s="285"/>
    </row>
    <row r="3" spans="1:18" ht="15.75" customHeight="1" thickBot="1">
      <c r="C3" s="62" t="s">
        <v>2</v>
      </c>
      <c r="D3" s="63" t="s">
        <v>739</v>
      </c>
      <c r="E3" s="64" t="s">
        <v>4</v>
      </c>
      <c r="F3" s="65" t="s">
        <v>217</v>
      </c>
      <c r="G3" s="66" t="s">
        <v>218</v>
      </c>
    </row>
    <row r="4" spans="1:18" ht="15.75" customHeight="1" thickBot="1">
      <c r="A4" s="490" t="s">
        <v>819</v>
      </c>
      <c r="B4" s="490" t="s">
        <v>1</v>
      </c>
      <c r="C4" s="575" t="s">
        <v>1282</v>
      </c>
      <c r="D4" s="576"/>
      <c r="E4" s="576"/>
      <c r="F4" s="576"/>
      <c r="G4" s="576"/>
      <c r="H4" s="576"/>
      <c r="I4" s="576"/>
      <c r="J4" s="576"/>
      <c r="K4" s="576"/>
      <c r="L4" s="577"/>
      <c r="M4" s="557" t="s">
        <v>2</v>
      </c>
      <c r="N4" s="561"/>
      <c r="O4" s="557" t="s">
        <v>3</v>
      </c>
      <c r="P4" s="561"/>
      <c r="Q4" s="557" t="s">
        <v>4</v>
      </c>
      <c r="R4" s="561"/>
    </row>
    <row r="5" spans="1:18" ht="15.75" customHeight="1" thickBot="1">
      <c r="A5" s="491"/>
      <c r="B5" s="491"/>
      <c r="C5" s="567" t="s">
        <v>5</v>
      </c>
      <c r="D5" s="563"/>
      <c r="E5" s="563"/>
      <c r="F5" s="563"/>
      <c r="G5" s="564"/>
      <c r="H5" s="567" t="s">
        <v>6</v>
      </c>
      <c r="I5" s="563"/>
      <c r="J5" s="563"/>
      <c r="K5" s="563"/>
      <c r="L5" s="564"/>
      <c r="M5" s="559"/>
      <c r="N5" s="562"/>
      <c r="O5" s="559"/>
      <c r="P5" s="562"/>
      <c r="Q5" s="559"/>
      <c r="R5" s="562"/>
    </row>
    <row r="6" spans="1:18" ht="16.5" customHeight="1">
      <c r="A6" s="78" t="s">
        <v>7</v>
      </c>
      <c r="B6" s="79">
        <f>COUNTA(C6:L6)</f>
        <v>3</v>
      </c>
      <c r="C6" s="67" t="s">
        <v>530</v>
      </c>
      <c r="D6" s="68" t="s">
        <v>531</v>
      </c>
      <c r="E6" s="68" t="s">
        <v>532</v>
      </c>
      <c r="F6" s="68"/>
      <c r="G6" s="69"/>
      <c r="H6" s="99"/>
      <c r="I6" s="68"/>
      <c r="J6" s="68"/>
      <c r="K6" s="68"/>
      <c r="L6" s="70"/>
      <c r="M6" s="80"/>
      <c r="N6" s="82"/>
      <c r="O6" s="80"/>
      <c r="P6" s="82"/>
      <c r="Q6" s="80"/>
      <c r="R6" s="82"/>
    </row>
    <row r="7" spans="1:18" ht="16.5" customHeight="1">
      <c r="A7" s="44" t="s">
        <v>19</v>
      </c>
      <c r="B7" s="45">
        <f t="shared" ref="B7:B17" si="0">COUNTA(C7:L7)</f>
        <v>2</v>
      </c>
      <c r="C7" s="28"/>
      <c r="D7" s="29"/>
      <c r="E7" s="29"/>
      <c r="F7" s="29"/>
      <c r="G7" s="30"/>
      <c r="H7" s="28" t="s">
        <v>533</v>
      </c>
      <c r="I7" s="29" t="s">
        <v>534</v>
      </c>
      <c r="J7" s="29"/>
      <c r="K7" s="29"/>
      <c r="L7" s="71"/>
      <c r="M7" s="28"/>
      <c r="N7" s="30"/>
      <c r="O7" s="28"/>
      <c r="P7" s="30"/>
      <c r="Q7" s="28"/>
      <c r="R7" s="30"/>
    </row>
    <row r="8" spans="1:18" ht="16.5" customHeight="1">
      <c r="A8" s="44" t="s">
        <v>232</v>
      </c>
      <c r="B8" s="45">
        <f t="shared" si="0"/>
        <v>1</v>
      </c>
      <c r="C8" s="28" t="s">
        <v>749</v>
      </c>
      <c r="D8" s="29"/>
      <c r="E8" s="29"/>
      <c r="F8" s="29"/>
      <c r="G8" s="30"/>
      <c r="H8" s="28"/>
      <c r="I8" s="29"/>
      <c r="J8" s="29"/>
      <c r="K8" s="29"/>
      <c r="L8" s="71"/>
      <c r="M8" s="28"/>
      <c r="N8" s="30"/>
      <c r="O8" s="28"/>
      <c r="P8" s="30"/>
      <c r="Q8" s="28"/>
      <c r="R8" s="30"/>
    </row>
    <row r="9" spans="1:18" ht="16.5" customHeight="1">
      <c r="A9" s="44" t="s">
        <v>44</v>
      </c>
      <c r="B9" s="45">
        <f t="shared" si="0"/>
        <v>1</v>
      </c>
      <c r="C9" s="28" t="s">
        <v>535</v>
      </c>
      <c r="D9" s="29"/>
      <c r="E9" s="29"/>
      <c r="F9" s="29"/>
      <c r="G9" s="30"/>
      <c r="H9" s="28"/>
      <c r="I9" s="29"/>
      <c r="J9" s="29"/>
      <c r="K9" s="29"/>
      <c r="L9" s="71"/>
      <c r="M9" s="28"/>
      <c r="N9" s="30"/>
      <c r="O9" s="28"/>
      <c r="P9" s="30"/>
      <c r="Q9" s="28"/>
      <c r="R9" s="30"/>
    </row>
    <row r="10" spans="1:18" ht="16.5" customHeight="1">
      <c r="A10" s="44" t="s">
        <v>51</v>
      </c>
      <c r="B10" s="45">
        <f t="shared" si="0"/>
        <v>1</v>
      </c>
      <c r="C10" s="28" t="s">
        <v>536</v>
      </c>
      <c r="D10" s="29"/>
      <c r="E10" s="29"/>
      <c r="F10" s="29"/>
      <c r="G10" s="30"/>
      <c r="H10" s="28"/>
      <c r="I10" s="29"/>
      <c r="J10" s="29"/>
      <c r="K10" s="29"/>
      <c r="L10" s="71"/>
      <c r="M10" s="28"/>
      <c r="N10" s="30"/>
      <c r="O10" s="28"/>
      <c r="P10" s="30"/>
      <c r="Q10" s="28"/>
      <c r="R10" s="30"/>
    </row>
    <row r="11" spans="1:18" ht="16.5" customHeight="1">
      <c r="A11" s="44" t="s">
        <v>55</v>
      </c>
      <c r="B11" s="45">
        <f t="shared" si="0"/>
        <v>1</v>
      </c>
      <c r="C11" s="28" t="s">
        <v>537</v>
      </c>
      <c r="D11" s="29"/>
      <c r="E11" s="29"/>
      <c r="F11" s="29"/>
      <c r="G11" s="30"/>
      <c r="I11" s="29"/>
      <c r="J11" s="29"/>
      <c r="K11" s="29"/>
      <c r="L11" s="71"/>
      <c r="M11" s="28"/>
      <c r="N11" s="30"/>
      <c r="O11" s="28"/>
      <c r="P11" s="30"/>
      <c r="Q11" s="28"/>
      <c r="R11" s="30"/>
    </row>
    <row r="12" spans="1:18" ht="16.5" customHeight="1">
      <c r="A12" s="44" t="s">
        <v>79</v>
      </c>
      <c r="B12" s="45">
        <f t="shared" si="0"/>
        <v>2</v>
      </c>
      <c r="C12" s="28" t="s">
        <v>533</v>
      </c>
      <c r="D12" s="29"/>
      <c r="E12" s="29"/>
      <c r="F12" s="29"/>
      <c r="G12" s="30"/>
      <c r="H12" s="73" t="s">
        <v>538</v>
      </c>
      <c r="I12" s="29"/>
      <c r="J12" s="29"/>
      <c r="K12" s="29"/>
      <c r="L12" s="71"/>
      <c r="M12" s="73"/>
      <c r="N12" s="30"/>
      <c r="O12" s="28"/>
      <c r="P12" s="30"/>
      <c r="Q12" s="28"/>
      <c r="R12" s="30"/>
    </row>
    <row r="13" spans="1:18" ht="16.5" customHeight="1">
      <c r="A13" s="44" t="s">
        <v>539</v>
      </c>
      <c r="B13" s="45">
        <f t="shared" si="0"/>
        <v>1</v>
      </c>
      <c r="C13" s="28"/>
      <c r="D13" s="29"/>
      <c r="E13" s="29"/>
      <c r="F13" s="29"/>
      <c r="G13" s="30"/>
      <c r="H13" s="28" t="s">
        <v>533</v>
      </c>
      <c r="I13" s="29"/>
      <c r="J13" s="29"/>
      <c r="K13" s="29"/>
      <c r="L13" s="71"/>
      <c r="M13" s="28"/>
      <c r="N13" s="30"/>
      <c r="O13" s="28"/>
      <c r="P13" s="30"/>
      <c r="Q13" s="28"/>
      <c r="R13" s="30"/>
    </row>
    <row r="14" spans="1:18" ht="16.5" customHeight="1">
      <c r="A14" s="44" t="s">
        <v>540</v>
      </c>
      <c r="B14" s="45">
        <f t="shared" si="0"/>
        <v>1</v>
      </c>
      <c r="C14" s="28"/>
      <c r="D14" s="29"/>
      <c r="E14" s="29"/>
      <c r="F14" s="29"/>
      <c r="G14" s="30"/>
      <c r="H14" s="28" t="s">
        <v>538</v>
      </c>
      <c r="I14" s="29"/>
      <c r="J14" s="29"/>
      <c r="K14" s="29"/>
      <c r="L14" s="71"/>
      <c r="M14" s="28"/>
      <c r="N14" s="30"/>
      <c r="O14" s="28"/>
      <c r="P14" s="30"/>
      <c r="Q14" s="28"/>
      <c r="R14" s="30"/>
    </row>
    <row r="15" spans="1:18" ht="16.5" customHeight="1">
      <c r="A15" s="44" t="s">
        <v>541</v>
      </c>
      <c r="B15" s="45">
        <f t="shared" si="0"/>
        <v>1</v>
      </c>
      <c r="C15" s="28" t="s">
        <v>542</v>
      </c>
      <c r="D15" s="29"/>
      <c r="E15" s="29"/>
      <c r="F15" s="29"/>
      <c r="G15" s="30"/>
      <c r="H15" s="28"/>
      <c r="I15" s="29"/>
      <c r="J15" s="29"/>
      <c r="K15" s="29"/>
      <c r="L15" s="71"/>
      <c r="M15" s="28"/>
      <c r="N15" s="30"/>
      <c r="O15" s="28"/>
      <c r="P15" s="30"/>
      <c r="Q15" s="28"/>
      <c r="R15" s="30"/>
    </row>
    <row r="16" spans="1:18" ht="16.5" customHeight="1">
      <c r="A16" s="44" t="s">
        <v>162</v>
      </c>
      <c r="B16" s="45">
        <f t="shared" si="0"/>
        <v>1</v>
      </c>
      <c r="C16" s="28"/>
      <c r="D16" s="29"/>
      <c r="E16" s="29"/>
      <c r="F16" s="29"/>
      <c r="G16" s="30"/>
      <c r="H16" s="28" t="s">
        <v>542</v>
      </c>
      <c r="I16" s="29"/>
      <c r="J16" s="29"/>
      <c r="K16" s="29"/>
      <c r="L16" s="71"/>
      <c r="M16" s="28"/>
      <c r="N16" s="30"/>
      <c r="O16" s="28"/>
      <c r="P16" s="30"/>
      <c r="Q16" s="28"/>
      <c r="R16" s="30"/>
    </row>
    <row r="17" spans="1:18" ht="16.5" customHeight="1" thickBot="1">
      <c r="A17" s="44" t="s">
        <v>543</v>
      </c>
      <c r="B17" s="45">
        <f t="shared" si="0"/>
        <v>1</v>
      </c>
      <c r="C17" s="28"/>
      <c r="D17" s="29"/>
      <c r="E17" s="29"/>
      <c r="F17" s="29"/>
      <c r="G17" s="30"/>
      <c r="H17" s="28" t="s">
        <v>542</v>
      </c>
      <c r="I17" s="29"/>
      <c r="J17" s="29"/>
      <c r="K17" s="29"/>
      <c r="L17" s="71"/>
      <c r="M17" s="28"/>
      <c r="N17" s="30"/>
      <c r="O17" s="28"/>
      <c r="P17" s="30"/>
      <c r="Q17" s="28"/>
      <c r="R17" s="30"/>
    </row>
    <row r="18" spans="1:18" ht="16.5" customHeight="1" thickBot="1">
      <c r="A18" s="76" t="s">
        <v>173</v>
      </c>
      <c r="B18" s="77">
        <f>SUM(B6:B17)</f>
        <v>16</v>
      </c>
      <c r="C18" s="503">
        <f>COUNTA(C6:G17)</f>
        <v>9</v>
      </c>
      <c r="D18" s="501"/>
      <c r="E18" s="501"/>
      <c r="F18" s="501"/>
      <c r="G18" s="502"/>
      <c r="H18" s="503">
        <f>COUNTA(H6:L17)</f>
        <v>7</v>
      </c>
      <c r="I18" s="501"/>
      <c r="J18" s="501"/>
      <c r="K18" s="501"/>
      <c r="L18" s="502"/>
      <c r="M18" s="503">
        <f>COUNTA(M6:N17)</f>
        <v>0</v>
      </c>
      <c r="N18" s="502"/>
      <c r="O18" s="503">
        <f>COUNTA(O6:P17)</f>
        <v>0</v>
      </c>
      <c r="P18" s="502"/>
      <c r="Q18" s="503">
        <f>COUNTA(Q6:R17)</f>
        <v>0</v>
      </c>
      <c r="R18" s="502"/>
    </row>
  </sheetData>
  <mergeCells count="14">
    <mergeCell ref="C18:G18"/>
    <mergeCell ref="H18:L18"/>
    <mergeCell ref="M18:N18"/>
    <mergeCell ref="O18:P18"/>
    <mergeCell ref="Q18:R18"/>
    <mergeCell ref="A1:R1"/>
    <mergeCell ref="A4:A5"/>
    <mergeCell ref="B4:B5"/>
    <mergeCell ref="C4:L4"/>
    <mergeCell ref="M4:N5"/>
    <mergeCell ref="O4:P5"/>
    <mergeCell ref="Q4:R5"/>
    <mergeCell ref="C5:G5"/>
    <mergeCell ref="H5:L5"/>
  </mergeCells>
  <phoneticPr fontId="3"/>
  <printOptions horizontalCentered="1"/>
  <pageMargins left="0.39370078740157483" right="0.39370078740157483" top="0.55118110236220474" bottom="0.74803149606299213" header="0.31496062992125984" footer="0.31496062992125984"/>
  <pageSetup paperSize="9" scale="80" orientation="landscape" horizontalDpi="300" verticalDpi="300" r:id="rId1"/>
  <headerFooter>
    <oddFooter>&amp;C- &amp;P -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6">
    <tabColor rgb="FF0070C0"/>
  </sheetPr>
  <dimension ref="A1:M9"/>
  <sheetViews>
    <sheetView view="pageBreakPreview" zoomScaleNormal="100" zoomScaleSheetLayoutView="100" workbookViewId="0">
      <selection activeCell="H8" sqref="H8"/>
    </sheetView>
  </sheetViews>
  <sheetFormatPr defaultRowHeight="13.5"/>
  <cols>
    <col min="1" max="1" width="10.375" style="1" customWidth="1"/>
    <col min="2" max="2" width="21.625" style="1" bestFit="1" customWidth="1"/>
    <col min="3" max="4" width="11.375" style="1" customWidth="1"/>
    <col min="5" max="7" width="11" style="1" customWidth="1"/>
    <col min="8" max="12" width="9.625" style="1" customWidth="1"/>
    <col min="13" max="13" width="9.625" customWidth="1"/>
  </cols>
  <sheetData>
    <row r="1" spans="1:13" ht="32.25" customHeight="1">
      <c r="A1" s="578" t="s">
        <v>1234</v>
      </c>
      <c r="B1" s="578"/>
      <c r="C1" s="578"/>
      <c r="D1" s="578"/>
      <c r="E1" s="578"/>
      <c r="F1" s="578"/>
      <c r="G1" s="578"/>
      <c r="H1" s="578"/>
      <c r="I1" s="578"/>
      <c r="J1" s="578"/>
      <c r="K1" s="578"/>
      <c r="L1" s="578"/>
      <c r="M1" s="578"/>
    </row>
    <row r="2" spans="1:13" ht="27" customHeight="1">
      <c r="A2" s="290" t="s">
        <v>818</v>
      </c>
      <c r="H2" s="117"/>
      <c r="I2" s="117"/>
      <c r="J2" s="117"/>
      <c r="K2" s="117"/>
      <c r="L2" s="117"/>
    </row>
    <row r="3" spans="1:13" ht="15" customHeight="1">
      <c r="A3" s="117"/>
      <c r="H3" s="117"/>
      <c r="I3" s="117"/>
      <c r="J3" s="117"/>
      <c r="K3" s="117"/>
      <c r="L3" s="117"/>
    </row>
    <row r="4" spans="1:13" ht="14.25" thickBot="1">
      <c r="C4" s="62" t="s">
        <v>2</v>
      </c>
      <c r="D4" s="63" t="s">
        <v>739</v>
      </c>
      <c r="E4" s="64" t="s">
        <v>4</v>
      </c>
      <c r="F4" s="65" t="s">
        <v>217</v>
      </c>
      <c r="G4" s="66" t="s">
        <v>218</v>
      </c>
    </row>
    <row r="5" spans="1:13">
      <c r="A5" s="542" t="s">
        <v>815</v>
      </c>
      <c r="B5" s="542" t="s">
        <v>609</v>
      </c>
      <c r="C5" s="542" t="s">
        <v>610</v>
      </c>
      <c r="D5" s="546"/>
      <c r="E5" s="546"/>
      <c r="F5" s="546"/>
      <c r="G5" s="547"/>
      <c r="H5" s="542" t="s">
        <v>2</v>
      </c>
      <c r="I5" s="547"/>
      <c r="J5" s="542" t="s">
        <v>3</v>
      </c>
      <c r="K5" s="547"/>
      <c r="L5" s="542" t="s">
        <v>4</v>
      </c>
      <c r="M5" s="547"/>
    </row>
    <row r="6" spans="1:13" ht="14.25" thickBot="1">
      <c r="A6" s="543"/>
      <c r="B6" s="543"/>
      <c r="C6" s="543"/>
      <c r="D6" s="548"/>
      <c r="E6" s="548"/>
      <c r="F6" s="548"/>
      <c r="G6" s="549"/>
      <c r="H6" s="543"/>
      <c r="I6" s="549"/>
      <c r="J6" s="543"/>
      <c r="K6" s="549"/>
      <c r="L6" s="543"/>
      <c r="M6" s="549"/>
    </row>
    <row r="7" spans="1:13" ht="15" customHeight="1">
      <c r="A7" s="249" t="s">
        <v>7</v>
      </c>
      <c r="B7" s="250" t="s">
        <v>531</v>
      </c>
      <c r="C7" s="102" t="s">
        <v>531</v>
      </c>
      <c r="D7" s="103" t="s">
        <v>771</v>
      </c>
      <c r="E7" s="103"/>
      <c r="F7" s="103"/>
      <c r="G7" s="104"/>
      <c r="H7" s="102"/>
      <c r="I7" s="104"/>
      <c r="J7" s="102"/>
      <c r="K7" s="104"/>
      <c r="L7" s="102"/>
      <c r="M7" s="104"/>
    </row>
    <row r="8" spans="1:13" ht="15" customHeight="1" thickBot="1">
      <c r="A8" s="153"/>
      <c r="B8" s="253"/>
      <c r="C8" s="254"/>
      <c r="D8" s="136"/>
      <c r="E8" s="136"/>
      <c r="F8" s="136"/>
      <c r="G8" s="137"/>
      <c r="H8" s="138"/>
      <c r="I8" s="137"/>
      <c r="J8" s="138"/>
      <c r="K8" s="137"/>
      <c r="L8" s="138"/>
      <c r="M8" s="137"/>
    </row>
    <row r="9" spans="1:13">
      <c r="A9" s="55"/>
      <c r="H9" s="55"/>
      <c r="I9" s="55"/>
      <c r="J9" s="55"/>
      <c r="K9" s="55"/>
      <c r="L9" s="55"/>
    </row>
  </sheetData>
  <mergeCells count="7">
    <mergeCell ref="L5:M6"/>
    <mergeCell ref="A1:M1"/>
    <mergeCell ref="A5:A6"/>
    <mergeCell ref="B5:B6"/>
    <mergeCell ref="C5:G6"/>
    <mergeCell ref="H5:I6"/>
    <mergeCell ref="J5:K6"/>
  </mergeCells>
  <phoneticPr fontId="3"/>
  <printOptions horizontalCentered="1"/>
  <pageMargins left="0.39370078740157483" right="0.39370078740157483" top="0.55118110236220474" bottom="0.74803149606299213" header="0.31496062992125984" footer="0.31496062992125984"/>
  <pageSetup paperSize="9" scale="80" orientation="landscape" horizontalDpi="300" verticalDpi="300" r:id="rId1"/>
  <headerFooter>
    <oddFooter>&amp;C- &amp;P -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17">
    <tabColor rgb="FFFFC000"/>
  </sheetPr>
  <dimension ref="A1:R12"/>
  <sheetViews>
    <sheetView view="pageBreakPreview" zoomScaleNormal="100" zoomScaleSheetLayoutView="100" workbookViewId="0">
      <pane xSplit="2" ySplit="5" topLeftCell="C6" activePane="bottomRight" state="frozen"/>
      <selection activeCell="A5" sqref="A5:R6"/>
      <selection pane="topRight" activeCell="A5" sqref="A5:R6"/>
      <selection pane="bottomLeft" activeCell="A5" sqref="A5:R6"/>
      <selection pane="bottomRight" activeCell="L22" sqref="L22"/>
    </sheetView>
  </sheetViews>
  <sheetFormatPr defaultRowHeight="13.5"/>
  <cols>
    <col min="1" max="1" width="8.625" style="55" customWidth="1"/>
    <col min="2" max="2" width="7.5" style="55" customWidth="1"/>
    <col min="3" max="12" width="10.25" style="55" customWidth="1"/>
    <col min="13" max="18" width="8.625" style="55" customWidth="1"/>
  </cols>
  <sheetData>
    <row r="1" spans="1:18" ht="24">
      <c r="A1" s="552" t="s">
        <v>1235</v>
      </c>
      <c r="B1" s="552"/>
      <c r="C1" s="552"/>
      <c r="D1" s="552"/>
      <c r="E1" s="552"/>
      <c r="F1" s="552"/>
      <c r="G1" s="552"/>
      <c r="H1" s="552"/>
      <c r="I1" s="552"/>
      <c r="J1" s="552"/>
      <c r="K1" s="552"/>
      <c r="L1" s="552"/>
      <c r="M1" s="552"/>
      <c r="N1" s="552"/>
      <c r="O1" s="552"/>
      <c r="P1" s="552"/>
      <c r="Q1" s="552"/>
      <c r="R1" s="552"/>
    </row>
    <row r="2" spans="1:18" ht="15" customHeight="1">
      <c r="A2" s="57"/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</row>
    <row r="3" spans="1:18" ht="14.25" thickBot="1">
      <c r="C3" s="62" t="s">
        <v>2</v>
      </c>
      <c r="D3" s="63" t="s">
        <v>739</v>
      </c>
      <c r="E3" s="64" t="s">
        <v>4</v>
      </c>
      <c r="F3" s="65" t="s">
        <v>217</v>
      </c>
      <c r="G3" s="66" t="s">
        <v>218</v>
      </c>
    </row>
    <row r="4" spans="1:18" ht="16.5" customHeight="1" thickBot="1">
      <c r="A4" s="490" t="s">
        <v>815</v>
      </c>
      <c r="B4" s="490" t="s">
        <v>1</v>
      </c>
      <c r="C4" s="579" t="s">
        <v>1282</v>
      </c>
      <c r="D4" s="565"/>
      <c r="E4" s="565"/>
      <c r="F4" s="565"/>
      <c r="G4" s="565"/>
      <c r="H4" s="565"/>
      <c r="I4" s="565"/>
      <c r="J4" s="565"/>
      <c r="K4" s="565"/>
      <c r="L4" s="566"/>
      <c r="M4" s="557" t="s">
        <v>2</v>
      </c>
      <c r="N4" s="561"/>
      <c r="O4" s="557" t="s">
        <v>3</v>
      </c>
      <c r="P4" s="561"/>
      <c r="Q4" s="557" t="s">
        <v>4</v>
      </c>
      <c r="R4" s="561"/>
    </row>
    <row r="5" spans="1:18" ht="16.5" customHeight="1" thickBot="1">
      <c r="A5" s="491"/>
      <c r="B5" s="491"/>
      <c r="C5" s="563" t="s">
        <v>5</v>
      </c>
      <c r="D5" s="563"/>
      <c r="E5" s="563"/>
      <c r="F5" s="563"/>
      <c r="G5" s="564"/>
      <c r="H5" s="563" t="s">
        <v>6</v>
      </c>
      <c r="I5" s="563"/>
      <c r="J5" s="563"/>
      <c r="K5" s="563"/>
      <c r="L5" s="563"/>
      <c r="M5" s="559"/>
      <c r="N5" s="562"/>
      <c r="O5" s="559"/>
      <c r="P5" s="562"/>
      <c r="Q5" s="559"/>
      <c r="R5" s="562"/>
    </row>
    <row r="6" spans="1:18" ht="16.5" customHeight="1">
      <c r="A6" s="100" t="s">
        <v>18</v>
      </c>
      <c r="B6" s="101">
        <f t="shared" ref="B6:B11" si="0">COUNTA(C6:L6)</f>
        <v>1</v>
      </c>
      <c r="C6" s="102" t="s">
        <v>544</v>
      </c>
      <c r="D6" s="103"/>
      <c r="E6" s="103"/>
      <c r="F6" s="103"/>
      <c r="G6" s="104"/>
      <c r="H6" s="102"/>
      <c r="I6" s="103"/>
      <c r="J6" s="103"/>
      <c r="K6" s="103"/>
      <c r="L6" s="105"/>
      <c r="M6" s="49"/>
      <c r="N6" s="50"/>
      <c r="O6" s="49"/>
      <c r="P6" s="50"/>
      <c r="Q6" s="49"/>
      <c r="R6" s="50"/>
    </row>
    <row r="7" spans="1:18" ht="16.5" customHeight="1">
      <c r="A7" s="54" t="s">
        <v>44</v>
      </c>
      <c r="B7" s="106">
        <f t="shared" si="0"/>
        <v>3</v>
      </c>
      <c r="C7" s="51" t="s">
        <v>545</v>
      </c>
      <c r="D7" s="52" t="s">
        <v>546</v>
      </c>
      <c r="E7" s="52"/>
      <c r="F7" s="52"/>
      <c r="G7" s="53"/>
      <c r="H7" s="51" t="s">
        <v>807</v>
      </c>
      <c r="I7" s="52"/>
      <c r="J7" s="52"/>
      <c r="K7" s="52"/>
      <c r="L7" s="107"/>
      <c r="M7" s="51"/>
      <c r="N7" s="53"/>
      <c r="O7" s="51"/>
      <c r="P7" s="53"/>
      <c r="Q7" s="51"/>
      <c r="R7" s="53"/>
    </row>
    <row r="8" spans="1:18" ht="16.5" customHeight="1">
      <c r="A8" s="54" t="s">
        <v>47</v>
      </c>
      <c r="B8" s="106">
        <f t="shared" si="0"/>
        <v>1</v>
      </c>
      <c r="C8" s="51"/>
      <c r="D8" s="52"/>
      <c r="E8" s="52"/>
      <c r="F8" s="52"/>
      <c r="G8" s="53"/>
      <c r="H8" s="51" t="s">
        <v>547</v>
      </c>
      <c r="I8" s="52"/>
      <c r="J8" s="52"/>
      <c r="K8" s="52"/>
      <c r="L8" s="107"/>
      <c r="M8" s="51"/>
      <c r="N8" s="53"/>
      <c r="O8" s="51"/>
      <c r="P8" s="53"/>
      <c r="Q8" s="51"/>
      <c r="R8" s="53"/>
    </row>
    <row r="9" spans="1:18" ht="16.5" customHeight="1">
      <c r="A9" s="54" t="s">
        <v>548</v>
      </c>
      <c r="B9" s="106">
        <f t="shared" si="0"/>
        <v>1</v>
      </c>
      <c r="C9" s="51" t="s">
        <v>549</v>
      </c>
      <c r="D9" s="52"/>
      <c r="E9" s="52"/>
      <c r="F9" s="52"/>
      <c r="G9" s="53"/>
      <c r="H9" s="51"/>
      <c r="I9" s="52"/>
      <c r="J9" s="52"/>
      <c r="K9" s="52"/>
      <c r="L9" s="107"/>
      <c r="M9" s="51"/>
      <c r="N9" s="53"/>
      <c r="O9" s="51"/>
      <c r="P9" s="53"/>
      <c r="Q9" s="51"/>
      <c r="R9" s="53"/>
    </row>
    <row r="10" spans="1:18" ht="16.5" customHeight="1">
      <c r="A10" s="54" t="s">
        <v>581</v>
      </c>
      <c r="B10" s="106">
        <f t="shared" si="0"/>
        <v>2</v>
      </c>
      <c r="C10" s="51"/>
      <c r="D10" s="52"/>
      <c r="E10" s="52"/>
      <c r="F10" s="52"/>
      <c r="G10" s="53"/>
      <c r="H10" s="51" t="s">
        <v>582</v>
      </c>
      <c r="I10" s="52" t="s">
        <v>955</v>
      </c>
      <c r="J10" s="52"/>
      <c r="K10" s="52"/>
      <c r="L10" s="107"/>
      <c r="M10" s="51"/>
      <c r="N10" s="108"/>
      <c r="O10" s="109"/>
      <c r="P10" s="108"/>
      <c r="Q10" s="109"/>
      <c r="R10" s="108"/>
    </row>
    <row r="11" spans="1:18" ht="16.5" customHeight="1" thickBot="1">
      <c r="A11" s="54" t="s">
        <v>168</v>
      </c>
      <c r="B11" s="106">
        <f t="shared" si="0"/>
        <v>1</v>
      </c>
      <c r="C11" s="51"/>
      <c r="D11" s="52"/>
      <c r="E11" s="52"/>
      <c r="F11" s="52"/>
      <c r="G11" s="53"/>
      <c r="H11" s="51" t="s">
        <v>550</v>
      </c>
      <c r="I11" s="52"/>
      <c r="J11" s="52"/>
      <c r="K11" s="52"/>
      <c r="L11" s="107"/>
      <c r="M11" s="51"/>
      <c r="N11" s="108"/>
      <c r="O11" s="109"/>
      <c r="P11" s="108"/>
      <c r="Q11" s="109"/>
      <c r="R11" s="108"/>
    </row>
    <row r="12" spans="1:18" ht="16.5" customHeight="1" thickBot="1">
      <c r="A12" s="110" t="s">
        <v>173</v>
      </c>
      <c r="B12" s="111">
        <f>SUM(B6:B11)</f>
        <v>9</v>
      </c>
      <c r="C12" s="580">
        <f>COUNTA(C6:G11)</f>
        <v>4</v>
      </c>
      <c r="D12" s="581"/>
      <c r="E12" s="581"/>
      <c r="F12" s="581"/>
      <c r="G12" s="582"/>
      <c r="H12" s="580">
        <f>COUNTA(H6:L11)</f>
        <v>5</v>
      </c>
      <c r="I12" s="581"/>
      <c r="J12" s="581"/>
      <c r="K12" s="581"/>
      <c r="L12" s="581"/>
      <c r="M12" s="580">
        <f>COUNTA(M6:N11)</f>
        <v>0</v>
      </c>
      <c r="N12" s="582"/>
      <c r="O12" s="580">
        <f>COUNTA(O6:P11)</f>
        <v>0</v>
      </c>
      <c r="P12" s="582"/>
      <c r="Q12" s="580">
        <f>COUNTA(Q6:R11)</f>
        <v>0</v>
      </c>
      <c r="R12" s="582"/>
    </row>
  </sheetData>
  <mergeCells count="14">
    <mergeCell ref="C12:G12"/>
    <mergeCell ref="H12:L12"/>
    <mergeCell ref="M12:N12"/>
    <mergeCell ref="O12:P12"/>
    <mergeCell ref="Q12:R12"/>
    <mergeCell ref="A1:R1"/>
    <mergeCell ref="A4:A5"/>
    <mergeCell ref="B4:B5"/>
    <mergeCell ref="C4:L4"/>
    <mergeCell ref="M4:N5"/>
    <mergeCell ref="O4:P5"/>
    <mergeCell ref="Q4:R5"/>
    <mergeCell ref="C5:G5"/>
    <mergeCell ref="H5:L5"/>
  </mergeCells>
  <phoneticPr fontId="3"/>
  <printOptions horizontalCentered="1"/>
  <pageMargins left="0.39370078740157483" right="0.39370078740157483" top="0.55118110236220474" bottom="0.74803149606299213" header="0.31496062992125984" footer="0.31496062992125984"/>
  <pageSetup paperSize="9" scale="80" orientation="landscape" horizontalDpi="300" verticalDpi="300" r:id="rId1"/>
  <headerFooter>
    <oddFooter>&amp;C- &amp;P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"/>
  <dimension ref="A1:I16"/>
  <sheetViews>
    <sheetView showGridLines="0" showZeros="0" view="pageBreakPreview" zoomScaleNormal="100" zoomScaleSheetLayoutView="100" workbookViewId="0">
      <pane xSplit="1" ySplit="5" topLeftCell="B11" activePane="bottomRight" state="frozen"/>
      <selection activeCell="K6" sqref="K6"/>
      <selection pane="topRight" activeCell="K6" sqref="K6"/>
      <selection pane="bottomLeft" activeCell="K6" sqref="K6"/>
      <selection pane="bottomRight" activeCell="B16" sqref="B16"/>
    </sheetView>
  </sheetViews>
  <sheetFormatPr defaultRowHeight="13.5"/>
  <cols>
    <col min="1" max="1" width="30.625" customWidth="1"/>
    <col min="2" max="2" width="13.75" customWidth="1"/>
    <col min="3" max="3" width="11.75" customWidth="1"/>
    <col min="4" max="7" width="10.375" customWidth="1"/>
    <col min="8" max="8" width="13.5" customWidth="1"/>
    <col min="9" max="9" width="11.75" customWidth="1"/>
  </cols>
  <sheetData>
    <row r="1" spans="1:9" ht="15.75" customHeight="1">
      <c r="A1" s="530"/>
      <c r="B1" s="530"/>
      <c r="C1" s="530"/>
      <c r="D1" s="530"/>
      <c r="E1" s="530"/>
      <c r="F1" s="530"/>
      <c r="G1" s="530"/>
      <c r="H1" s="530"/>
      <c r="I1" s="530"/>
    </row>
    <row r="2" spans="1:9" ht="21.2" customHeight="1">
      <c r="A2" s="531" t="s">
        <v>1223</v>
      </c>
      <c r="B2" s="531"/>
      <c r="C2" s="531"/>
      <c r="D2" s="531"/>
      <c r="E2" s="531"/>
      <c r="F2" s="531"/>
      <c r="G2" s="531"/>
      <c r="H2" s="251"/>
    </row>
    <row r="3" spans="1:9" ht="21.2" customHeight="1">
      <c r="A3" s="240"/>
      <c r="D3" s="240"/>
      <c r="E3" s="240"/>
      <c r="F3" s="240"/>
      <c r="G3" s="240"/>
      <c r="H3" s="539" t="s">
        <v>703</v>
      </c>
      <c r="I3" s="539"/>
    </row>
    <row r="4" spans="1:9" ht="23.25" customHeight="1">
      <c r="A4" s="532" t="s">
        <v>668</v>
      </c>
      <c r="B4" s="534" t="s">
        <v>1218</v>
      </c>
      <c r="C4" s="336"/>
      <c r="D4" s="536" t="s">
        <v>1219</v>
      </c>
      <c r="E4" s="537"/>
      <c r="F4" s="537"/>
      <c r="G4" s="538"/>
      <c r="H4" s="347" t="s">
        <v>1220</v>
      </c>
      <c r="I4" s="358"/>
    </row>
    <row r="5" spans="1:9" ht="21" customHeight="1">
      <c r="A5" s="533"/>
      <c r="B5" s="535"/>
      <c r="C5" s="337" t="s">
        <v>959</v>
      </c>
      <c r="D5" s="187" t="s">
        <v>672</v>
      </c>
      <c r="E5" s="284" t="s">
        <v>809</v>
      </c>
      <c r="F5" s="210" t="s">
        <v>673</v>
      </c>
      <c r="G5" s="215" t="s">
        <v>674</v>
      </c>
      <c r="H5" s="348" t="s">
        <v>960</v>
      </c>
      <c r="I5" s="359" t="s">
        <v>961</v>
      </c>
    </row>
    <row r="6" spans="1:9" ht="36" customHeight="1">
      <c r="A6" s="241" t="s">
        <v>605</v>
      </c>
      <c r="B6" s="267">
        <f>水稲うるち!B167</f>
        <v>940</v>
      </c>
      <c r="C6" s="338">
        <f>319+4</f>
        <v>323</v>
      </c>
      <c r="D6" s="201">
        <f>うるち設定</f>
        <v>27</v>
      </c>
      <c r="E6" s="202">
        <f>うるち変更</f>
        <v>5</v>
      </c>
      <c r="F6" s="211">
        <f>うるち廃止</f>
        <v>27</v>
      </c>
      <c r="G6" s="271">
        <f t="shared" ref="G6:G15" si="0">D6-F6</f>
        <v>0</v>
      </c>
      <c r="H6" s="354">
        <v>940</v>
      </c>
      <c r="I6" s="349">
        <v>319</v>
      </c>
    </row>
    <row r="7" spans="1:9" ht="36" customHeight="1">
      <c r="A7" s="242" t="s">
        <v>604</v>
      </c>
      <c r="B7" s="268">
        <f>水稲もち!B52</f>
        <v>139</v>
      </c>
      <c r="C7" s="339">
        <v>76</v>
      </c>
      <c r="D7" s="203">
        <f>もち設定</f>
        <v>2</v>
      </c>
      <c r="E7" s="204">
        <f>もち変更</f>
        <v>1</v>
      </c>
      <c r="F7" s="212">
        <f>もち廃止</f>
        <v>0</v>
      </c>
      <c r="G7" s="272">
        <f t="shared" si="0"/>
        <v>2</v>
      </c>
      <c r="H7" s="355">
        <v>137</v>
      </c>
      <c r="I7" s="350">
        <v>76</v>
      </c>
    </row>
    <row r="8" spans="1:9" ht="36" customHeight="1">
      <c r="A8" s="242" t="s">
        <v>598</v>
      </c>
      <c r="B8" s="268">
        <f>醸造用玄米!B66</f>
        <v>240</v>
      </c>
      <c r="C8" s="339">
        <f>130+3</f>
        <v>133</v>
      </c>
      <c r="D8" s="203">
        <f>さけ設定</f>
        <v>4</v>
      </c>
      <c r="E8" s="204">
        <f>さけ変更</f>
        <v>2</v>
      </c>
      <c r="F8" s="212">
        <f>さけ廃止</f>
        <v>0</v>
      </c>
      <c r="G8" s="272">
        <f t="shared" si="0"/>
        <v>4</v>
      </c>
      <c r="H8" s="355">
        <v>236</v>
      </c>
      <c r="I8" s="350">
        <v>130</v>
      </c>
    </row>
    <row r="9" spans="1:9" ht="36" customHeight="1">
      <c r="A9" s="242" t="s">
        <v>599</v>
      </c>
      <c r="B9" s="268">
        <f>普通小麦!B53</f>
        <v>194</v>
      </c>
      <c r="C9" s="339">
        <f>73+2</f>
        <v>75</v>
      </c>
      <c r="D9" s="203">
        <f>小麦設定</f>
        <v>3</v>
      </c>
      <c r="E9" s="204">
        <f>小麦変更</f>
        <v>0</v>
      </c>
      <c r="F9" s="212">
        <f>小麦廃止</f>
        <v>2</v>
      </c>
      <c r="G9" s="272">
        <f t="shared" si="0"/>
        <v>1</v>
      </c>
      <c r="H9" s="355">
        <v>193</v>
      </c>
      <c r="I9" s="350">
        <v>73</v>
      </c>
    </row>
    <row r="10" spans="1:9" ht="36" customHeight="1">
      <c r="A10" s="242" t="s">
        <v>600</v>
      </c>
      <c r="B10" s="268">
        <f>小粒大麦!B31</f>
        <v>43</v>
      </c>
      <c r="C10" s="339">
        <v>12</v>
      </c>
      <c r="D10" s="203">
        <f>小粒設定</f>
        <v>0</v>
      </c>
      <c r="E10" s="204">
        <f>小粒変更</f>
        <v>0</v>
      </c>
      <c r="F10" s="212">
        <f>小粒廃止</f>
        <v>1</v>
      </c>
      <c r="G10" s="272">
        <f t="shared" si="0"/>
        <v>-1</v>
      </c>
      <c r="H10" s="355">
        <v>44</v>
      </c>
      <c r="I10" s="350">
        <v>12</v>
      </c>
    </row>
    <row r="11" spans="1:9" ht="36" customHeight="1">
      <c r="A11" s="242" t="s">
        <v>601</v>
      </c>
      <c r="B11" s="268">
        <f>大粒大麦!B28</f>
        <v>46</v>
      </c>
      <c r="C11" s="339">
        <f>21-1</f>
        <v>20</v>
      </c>
      <c r="D11" s="203">
        <f>大粒設定</f>
        <v>1</v>
      </c>
      <c r="E11" s="204">
        <f>大粒変更</f>
        <v>0</v>
      </c>
      <c r="F11" s="212">
        <f>大粒廃止</f>
        <v>1</v>
      </c>
      <c r="G11" s="272">
        <f t="shared" si="0"/>
        <v>0</v>
      </c>
      <c r="H11" s="355">
        <v>46</v>
      </c>
      <c r="I11" s="350">
        <v>21</v>
      </c>
    </row>
    <row r="12" spans="1:9" ht="36" customHeight="1">
      <c r="A12" s="242" t="s">
        <v>897</v>
      </c>
      <c r="B12" s="268">
        <f>はだか麦!B26</f>
        <v>40</v>
      </c>
      <c r="C12" s="339">
        <f>16+1</f>
        <v>17</v>
      </c>
      <c r="D12" s="203">
        <f>はだか設定</f>
        <v>1</v>
      </c>
      <c r="E12" s="204">
        <f>はだか変更</f>
        <v>0</v>
      </c>
      <c r="F12" s="212">
        <f>はだか廃止</f>
        <v>0</v>
      </c>
      <c r="G12" s="272">
        <f t="shared" si="0"/>
        <v>1</v>
      </c>
      <c r="H12" s="355">
        <v>39</v>
      </c>
      <c r="I12" s="350">
        <v>16</v>
      </c>
    </row>
    <row r="13" spans="1:9" ht="36" customHeight="1">
      <c r="A13" s="190" t="s">
        <v>669</v>
      </c>
      <c r="B13" s="268">
        <f>'大豆（大・中）'!B51</f>
        <v>159</v>
      </c>
      <c r="C13" s="339">
        <f>65+1</f>
        <v>66</v>
      </c>
      <c r="D13" s="203">
        <f>大中設定</f>
        <v>2</v>
      </c>
      <c r="E13" s="204">
        <f>大中変更</f>
        <v>2</v>
      </c>
      <c r="F13" s="212">
        <f>大中廃止</f>
        <v>1</v>
      </c>
      <c r="G13" s="272">
        <f t="shared" si="0"/>
        <v>1</v>
      </c>
      <c r="H13" s="355">
        <v>158</v>
      </c>
      <c r="I13" s="350">
        <v>65</v>
      </c>
    </row>
    <row r="14" spans="1:9" ht="36" customHeight="1">
      <c r="A14" s="190" t="s">
        <v>670</v>
      </c>
      <c r="B14" s="268">
        <f>'大豆（小・極小）'!B18</f>
        <v>16</v>
      </c>
      <c r="C14" s="339">
        <v>9</v>
      </c>
      <c r="D14" s="203">
        <f>小極小設定</f>
        <v>0</v>
      </c>
      <c r="E14" s="204">
        <f>小極小変更</f>
        <v>0</v>
      </c>
      <c r="F14" s="212">
        <f>小極小廃止</f>
        <v>0</v>
      </c>
      <c r="G14" s="272">
        <f t="shared" si="0"/>
        <v>0</v>
      </c>
      <c r="H14" s="355">
        <v>16</v>
      </c>
      <c r="I14" s="350">
        <v>9</v>
      </c>
    </row>
    <row r="15" spans="1:9" ht="36" customHeight="1">
      <c r="A15" s="191" t="s">
        <v>603</v>
      </c>
      <c r="B15" s="269">
        <f>普通そば!B12</f>
        <v>9</v>
      </c>
      <c r="C15" s="340">
        <v>9</v>
      </c>
      <c r="D15" s="205">
        <f>そば設定</f>
        <v>0</v>
      </c>
      <c r="E15" s="206">
        <f>そば変更</f>
        <v>0</v>
      </c>
      <c r="F15" s="213">
        <f>そば廃止</f>
        <v>0</v>
      </c>
      <c r="G15" s="273">
        <f t="shared" si="0"/>
        <v>0</v>
      </c>
      <c r="H15" s="356">
        <v>9</v>
      </c>
      <c r="I15" s="351">
        <v>9</v>
      </c>
    </row>
    <row r="16" spans="1:9" ht="36" customHeight="1">
      <c r="A16" s="192" t="s">
        <v>608</v>
      </c>
      <c r="B16" s="270">
        <f t="shared" ref="B16:F16" si="1">SUM(B6:B15)</f>
        <v>1826</v>
      </c>
      <c r="C16" s="341">
        <f t="shared" si="1"/>
        <v>740</v>
      </c>
      <c r="D16" s="207">
        <f t="shared" si="1"/>
        <v>40</v>
      </c>
      <c r="E16" s="208">
        <f t="shared" si="1"/>
        <v>10</v>
      </c>
      <c r="F16" s="214">
        <f t="shared" si="1"/>
        <v>32</v>
      </c>
      <c r="G16" s="274">
        <f t="shared" ref="G16" si="2">SUM(G6:G15)</f>
        <v>8</v>
      </c>
      <c r="H16" s="357">
        <v>1818</v>
      </c>
      <c r="I16" s="352">
        <v>730</v>
      </c>
    </row>
  </sheetData>
  <mergeCells count="6">
    <mergeCell ref="A1:I1"/>
    <mergeCell ref="A2:G2"/>
    <mergeCell ref="A4:A5"/>
    <mergeCell ref="B4:B5"/>
    <mergeCell ref="D4:G4"/>
    <mergeCell ref="H3:I3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3">
    <tabColor rgb="FFFFC000"/>
  </sheetPr>
  <dimension ref="A1:R167"/>
  <sheetViews>
    <sheetView tabSelected="1" view="pageBreakPreview" zoomScaleNormal="100" zoomScaleSheetLayoutView="100" workbookViewId="0">
      <pane xSplit="2" ySplit="10" topLeftCell="C11" activePane="bottomRight" state="frozen"/>
      <selection activeCell="A5" sqref="A5:R6"/>
      <selection pane="topRight" activeCell="A5" sqref="A5:R6"/>
      <selection pane="bottomLeft" activeCell="A5" sqref="A5:R6"/>
      <selection pane="bottomRight" activeCell="G21" sqref="G21"/>
    </sheetView>
  </sheetViews>
  <sheetFormatPr defaultRowHeight="13.5"/>
  <cols>
    <col min="1" max="1" width="8.625" style="1" customWidth="1"/>
    <col min="2" max="2" width="7.5" style="1" bestFit="1" customWidth="1"/>
    <col min="3" max="7" width="10.25" style="1" customWidth="1"/>
    <col min="8" max="12" width="10.25" style="257" customWidth="1"/>
    <col min="13" max="18" width="8.625" style="1" customWidth="1"/>
  </cols>
  <sheetData>
    <row r="1" spans="1:18" ht="15" customHeight="1">
      <c r="G1" s="257"/>
      <c r="K1" s="1"/>
      <c r="L1" s="1"/>
      <c r="P1" s="2"/>
      <c r="Q1"/>
      <c r="R1"/>
    </row>
    <row r="2" spans="1:18" ht="15" customHeight="1">
      <c r="G2" s="257"/>
      <c r="K2" s="1"/>
      <c r="L2" s="1"/>
      <c r="P2" s="2"/>
      <c r="Q2"/>
      <c r="R2"/>
    </row>
    <row r="3" spans="1:18" ht="15" customHeight="1">
      <c r="H3" s="1"/>
      <c r="R3" s="2"/>
    </row>
    <row r="4" spans="1:18" ht="15" customHeight="1">
      <c r="H4" s="1"/>
      <c r="R4" s="2"/>
    </row>
    <row r="5" spans="1:18" ht="6.75" customHeight="1">
      <c r="R5" s="2"/>
    </row>
    <row r="6" spans="1:18" ht="27" customHeight="1">
      <c r="A6" s="489" t="s">
        <v>1221</v>
      </c>
      <c r="B6" s="489"/>
      <c r="C6" s="489"/>
      <c r="D6" s="489"/>
      <c r="E6" s="489"/>
      <c r="F6" s="489"/>
      <c r="G6" s="489"/>
      <c r="H6" s="489"/>
      <c r="I6" s="489"/>
      <c r="J6" s="489"/>
      <c r="K6" s="489"/>
      <c r="L6" s="489"/>
      <c r="M6" s="489"/>
      <c r="N6" s="489"/>
      <c r="O6" s="489"/>
      <c r="P6" s="489"/>
      <c r="Q6" s="489"/>
      <c r="R6" s="489"/>
    </row>
    <row r="7" spans="1:18" ht="15" customHeight="1">
      <c r="A7" s="58"/>
      <c r="B7" s="58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</row>
    <row r="8" spans="1:18" s="157" customFormat="1" ht="13.7" customHeight="1" thickBot="1">
      <c r="A8" s="155"/>
      <c r="B8" s="155"/>
      <c r="C8" s="156" t="s">
        <v>2</v>
      </c>
      <c r="D8" s="63" t="s">
        <v>739</v>
      </c>
      <c r="E8" s="64" t="s">
        <v>4</v>
      </c>
      <c r="F8" s="65" t="s">
        <v>217</v>
      </c>
      <c r="G8" s="66" t="s">
        <v>218</v>
      </c>
      <c r="H8" s="258"/>
      <c r="I8" s="258"/>
      <c r="J8" s="258"/>
      <c r="K8" s="258"/>
      <c r="L8" s="258"/>
      <c r="M8" s="155"/>
      <c r="N8" s="155"/>
      <c r="O8" s="155"/>
      <c r="P8" s="155"/>
      <c r="Q8" s="155"/>
      <c r="R8" s="155"/>
    </row>
    <row r="9" spans="1:18" s="157" customFormat="1" ht="16.5" customHeight="1" thickBot="1">
      <c r="A9" s="490" t="s">
        <v>0</v>
      </c>
      <c r="B9" s="492" t="s">
        <v>1</v>
      </c>
      <c r="C9" s="494" t="s">
        <v>1282</v>
      </c>
      <c r="D9" s="495"/>
      <c r="E9" s="495"/>
      <c r="F9" s="495"/>
      <c r="G9" s="495"/>
      <c r="H9" s="495"/>
      <c r="I9" s="495"/>
      <c r="J9" s="495"/>
      <c r="K9" s="495"/>
      <c r="L9" s="496"/>
      <c r="M9" s="497" t="s">
        <v>2</v>
      </c>
      <c r="N9" s="492"/>
      <c r="O9" s="497" t="s">
        <v>3</v>
      </c>
      <c r="P9" s="499"/>
      <c r="Q9" s="497" t="s">
        <v>4</v>
      </c>
      <c r="R9" s="492"/>
    </row>
    <row r="10" spans="1:18" s="157" customFormat="1" ht="16.5" customHeight="1" thickBot="1">
      <c r="A10" s="491"/>
      <c r="B10" s="493"/>
      <c r="C10" s="501" t="s">
        <v>5</v>
      </c>
      <c r="D10" s="501"/>
      <c r="E10" s="501"/>
      <c r="F10" s="501"/>
      <c r="G10" s="502"/>
      <c r="H10" s="503" t="s">
        <v>6</v>
      </c>
      <c r="I10" s="501"/>
      <c r="J10" s="501"/>
      <c r="K10" s="501"/>
      <c r="L10" s="502"/>
      <c r="M10" s="498"/>
      <c r="N10" s="493"/>
      <c r="O10" s="498"/>
      <c r="P10" s="500"/>
      <c r="Q10" s="498"/>
      <c r="R10" s="493"/>
    </row>
    <row r="11" spans="1:18" s="157" customFormat="1" ht="15.75" customHeight="1">
      <c r="A11" s="464" t="s">
        <v>7</v>
      </c>
      <c r="B11" s="292">
        <f>COUNTA(C11:L13)</f>
        <v>20</v>
      </c>
      <c r="C11" s="4" t="s">
        <v>8</v>
      </c>
      <c r="D11" s="5" t="s">
        <v>9</v>
      </c>
      <c r="E11" s="5" t="s">
        <v>10</v>
      </c>
      <c r="F11" s="5" t="s">
        <v>11</v>
      </c>
      <c r="G11" s="6" t="s">
        <v>12</v>
      </c>
      <c r="H11" s="307" t="s">
        <v>859</v>
      </c>
      <c r="I11" s="5" t="s">
        <v>811</v>
      </c>
      <c r="J11" s="447" t="s">
        <v>649</v>
      </c>
      <c r="K11" s="320" t="s">
        <v>869</v>
      </c>
      <c r="L11" s="448" t="s">
        <v>1113</v>
      </c>
      <c r="M11" s="454"/>
      <c r="N11" s="321"/>
      <c r="O11" s="4"/>
      <c r="P11" s="85"/>
      <c r="Q11" s="369"/>
      <c r="R11" s="370"/>
    </row>
    <row r="12" spans="1:18" s="157" customFormat="1" ht="15.75" customHeight="1">
      <c r="A12" s="464"/>
      <c r="B12" s="292"/>
      <c r="C12" s="7" t="s">
        <v>13</v>
      </c>
      <c r="D12" s="8" t="s">
        <v>14</v>
      </c>
      <c r="E12" s="8" t="s">
        <v>15</v>
      </c>
      <c r="F12" s="8" t="s">
        <v>16</v>
      </c>
      <c r="G12" s="9" t="s">
        <v>17</v>
      </c>
      <c r="H12" s="308" t="s">
        <v>1117</v>
      </c>
      <c r="I12" s="8" t="s">
        <v>1116</v>
      </c>
      <c r="J12" s="8" t="s">
        <v>1115</v>
      </c>
      <c r="K12" s="8" t="s">
        <v>1177</v>
      </c>
      <c r="L12" s="322"/>
      <c r="M12" s="308"/>
      <c r="N12" s="9"/>
      <c r="O12" s="7"/>
      <c r="P12" s="37"/>
      <c r="Q12" s="7"/>
      <c r="R12" s="9"/>
    </row>
    <row r="13" spans="1:18" s="157" customFormat="1" ht="15.75" customHeight="1">
      <c r="A13" s="465"/>
      <c r="B13" s="293"/>
      <c r="C13" s="11" t="s">
        <v>552</v>
      </c>
      <c r="D13" s="12"/>
      <c r="E13" s="12"/>
      <c r="F13" s="12"/>
      <c r="G13" s="13"/>
      <c r="H13" s="11"/>
      <c r="I13" s="12"/>
      <c r="J13" s="12"/>
      <c r="K13" s="12"/>
      <c r="L13" s="13"/>
      <c r="M13" s="11"/>
      <c r="N13" s="13"/>
      <c r="O13" s="11"/>
      <c r="P13" s="72"/>
      <c r="Q13" s="11"/>
      <c r="R13" s="13"/>
    </row>
    <row r="14" spans="1:18" s="157" customFormat="1" ht="15.75" customHeight="1">
      <c r="A14" s="466" t="s">
        <v>18</v>
      </c>
      <c r="B14" s="230">
        <f>COUNTA(C14:L16)</f>
        <v>14</v>
      </c>
      <c r="C14" s="15" t="s">
        <v>98</v>
      </c>
      <c r="D14" s="16" t="s">
        <v>1003</v>
      </c>
      <c r="E14" s="16" t="s">
        <v>1114</v>
      </c>
      <c r="F14" s="451"/>
      <c r="G14" s="17"/>
      <c r="H14" s="15" t="s">
        <v>1109</v>
      </c>
      <c r="I14" s="16" t="s">
        <v>1002</v>
      </c>
      <c r="J14" s="16" t="s">
        <v>1001</v>
      </c>
      <c r="K14" s="159" t="s">
        <v>1000</v>
      </c>
      <c r="L14" s="399" t="s">
        <v>174</v>
      </c>
      <c r="M14" s="15"/>
      <c r="N14" s="17"/>
      <c r="O14" s="371" t="s">
        <v>174</v>
      </c>
      <c r="P14" s="36"/>
      <c r="Q14" s="15"/>
      <c r="R14" s="17"/>
    </row>
    <row r="15" spans="1:18" s="157" customFormat="1" ht="15.75" customHeight="1">
      <c r="A15" s="464"/>
      <c r="B15" s="292"/>
      <c r="C15" s="7"/>
      <c r="D15" s="8"/>
      <c r="E15" s="8"/>
      <c r="F15" s="8"/>
      <c r="G15" s="9"/>
      <c r="H15" s="165" t="s">
        <v>999</v>
      </c>
      <c r="I15" s="8" t="s">
        <v>998</v>
      </c>
      <c r="J15" s="8" t="s">
        <v>1004</v>
      </c>
      <c r="K15" s="8" t="s">
        <v>1005</v>
      </c>
      <c r="L15" s="167" t="s">
        <v>1006</v>
      </c>
      <c r="M15" s="7"/>
      <c r="N15" s="9"/>
      <c r="O15" s="7"/>
      <c r="P15" s="37"/>
      <c r="Q15" s="7"/>
      <c r="R15" s="9"/>
    </row>
    <row r="16" spans="1:18" s="157" customFormat="1" ht="15.75" customHeight="1">
      <c r="A16" s="464"/>
      <c r="B16" s="292"/>
      <c r="C16" s="11"/>
      <c r="D16" s="12"/>
      <c r="E16" s="12"/>
      <c r="F16" s="12"/>
      <c r="G16" s="13"/>
      <c r="H16" s="11" t="s">
        <v>1007</v>
      </c>
      <c r="I16" s="162"/>
      <c r="J16" s="12"/>
      <c r="K16" s="12"/>
      <c r="L16" s="384"/>
      <c r="M16" s="11"/>
      <c r="N16" s="13"/>
      <c r="O16" s="11"/>
      <c r="P16" s="72"/>
      <c r="Q16" s="11"/>
      <c r="R16" s="13"/>
    </row>
    <row r="17" spans="1:18" s="157" customFormat="1" ht="15.75" customHeight="1">
      <c r="A17" s="466" t="s">
        <v>19</v>
      </c>
      <c r="B17" s="230">
        <f>COUNTA(C17:L19)</f>
        <v>20</v>
      </c>
      <c r="C17" s="15" t="s">
        <v>98</v>
      </c>
      <c r="D17" s="16" t="s">
        <v>175</v>
      </c>
      <c r="E17" s="16" t="s">
        <v>176</v>
      </c>
      <c r="F17" s="16" t="s">
        <v>177</v>
      </c>
      <c r="G17" s="17" t="s">
        <v>143</v>
      </c>
      <c r="H17" s="15" t="s">
        <v>710</v>
      </c>
      <c r="I17" s="16" t="s">
        <v>711</v>
      </c>
      <c r="J17" s="16" t="s">
        <v>744</v>
      </c>
      <c r="K17" s="16" t="s">
        <v>23</v>
      </c>
      <c r="L17" s="17" t="s">
        <v>772</v>
      </c>
      <c r="M17" s="455" t="s">
        <v>1014</v>
      </c>
      <c r="N17" s="323"/>
      <c r="O17" s="372" t="s">
        <v>1275</v>
      </c>
      <c r="P17" s="36"/>
      <c r="Q17" s="15"/>
      <c r="R17" s="17"/>
    </row>
    <row r="18" spans="1:18" s="157" customFormat="1" ht="15.75" customHeight="1">
      <c r="A18" s="464"/>
      <c r="B18" s="292"/>
      <c r="C18" s="7"/>
      <c r="D18" s="8"/>
      <c r="E18" s="8"/>
      <c r="F18" s="8"/>
      <c r="G18" s="9"/>
      <c r="H18" s="385" t="s">
        <v>1014</v>
      </c>
      <c r="I18" s="324" t="s">
        <v>561</v>
      </c>
      <c r="J18" s="324" t="s">
        <v>712</v>
      </c>
      <c r="K18" s="8" t="s">
        <v>780</v>
      </c>
      <c r="L18" s="9" t="s">
        <v>27</v>
      </c>
      <c r="M18" s="308"/>
      <c r="N18" s="9"/>
      <c r="O18" s="7"/>
      <c r="P18" s="37"/>
      <c r="Q18" s="7"/>
      <c r="R18" s="9"/>
    </row>
    <row r="19" spans="1:18" s="157" customFormat="1" ht="15.75" customHeight="1">
      <c r="A19" s="465"/>
      <c r="B19" s="293"/>
      <c r="C19" s="80"/>
      <c r="D19" s="81"/>
      <c r="E19" s="81"/>
      <c r="F19" s="81"/>
      <c r="G19" s="82"/>
      <c r="H19" s="398" t="s">
        <v>1236</v>
      </c>
      <c r="I19" s="162" t="s">
        <v>650</v>
      </c>
      <c r="J19" s="12" t="s">
        <v>30</v>
      </c>
      <c r="K19" s="12" t="s">
        <v>20</v>
      </c>
      <c r="L19" s="397" t="s">
        <v>1178</v>
      </c>
      <c r="M19" s="80"/>
      <c r="N19" s="82"/>
      <c r="O19" s="80"/>
      <c r="P19" s="98"/>
      <c r="Q19" s="80"/>
      <c r="R19" s="82"/>
    </row>
    <row r="20" spans="1:18" s="157" customFormat="1" ht="15.75" customHeight="1">
      <c r="A20" s="464" t="s">
        <v>21</v>
      </c>
      <c r="B20" s="292">
        <f>COUNTA(C20:L25)</f>
        <v>33</v>
      </c>
      <c r="C20" s="41" t="s">
        <v>176</v>
      </c>
      <c r="D20" s="42" t="s">
        <v>143</v>
      </c>
      <c r="E20" s="42" t="s">
        <v>178</v>
      </c>
      <c r="F20" s="42"/>
      <c r="G20" s="43"/>
      <c r="H20" s="15" t="s">
        <v>98</v>
      </c>
      <c r="I20" s="16" t="s">
        <v>566</v>
      </c>
      <c r="J20" s="16" t="s">
        <v>1288</v>
      </c>
      <c r="K20" s="16" t="s">
        <v>22</v>
      </c>
      <c r="L20" s="17" t="s">
        <v>77</v>
      </c>
      <c r="M20" s="361" t="s">
        <v>1276</v>
      </c>
      <c r="N20" s="378" t="s">
        <v>62</v>
      </c>
      <c r="O20" s="372" t="s">
        <v>1276</v>
      </c>
      <c r="P20" s="25"/>
      <c r="Q20" s="15"/>
      <c r="R20" s="43"/>
    </row>
    <row r="21" spans="1:18" s="157" customFormat="1" ht="15.75" customHeight="1">
      <c r="A21" s="464"/>
      <c r="B21" s="292"/>
      <c r="C21" s="7"/>
      <c r="D21" s="8"/>
      <c r="E21" s="8"/>
      <c r="F21" s="8"/>
      <c r="G21" s="9"/>
      <c r="H21" s="391" t="s">
        <v>651</v>
      </c>
      <c r="I21" s="8" t="s">
        <v>567</v>
      </c>
      <c r="J21" s="8" t="s">
        <v>23</v>
      </c>
      <c r="K21" s="8" t="s">
        <v>1289</v>
      </c>
      <c r="L21" s="9" t="s">
        <v>1290</v>
      </c>
      <c r="M21" s="308"/>
      <c r="N21" s="9"/>
      <c r="O21" s="7"/>
      <c r="P21" s="37"/>
      <c r="Q21" s="7"/>
      <c r="R21" s="9"/>
    </row>
    <row r="22" spans="1:18" s="157" customFormat="1" ht="15.75" customHeight="1">
      <c r="A22" s="464"/>
      <c r="B22" s="292"/>
      <c r="C22" s="7"/>
      <c r="D22" s="8"/>
      <c r="E22" s="8"/>
      <c r="F22" s="8"/>
      <c r="G22" s="9"/>
      <c r="H22" s="391" t="s">
        <v>1291</v>
      </c>
      <c r="I22" s="8" t="s">
        <v>1292</v>
      </c>
      <c r="J22" s="8" t="s">
        <v>1293</v>
      </c>
      <c r="K22" s="8" t="s">
        <v>1294</v>
      </c>
      <c r="L22" s="167" t="s">
        <v>712</v>
      </c>
      <c r="M22" s="7"/>
      <c r="N22" s="456"/>
      <c r="O22" s="7"/>
      <c r="P22" s="37"/>
      <c r="Q22" s="7"/>
      <c r="R22" s="9"/>
    </row>
    <row r="23" spans="1:18" s="157" customFormat="1" ht="15.75" customHeight="1">
      <c r="A23" s="464"/>
      <c r="B23" s="292"/>
      <c r="C23" s="7"/>
      <c r="D23" s="8"/>
      <c r="E23" s="8"/>
      <c r="F23" s="8"/>
      <c r="G23" s="9"/>
      <c r="H23" s="391" t="s">
        <v>780</v>
      </c>
      <c r="I23" s="324" t="s">
        <v>1180</v>
      </c>
      <c r="J23" s="324" t="s">
        <v>1295</v>
      </c>
      <c r="K23" s="8" t="s">
        <v>1296</v>
      </c>
      <c r="L23" s="9" t="s">
        <v>27</v>
      </c>
      <c r="M23" s="7"/>
      <c r="N23" s="9"/>
      <c r="O23" s="7"/>
      <c r="P23" s="37"/>
      <c r="Q23" s="7"/>
      <c r="R23" s="9"/>
    </row>
    <row r="24" spans="1:18" s="157" customFormat="1" ht="15.75" customHeight="1">
      <c r="A24" s="464"/>
      <c r="B24" s="292"/>
      <c r="C24" s="21"/>
      <c r="D24" s="22"/>
      <c r="E24" s="22"/>
      <c r="F24" s="22"/>
      <c r="G24" s="23"/>
      <c r="H24" s="391" t="s">
        <v>901</v>
      </c>
      <c r="I24" s="8" t="s">
        <v>28</v>
      </c>
      <c r="J24" s="8" t="s">
        <v>29</v>
      </c>
      <c r="K24" s="8" t="s">
        <v>30</v>
      </c>
      <c r="L24" s="9" t="s">
        <v>20</v>
      </c>
      <c r="M24" s="21"/>
      <c r="N24" s="23"/>
      <c r="O24" s="21"/>
      <c r="P24" s="217"/>
      <c r="Q24" s="21"/>
      <c r="R24" s="23"/>
    </row>
    <row r="25" spans="1:18" s="157" customFormat="1" ht="15.75" customHeight="1">
      <c r="A25" s="465"/>
      <c r="B25" s="293"/>
      <c r="C25" s="11"/>
      <c r="D25" s="12"/>
      <c r="E25" s="12"/>
      <c r="F25" s="12"/>
      <c r="G25" s="13"/>
      <c r="H25" s="11" t="s">
        <v>31</v>
      </c>
      <c r="I25" s="583" t="s">
        <v>62</v>
      </c>
      <c r="J25" s="484" t="s">
        <v>1297</v>
      </c>
      <c r="K25" s="12" t="s">
        <v>32</v>
      </c>
      <c r="L25" s="397" t="s">
        <v>870</v>
      </c>
      <c r="M25" s="11"/>
      <c r="N25" s="13"/>
      <c r="O25" s="11"/>
      <c r="P25" s="72"/>
      <c r="Q25" s="11"/>
      <c r="R25" s="13"/>
    </row>
    <row r="26" spans="1:18" s="157" customFormat="1" ht="15.75" customHeight="1">
      <c r="A26" s="466" t="s">
        <v>34</v>
      </c>
      <c r="B26" s="230">
        <f>COUNTA(C26:L31)</f>
        <v>33</v>
      </c>
      <c r="C26" s="15" t="s">
        <v>98</v>
      </c>
      <c r="D26" s="16" t="s">
        <v>143</v>
      </c>
      <c r="E26" s="16" t="s">
        <v>179</v>
      </c>
      <c r="F26" s="16"/>
      <c r="G26" s="17"/>
      <c r="H26" s="360" t="s">
        <v>909</v>
      </c>
      <c r="I26" s="326" t="s">
        <v>908</v>
      </c>
      <c r="J26" s="16" t="s">
        <v>35</v>
      </c>
      <c r="K26" s="16" t="s">
        <v>652</v>
      </c>
      <c r="L26" s="17" t="s">
        <v>36</v>
      </c>
      <c r="M26" s="360"/>
      <c r="N26" s="323"/>
      <c r="O26" s="15"/>
      <c r="P26" s="36"/>
      <c r="Q26" s="15"/>
      <c r="R26" s="17"/>
    </row>
    <row r="27" spans="1:18" s="157" customFormat="1" ht="15.75" customHeight="1">
      <c r="A27" s="464"/>
      <c r="B27" s="292"/>
      <c r="C27" s="41"/>
      <c r="D27" s="42"/>
      <c r="E27" s="42"/>
      <c r="F27" s="42"/>
      <c r="G27" s="43"/>
      <c r="H27" s="165" t="s">
        <v>38</v>
      </c>
      <c r="I27" s="8" t="s">
        <v>39</v>
      </c>
      <c r="J27" s="8" t="s">
        <v>651</v>
      </c>
      <c r="K27" s="8" t="s">
        <v>37</v>
      </c>
      <c r="L27" s="9" t="s">
        <v>727</v>
      </c>
      <c r="M27" s="7"/>
      <c r="N27" s="43"/>
      <c r="O27" s="41"/>
      <c r="P27" s="218"/>
      <c r="Q27" s="41"/>
      <c r="R27" s="43"/>
    </row>
    <row r="28" spans="1:18" s="157" customFormat="1" ht="15.75" customHeight="1">
      <c r="A28" s="464"/>
      <c r="B28" s="292"/>
      <c r="C28" s="7"/>
      <c r="D28" s="8"/>
      <c r="E28" s="8"/>
      <c r="F28" s="8"/>
      <c r="G28" s="9"/>
      <c r="H28" s="7" t="s">
        <v>23</v>
      </c>
      <c r="I28" s="8" t="s">
        <v>565</v>
      </c>
      <c r="J28" s="8" t="s">
        <v>929</v>
      </c>
      <c r="K28" s="8" t="s">
        <v>40</v>
      </c>
      <c r="L28" s="9" t="s">
        <v>900</v>
      </c>
      <c r="M28" s="7"/>
      <c r="N28" s="9"/>
      <c r="O28" s="7"/>
      <c r="P28" s="37"/>
      <c r="Q28" s="7"/>
      <c r="R28" s="9"/>
    </row>
    <row r="29" spans="1:18" s="157" customFormat="1" ht="15.75" customHeight="1">
      <c r="A29" s="464"/>
      <c r="B29" s="292"/>
      <c r="C29" s="7"/>
      <c r="D29" s="8"/>
      <c r="E29" s="8"/>
      <c r="F29" s="8"/>
      <c r="G29" s="9"/>
      <c r="H29" s="7" t="s">
        <v>1120</v>
      </c>
      <c r="I29" s="8" t="s">
        <v>1119</v>
      </c>
      <c r="J29" s="8" t="s">
        <v>712</v>
      </c>
      <c r="K29" s="8" t="s">
        <v>780</v>
      </c>
      <c r="L29" s="9" t="s">
        <v>1180</v>
      </c>
      <c r="M29" s="7"/>
      <c r="N29" s="9"/>
      <c r="O29" s="7"/>
      <c r="P29" s="37"/>
      <c r="Q29" s="7"/>
      <c r="R29" s="9"/>
    </row>
    <row r="30" spans="1:18" s="157" customFormat="1" ht="15.75" customHeight="1">
      <c r="A30" s="464"/>
      <c r="B30" s="292"/>
      <c r="C30" s="7"/>
      <c r="D30" s="8"/>
      <c r="E30" s="8"/>
      <c r="F30" s="8"/>
      <c r="G30" s="9"/>
      <c r="H30" s="7" t="s">
        <v>1181</v>
      </c>
      <c r="I30" s="8" t="s">
        <v>713</v>
      </c>
      <c r="J30" s="8" t="s">
        <v>774</v>
      </c>
      <c r="K30" s="8" t="s">
        <v>1182</v>
      </c>
      <c r="L30" s="9" t="s">
        <v>1183</v>
      </c>
      <c r="M30" s="21"/>
      <c r="N30" s="23"/>
      <c r="O30" s="7"/>
      <c r="P30" s="37"/>
      <c r="Q30" s="7"/>
      <c r="R30" s="9"/>
    </row>
    <row r="31" spans="1:18" s="157" customFormat="1" ht="15.75" customHeight="1">
      <c r="A31" s="464"/>
      <c r="B31" s="292"/>
      <c r="C31" s="7"/>
      <c r="D31" s="8"/>
      <c r="E31" s="8"/>
      <c r="F31" s="8"/>
      <c r="G31" s="9"/>
      <c r="H31" s="11" t="s">
        <v>1024</v>
      </c>
      <c r="I31" s="12" t="s">
        <v>1027</v>
      </c>
      <c r="J31" s="12" t="s">
        <v>1023</v>
      </c>
      <c r="K31" s="396" t="s">
        <v>1178</v>
      </c>
      <c r="L31" s="13" t="s">
        <v>1179</v>
      </c>
      <c r="M31" s="11"/>
      <c r="N31" s="13"/>
      <c r="O31" s="7"/>
      <c r="P31" s="37"/>
      <c r="Q31" s="7"/>
      <c r="R31" s="9"/>
    </row>
    <row r="32" spans="1:18" s="157" customFormat="1" ht="15.75" customHeight="1">
      <c r="A32" s="466" t="s">
        <v>44</v>
      </c>
      <c r="B32" s="230">
        <f>COUNTA(C32:L36)</f>
        <v>29</v>
      </c>
      <c r="C32" s="15" t="s">
        <v>98</v>
      </c>
      <c r="D32" s="16" t="s">
        <v>99</v>
      </c>
      <c r="E32" s="16" t="s">
        <v>26</v>
      </c>
      <c r="F32" s="16" t="s">
        <v>42</v>
      </c>
      <c r="G32" s="17" t="s">
        <v>58</v>
      </c>
      <c r="H32" s="15" t="s">
        <v>775</v>
      </c>
      <c r="I32" s="16" t="s">
        <v>776</v>
      </c>
      <c r="J32" s="16" t="s">
        <v>37</v>
      </c>
      <c r="K32" s="16" t="s">
        <v>40</v>
      </c>
      <c r="L32" s="17" t="s">
        <v>45</v>
      </c>
      <c r="M32" s="329" t="s">
        <v>1237</v>
      </c>
      <c r="N32" s="17"/>
      <c r="O32" s="15"/>
      <c r="P32" s="36"/>
      <c r="Q32" s="15"/>
      <c r="R32" s="17"/>
    </row>
    <row r="33" spans="1:18" s="157" customFormat="1" ht="15.75" customHeight="1">
      <c r="A33" s="464"/>
      <c r="B33" s="292"/>
      <c r="C33" s="7" t="s">
        <v>826</v>
      </c>
      <c r="D33" s="8"/>
      <c r="E33" s="8"/>
      <c r="F33" s="8"/>
      <c r="G33" s="9"/>
      <c r="H33" s="7" t="s">
        <v>746</v>
      </c>
      <c r="I33" s="324" t="s">
        <v>857</v>
      </c>
      <c r="J33" s="8" t="s">
        <v>780</v>
      </c>
      <c r="K33" s="8" t="s">
        <v>25</v>
      </c>
      <c r="L33" s="9" t="s">
        <v>745</v>
      </c>
      <c r="M33" s="7"/>
      <c r="N33" s="9"/>
      <c r="O33" s="7"/>
      <c r="P33" s="37"/>
      <c r="Q33" s="7"/>
      <c r="R33" s="9"/>
    </row>
    <row r="34" spans="1:18" s="157" customFormat="1" ht="15.75" customHeight="1">
      <c r="A34" s="464"/>
      <c r="B34" s="292"/>
      <c r="C34" s="7"/>
      <c r="D34" s="8"/>
      <c r="E34" s="8"/>
      <c r="F34" s="8"/>
      <c r="G34" s="9"/>
      <c r="H34" s="7" t="s">
        <v>568</v>
      </c>
      <c r="I34" s="8" t="s">
        <v>569</v>
      </c>
      <c r="J34" s="8" t="s">
        <v>29</v>
      </c>
      <c r="K34" s="8" t="s">
        <v>46</v>
      </c>
      <c r="L34" s="9" t="s">
        <v>1026</v>
      </c>
      <c r="M34" s="7"/>
      <c r="N34" s="9"/>
      <c r="O34" s="7"/>
      <c r="P34" s="37"/>
      <c r="Q34" s="7"/>
      <c r="R34" s="9"/>
    </row>
    <row r="35" spans="1:18" s="157" customFormat="1" ht="15.75" customHeight="1">
      <c r="A35" s="464"/>
      <c r="B35" s="292"/>
      <c r="C35" s="24"/>
      <c r="D35" s="25"/>
      <c r="E35" s="25"/>
      <c r="F35" s="25"/>
      <c r="G35" s="26"/>
      <c r="H35" s="7" t="s">
        <v>1025</v>
      </c>
      <c r="I35" s="161" t="s">
        <v>1024</v>
      </c>
      <c r="J35" s="8" t="s">
        <v>1023</v>
      </c>
      <c r="K35" s="8" t="s">
        <v>1022</v>
      </c>
      <c r="L35" s="9" t="s">
        <v>1021</v>
      </c>
      <c r="M35" s="24"/>
      <c r="N35" s="26"/>
      <c r="O35" s="24"/>
      <c r="P35" s="219"/>
      <c r="Q35" s="24"/>
      <c r="R35" s="26"/>
    </row>
    <row r="36" spans="1:18" s="157" customFormat="1" ht="15.75" customHeight="1">
      <c r="A36" s="465"/>
      <c r="B36" s="293"/>
      <c r="C36" s="11"/>
      <c r="D36" s="12"/>
      <c r="E36" s="12"/>
      <c r="F36" s="12"/>
      <c r="G36" s="13"/>
      <c r="H36" s="395" t="s">
        <v>1237</v>
      </c>
      <c r="I36" s="12" t="s">
        <v>1020</v>
      </c>
      <c r="J36" s="162" t="s">
        <v>1019</v>
      </c>
      <c r="K36" s="12"/>
      <c r="L36" s="13"/>
      <c r="M36" s="11"/>
      <c r="N36" s="13"/>
      <c r="O36" s="11"/>
      <c r="P36" s="72"/>
      <c r="Q36" s="11"/>
      <c r="R36" s="13"/>
    </row>
    <row r="37" spans="1:18" s="157" customFormat="1" ht="16.5" customHeight="1">
      <c r="A37" s="464" t="s">
        <v>47</v>
      </c>
      <c r="B37" s="292">
        <f>COUNTA(C37:L43)</f>
        <v>30</v>
      </c>
      <c r="C37" s="41" t="s">
        <v>99</v>
      </c>
      <c r="D37" s="42" t="s">
        <v>143</v>
      </c>
      <c r="E37" s="42"/>
      <c r="F37" s="42"/>
      <c r="G37" s="43"/>
      <c r="H37" s="41" t="s">
        <v>98</v>
      </c>
      <c r="I37" s="42" t="s">
        <v>181</v>
      </c>
      <c r="J37" s="42" t="s">
        <v>730</v>
      </c>
      <c r="K37" s="42" t="s">
        <v>59</v>
      </c>
      <c r="L37" s="43" t="s">
        <v>748</v>
      </c>
      <c r="M37" s="457"/>
      <c r="N37" s="368"/>
      <c r="O37" s="41"/>
      <c r="P37" s="218"/>
      <c r="Q37" s="374" t="s">
        <v>1238</v>
      </c>
      <c r="R37" s="379" t="s">
        <v>1124</v>
      </c>
    </row>
    <row r="38" spans="1:18" s="157" customFormat="1" ht="16.5" customHeight="1">
      <c r="A38" s="464"/>
      <c r="B38" s="292"/>
      <c r="C38" s="7"/>
      <c r="D38" s="8"/>
      <c r="E38" s="8"/>
      <c r="F38" s="8"/>
      <c r="G38" s="9"/>
      <c r="H38" s="7" t="s">
        <v>48</v>
      </c>
      <c r="I38" s="8" t="s">
        <v>731</v>
      </c>
      <c r="J38" s="8" t="s">
        <v>40</v>
      </c>
      <c r="K38" s="8" t="s">
        <v>747</v>
      </c>
      <c r="L38" s="9" t="s">
        <v>41</v>
      </c>
      <c r="M38" s="165"/>
      <c r="N38" s="9"/>
      <c r="O38" s="7"/>
      <c r="P38" s="37"/>
      <c r="Q38" s="373" t="s">
        <v>1174</v>
      </c>
      <c r="R38" s="9"/>
    </row>
    <row r="39" spans="1:18" s="157" customFormat="1" ht="16.5" customHeight="1">
      <c r="A39" s="464"/>
      <c r="B39" s="292"/>
      <c r="C39" s="7"/>
      <c r="D39" s="8"/>
      <c r="E39" s="8"/>
      <c r="F39" s="8"/>
      <c r="G39" s="9"/>
      <c r="H39" s="7" t="s">
        <v>861</v>
      </c>
      <c r="I39" s="161" t="s">
        <v>49</v>
      </c>
      <c r="J39" s="324" t="s">
        <v>856</v>
      </c>
      <c r="K39" s="8" t="s">
        <v>25</v>
      </c>
      <c r="L39" s="167" t="s">
        <v>745</v>
      </c>
      <c r="M39" s="7"/>
      <c r="N39" s="9"/>
      <c r="O39" s="7"/>
      <c r="P39" s="37"/>
      <c r="Q39" s="7"/>
      <c r="R39" s="9"/>
    </row>
    <row r="40" spans="1:18" s="157" customFormat="1" ht="16.5" customHeight="1">
      <c r="A40" s="464"/>
      <c r="B40" s="292"/>
      <c r="C40" s="21"/>
      <c r="D40" s="22"/>
      <c r="E40" s="22"/>
      <c r="F40" s="22"/>
      <c r="G40" s="23"/>
      <c r="H40" s="7" t="s">
        <v>50</v>
      </c>
      <c r="I40" s="8" t="s">
        <v>902</v>
      </c>
      <c r="J40" s="324" t="s">
        <v>1050</v>
      </c>
      <c r="K40" s="161" t="s">
        <v>1123</v>
      </c>
      <c r="L40" s="9" t="s">
        <v>1010</v>
      </c>
      <c r="M40" s="21"/>
      <c r="N40" s="23"/>
      <c r="O40" s="21"/>
      <c r="P40" s="217"/>
      <c r="Q40" s="21"/>
      <c r="R40" s="23"/>
    </row>
    <row r="41" spans="1:18" s="157" customFormat="1" ht="16.5" customHeight="1">
      <c r="A41" s="464"/>
      <c r="B41" s="292"/>
      <c r="C41" s="7"/>
      <c r="D41" s="8"/>
      <c r="E41" s="8"/>
      <c r="F41" s="8"/>
      <c r="G41" s="9"/>
      <c r="H41" s="7" t="s">
        <v>1029</v>
      </c>
      <c r="I41" s="8" t="s">
        <v>1028</v>
      </c>
      <c r="J41" s="161" t="s">
        <v>1025</v>
      </c>
      <c r="K41" s="8" t="s">
        <v>1011</v>
      </c>
      <c r="L41" s="9" t="s">
        <v>1024</v>
      </c>
      <c r="M41" s="7"/>
      <c r="N41" s="9"/>
      <c r="O41" s="7"/>
      <c r="P41" s="37"/>
      <c r="Q41" s="7"/>
      <c r="R41" s="9"/>
    </row>
    <row r="42" spans="1:18" s="157" customFormat="1" ht="16.5" customHeight="1">
      <c r="A42" s="464"/>
      <c r="B42" s="292"/>
      <c r="C42" s="21"/>
      <c r="D42" s="22"/>
      <c r="E42" s="22"/>
      <c r="F42" s="22"/>
      <c r="G42" s="23"/>
      <c r="H42" s="7" t="s">
        <v>1027</v>
      </c>
      <c r="I42" s="161" t="s">
        <v>1021</v>
      </c>
      <c r="J42" s="161" t="s">
        <v>1008</v>
      </c>
      <c r="K42" s="392"/>
      <c r="L42" s="393"/>
      <c r="M42" s="21"/>
      <c r="N42" s="23"/>
      <c r="O42" s="21"/>
      <c r="P42" s="217"/>
      <c r="Q42" s="21"/>
      <c r="R42" s="23"/>
    </row>
    <row r="43" spans="1:18" s="157" customFormat="1" ht="16.5" customHeight="1" thickBot="1">
      <c r="A43" s="467"/>
      <c r="B43" s="294"/>
      <c r="C43" s="38"/>
      <c r="D43" s="39"/>
      <c r="E43" s="39"/>
      <c r="F43" s="39"/>
      <c r="G43" s="40"/>
      <c r="H43" s="452"/>
      <c r="I43" s="39"/>
      <c r="J43" s="39"/>
      <c r="K43" s="39"/>
      <c r="L43" s="453"/>
      <c r="M43" s="38"/>
      <c r="N43" s="40"/>
      <c r="O43" s="38"/>
      <c r="P43" s="220"/>
      <c r="Q43" s="38"/>
      <c r="R43" s="40"/>
    </row>
    <row r="44" spans="1:18" s="157" customFormat="1" ht="16.5" customHeight="1">
      <c r="A44" s="464" t="s">
        <v>51</v>
      </c>
      <c r="B44" s="292">
        <f>COUNTA(C44:L48)</f>
        <v>35</v>
      </c>
      <c r="C44" s="41" t="s">
        <v>98</v>
      </c>
      <c r="D44" s="42" t="s">
        <v>133</v>
      </c>
      <c r="E44" s="42" t="s">
        <v>99</v>
      </c>
      <c r="F44" s="42" t="s">
        <v>182</v>
      </c>
      <c r="G44" s="43" t="s">
        <v>25</v>
      </c>
      <c r="H44" s="41" t="s">
        <v>1058</v>
      </c>
      <c r="I44" s="256" t="s">
        <v>584</v>
      </c>
      <c r="J44" s="256" t="s">
        <v>572</v>
      </c>
      <c r="K44" s="42" t="s">
        <v>573</v>
      </c>
      <c r="L44" s="43" t="s">
        <v>1129</v>
      </c>
      <c r="M44" s="24"/>
      <c r="N44" s="43"/>
      <c r="O44" s="41"/>
      <c r="P44" s="218"/>
      <c r="Q44" s="374" t="s">
        <v>1174</v>
      </c>
      <c r="R44" s="43"/>
    </row>
    <row r="45" spans="1:18" s="157" customFormat="1" ht="16.5" customHeight="1">
      <c r="A45" s="464"/>
      <c r="B45" s="292"/>
      <c r="C45" s="7" t="s">
        <v>183</v>
      </c>
      <c r="D45" s="8" t="s">
        <v>54</v>
      </c>
      <c r="E45" s="8" t="s">
        <v>143</v>
      </c>
      <c r="F45" s="8" t="s">
        <v>145</v>
      </c>
      <c r="G45" s="9" t="s">
        <v>33</v>
      </c>
      <c r="H45" s="7" t="s">
        <v>1128</v>
      </c>
      <c r="I45" s="8" t="s">
        <v>1127</v>
      </c>
      <c r="J45" s="8" t="s">
        <v>1126</v>
      </c>
      <c r="K45" s="8" t="s">
        <v>1125</v>
      </c>
      <c r="L45" s="9" t="s">
        <v>862</v>
      </c>
      <c r="M45" s="7"/>
      <c r="N45" s="9"/>
      <c r="O45" s="7"/>
      <c r="P45" s="37"/>
      <c r="Q45" s="7"/>
      <c r="R45" s="9"/>
    </row>
    <row r="46" spans="1:18" s="157" customFormat="1" ht="16.5" customHeight="1">
      <c r="A46" s="464"/>
      <c r="B46" s="292"/>
      <c r="C46" s="21" t="s">
        <v>65</v>
      </c>
      <c r="D46" s="22"/>
      <c r="E46" s="22"/>
      <c r="F46" s="22"/>
      <c r="G46" s="23"/>
      <c r="H46" s="7" t="s">
        <v>1181</v>
      </c>
      <c r="I46" s="8" t="s">
        <v>754</v>
      </c>
      <c r="J46" s="8" t="s">
        <v>688</v>
      </c>
      <c r="K46" s="8" t="s">
        <v>901</v>
      </c>
      <c r="L46" s="9" t="s">
        <v>777</v>
      </c>
      <c r="M46" s="21"/>
      <c r="N46" s="23"/>
      <c r="O46" s="21"/>
      <c r="P46" s="217"/>
      <c r="Q46" s="21"/>
      <c r="R46" s="23"/>
    </row>
    <row r="47" spans="1:18" s="157" customFormat="1" ht="16.5" customHeight="1">
      <c r="A47" s="464"/>
      <c r="B47" s="292"/>
      <c r="C47" s="21"/>
      <c r="D47" s="22"/>
      <c r="E47" s="22"/>
      <c r="F47" s="22"/>
      <c r="G47" s="23"/>
      <c r="H47" s="7" t="s">
        <v>1195</v>
      </c>
      <c r="I47" s="8" t="s">
        <v>42</v>
      </c>
      <c r="J47" s="8" t="s">
        <v>53</v>
      </c>
      <c r="K47" s="8" t="s">
        <v>686</v>
      </c>
      <c r="L47" s="9" t="s">
        <v>1277</v>
      </c>
      <c r="M47" s="21"/>
      <c r="N47" s="23"/>
      <c r="O47" s="21"/>
      <c r="P47" s="217"/>
      <c r="Q47" s="21"/>
      <c r="R47" s="23"/>
    </row>
    <row r="48" spans="1:18" s="157" customFormat="1" ht="16.5" customHeight="1">
      <c r="A48" s="465"/>
      <c r="B48" s="293"/>
      <c r="C48" s="11"/>
      <c r="D48" s="12"/>
      <c r="E48" s="12"/>
      <c r="F48" s="12"/>
      <c r="G48" s="13"/>
      <c r="H48" s="11" t="s">
        <v>756</v>
      </c>
      <c r="I48" s="12" t="s">
        <v>1187</v>
      </c>
      <c r="J48" s="12" t="s">
        <v>1278</v>
      </c>
      <c r="K48" s="12" t="s">
        <v>62</v>
      </c>
      <c r="L48" s="13"/>
      <c r="M48" s="11"/>
      <c r="N48" s="13"/>
      <c r="O48" s="11"/>
      <c r="P48" s="72"/>
      <c r="Q48" s="11"/>
      <c r="R48" s="13"/>
    </row>
    <row r="49" spans="1:18" s="157" customFormat="1" ht="16.5" customHeight="1">
      <c r="A49" s="464" t="s">
        <v>55</v>
      </c>
      <c r="B49" s="292">
        <f>COUNTA(C49:L52)</f>
        <v>22</v>
      </c>
      <c r="C49" s="41" t="s">
        <v>56</v>
      </c>
      <c r="D49" s="42" t="s">
        <v>99</v>
      </c>
      <c r="E49" s="256" t="s">
        <v>57</v>
      </c>
      <c r="F49" s="42" t="s">
        <v>58</v>
      </c>
      <c r="G49" s="43" t="s">
        <v>30</v>
      </c>
      <c r="H49" s="15" t="s">
        <v>181</v>
      </c>
      <c r="I49" s="16" t="s">
        <v>566</v>
      </c>
      <c r="J49" s="16" t="s">
        <v>932</v>
      </c>
      <c r="K49" s="16" t="s">
        <v>1012</v>
      </c>
      <c r="L49" s="17" t="s">
        <v>1039</v>
      </c>
      <c r="M49" s="457"/>
      <c r="N49" s="43"/>
      <c r="O49" s="41"/>
      <c r="P49" s="218"/>
      <c r="Q49" s="374" t="s">
        <v>1174</v>
      </c>
      <c r="R49" s="43"/>
    </row>
    <row r="50" spans="1:18" s="157" customFormat="1" ht="16.5" customHeight="1">
      <c r="A50" s="464"/>
      <c r="B50" s="292"/>
      <c r="C50" s="7"/>
      <c r="D50" s="8"/>
      <c r="E50" s="8"/>
      <c r="F50" s="8"/>
      <c r="G50" s="9"/>
      <c r="H50" s="7" t="s">
        <v>1038</v>
      </c>
      <c r="I50" s="8" t="s">
        <v>1037</v>
      </c>
      <c r="J50" s="161" t="s">
        <v>1036</v>
      </c>
      <c r="K50" s="8" t="s">
        <v>1035</v>
      </c>
      <c r="L50" s="9" t="s">
        <v>1034</v>
      </c>
      <c r="M50" s="7"/>
      <c r="N50" s="43"/>
      <c r="O50" s="41"/>
      <c r="P50" s="218"/>
      <c r="Q50" s="41"/>
      <c r="R50" s="43"/>
    </row>
    <row r="51" spans="1:18" s="157" customFormat="1" ht="16.5" customHeight="1">
      <c r="A51" s="464"/>
      <c r="B51" s="292"/>
      <c r="C51" s="7"/>
      <c r="D51" s="8"/>
      <c r="E51" s="8"/>
      <c r="F51" s="8"/>
      <c r="G51" s="9"/>
      <c r="H51" s="7" t="s">
        <v>1033</v>
      </c>
      <c r="I51" s="8" t="s">
        <v>1018</v>
      </c>
      <c r="J51" s="8" t="s">
        <v>1031</v>
      </c>
      <c r="K51" s="8" t="s">
        <v>1030</v>
      </c>
      <c r="L51" s="9" t="s">
        <v>1032</v>
      </c>
      <c r="M51" s="7"/>
      <c r="N51" s="9"/>
      <c r="O51" s="7"/>
      <c r="P51" s="37"/>
      <c r="Q51" s="7"/>
      <c r="R51" s="9"/>
    </row>
    <row r="52" spans="1:18" s="157" customFormat="1" ht="16.5" customHeight="1">
      <c r="A52" s="464"/>
      <c r="B52" s="292"/>
      <c r="C52" s="11"/>
      <c r="D52" s="12"/>
      <c r="E52" s="12"/>
      <c r="F52" s="12"/>
      <c r="G52" s="13"/>
      <c r="H52" s="11" t="s">
        <v>1107</v>
      </c>
      <c r="I52" s="12" t="s">
        <v>1108</v>
      </c>
      <c r="J52" s="382"/>
      <c r="K52" s="12"/>
      <c r="L52" s="13"/>
      <c r="M52" s="11"/>
      <c r="N52" s="9"/>
      <c r="O52" s="7"/>
      <c r="P52" s="37"/>
      <c r="Q52" s="7"/>
      <c r="R52" s="9"/>
    </row>
    <row r="53" spans="1:18" s="157" customFormat="1" ht="16.5" customHeight="1">
      <c r="A53" s="466" t="s">
        <v>63</v>
      </c>
      <c r="B53" s="230">
        <f>COUNTA(C53:L54)</f>
        <v>15</v>
      </c>
      <c r="C53" s="15" t="s">
        <v>64</v>
      </c>
      <c r="D53" s="16" t="s">
        <v>56</v>
      </c>
      <c r="E53" s="16" t="s">
        <v>133</v>
      </c>
      <c r="F53" s="16" t="s">
        <v>99</v>
      </c>
      <c r="G53" s="17" t="s">
        <v>184</v>
      </c>
      <c r="H53" s="15" t="s">
        <v>52</v>
      </c>
      <c r="I53" s="16" t="s">
        <v>830</v>
      </c>
      <c r="J53" s="159" t="s">
        <v>901</v>
      </c>
      <c r="K53" s="16" t="s">
        <v>576</v>
      </c>
      <c r="L53" s="17" t="s">
        <v>1024</v>
      </c>
      <c r="M53" s="15"/>
      <c r="N53" s="17"/>
      <c r="O53" s="15"/>
      <c r="P53" s="36"/>
      <c r="Q53" s="15"/>
      <c r="R53" s="17"/>
    </row>
    <row r="54" spans="1:18" s="157" customFormat="1" ht="16.5" customHeight="1">
      <c r="A54" s="465"/>
      <c r="B54" s="293"/>
      <c r="C54" s="11" t="s">
        <v>185</v>
      </c>
      <c r="D54" s="12" t="s">
        <v>143</v>
      </c>
      <c r="E54" s="12"/>
      <c r="F54" s="12"/>
      <c r="G54" s="13"/>
      <c r="H54" s="164" t="s">
        <v>43</v>
      </c>
      <c r="I54" s="12" t="s">
        <v>65</v>
      </c>
      <c r="J54" s="12" t="s">
        <v>66</v>
      </c>
      <c r="K54" s="12"/>
      <c r="L54" s="13"/>
      <c r="M54" s="11"/>
      <c r="N54" s="13"/>
      <c r="O54" s="11"/>
      <c r="P54" s="72"/>
      <c r="Q54" s="11"/>
      <c r="R54" s="13"/>
    </row>
    <row r="55" spans="1:18" s="157" customFormat="1" ht="16.5" customHeight="1">
      <c r="A55" s="466" t="s">
        <v>67</v>
      </c>
      <c r="B55" s="230">
        <f>COUNTA(C55:L57)</f>
        <v>21</v>
      </c>
      <c r="C55" s="15" t="s">
        <v>72</v>
      </c>
      <c r="D55" s="16" t="s">
        <v>64</v>
      </c>
      <c r="E55" s="16" t="s">
        <v>77</v>
      </c>
      <c r="F55" s="16" t="s">
        <v>23</v>
      </c>
      <c r="G55" s="17" t="s">
        <v>68</v>
      </c>
      <c r="H55" s="15" t="s">
        <v>52</v>
      </c>
      <c r="I55" s="16" t="s">
        <v>56</v>
      </c>
      <c r="J55" s="159" t="s">
        <v>1130</v>
      </c>
      <c r="K55" s="16" t="s">
        <v>1009</v>
      </c>
      <c r="L55" s="17" t="s">
        <v>1013</v>
      </c>
      <c r="M55" s="360"/>
      <c r="N55" s="17"/>
      <c r="O55" s="15"/>
      <c r="P55" s="36"/>
      <c r="Q55" s="345" t="s">
        <v>1174</v>
      </c>
      <c r="R55" s="17"/>
    </row>
    <row r="56" spans="1:18" s="157" customFormat="1" ht="16.5" customHeight="1">
      <c r="A56" s="464"/>
      <c r="B56" s="292"/>
      <c r="C56" s="24" t="s">
        <v>69</v>
      </c>
      <c r="D56" s="25" t="s">
        <v>70</v>
      </c>
      <c r="E56" s="25" t="s">
        <v>30</v>
      </c>
      <c r="F56" s="25"/>
      <c r="G56" s="26"/>
      <c r="H56" s="7" t="s">
        <v>1133</v>
      </c>
      <c r="I56" s="8" t="s">
        <v>1132</v>
      </c>
      <c r="J56" s="8" t="s">
        <v>574</v>
      </c>
      <c r="K56" s="161" t="s">
        <v>575</v>
      </c>
      <c r="L56" s="9" t="s">
        <v>1131</v>
      </c>
      <c r="M56" s="24"/>
      <c r="N56" s="26"/>
      <c r="O56" s="24"/>
      <c r="P56" s="219"/>
      <c r="Q56" s="24"/>
      <c r="R56" s="26"/>
    </row>
    <row r="57" spans="1:18" s="157" customFormat="1" ht="16.5" customHeight="1">
      <c r="A57" s="465"/>
      <c r="B57" s="293"/>
      <c r="C57" s="11"/>
      <c r="D57" s="12"/>
      <c r="E57" s="12"/>
      <c r="F57" s="12"/>
      <c r="G57" s="13"/>
      <c r="H57" s="11" t="s">
        <v>905</v>
      </c>
      <c r="I57" s="12" t="s">
        <v>902</v>
      </c>
      <c r="J57" s="12" t="s">
        <v>62</v>
      </c>
      <c r="K57" s="382"/>
      <c r="L57" s="13"/>
      <c r="M57" s="11"/>
      <c r="N57" s="13"/>
      <c r="O57" s="11"/>
      <c r="P57" s="72"/>
      <c r="Q57" s="11"/>
      <c r="R57" s="13"/>
    </row>
    <row r="58" spans="1:18" s="157" customFormat="1" ht="16.5" customHeight="1">
      <c r="A58" s="464" t="s">
        <v>71</v>
      </c>
      <c r="B58" s="292">
        <f>COUNTA(C58:L61)</f>
        <v>26</v>
      </c>
      <c r="C58" s="41" t="s">
        <v>72</v>
      </c>
      <c r="D58" s="42" t="s">
        <v>23</v>
      </c>
      <c r="E58" s="42" t="s">
        <v>58</v>
      </c>
      <c r="F58" s="42" t="s">
        <v>73</v>
      </c>
      <c r="G58" s="43" t="s">
        <v>74</v>
      </c>
      <c r="H58" s="158" t="s">
        <v>584</v>
      </c>
      <c r="I58" s="159" t="s">
        <v>554</v>
      </c>
      <c r="J58" s="16" t="s">
        <v>566</v>
      </c>
      <c r="K58" s="16" t="s">
        <v>689</v>
      </c>
      <c r="L58" s="17" t="s">
        <v>565</v>
      </c>
      <c r="M58" s="361" t="s">
        <v>1032</v>
      </c>
      <c r="N58" s="323"/>
      <c r="O58" s="41"/>
      <c r="P58" s="218"/>
      <c r="Q58" s="374" t="s">
        <v>1174</v>
      </c>
      <c r="R58" s="43"/>
    </row>
    <row r="59" spans="1:18" s="157" customFormat="1" ht="16.5" customHeight="1">
      <c r="A59" s="464"/>
      <c r="B59" s="292"/>
      <c r="C59" s="7" t="s">
        <v>30</v>
      </c>
      <c r="D59" s="8" t="s">
        <v>75</v>
      </c>
      <c r="E59" s="8" t="s">
        <v>33</v>
      </c>
      <c r="F59" s="8"/>
      <c r="G59" s="9"/>
      <c r="H59" s="308" t="s">
        <v>856</v>
      </c>
      <c r="I59" s="161" t="s">
        <v>834</v>
      </c>
      <c r="J59" s="324" t="s">
        <v>871</v>
      </c>
      <c r="K59" s="8" t="s">
        <v>575</v>
      </c>
      <c r="L59" s="322" t="s">
        <v>858</v>
      </c>
      <c r="M59" s="308"/>
      <c r="N59" s="9"/>
      <c r="O59" s="7"/>
      <c r="P59" s="37"/>
      <c r="Q59" s="7"/>
      <c r="R59" s="9"/>
    </row>
    <row r="60" spans="1:18" s="157" customFormat="1" ht="16.5" customHeight="1">
      <c r="A60" s="464"/>
      <c r="B60" s="292"/>
      <c r="C60" s="7"/>
      <c r="D60" s="8"/>
      <c r="E60" s="8"/>
      <c r="F60" s="8"/>
      <c r="G60" s="9"/>
      <c r="H60" s="165" t="s">
        <v>688</v>
      </c>
      <c r="I60" s="161" t="s">
        <v>60</v>
      </c>
      <c r="J60" s="8" t="s">
        <v>901</v>
      </c>
      <c r="K60" s="8" t="s">
        <v>61</v>
      </c>
      <c r="L60" s="375" t="s">
        <v>1032</v>
      </c>
      <c r="M60" s="308"/>
      <c r="N60" s="9"/>
      <c r="O60" s="7"/>
      <c r="P60" s="37"/>
      <c r="Q60" s="7"/>
      <c r="R60" s="9"/>
    </row>
    <row r="61" spans="1:18" s="157" customFormat="1" ht="16.5" customHeight="1">
      <c r="A61" s="464"/>
      <c r="B61" s="292"/>
      <c r="C61" s="24"/>
      <c r="D61" s="25"/>
      <c r="E61" s="25"/>
      <c r="F61" s="449"/>
      <c r="G61" s="26"/>
      <c r="H61" s="11" t="s">
        <v>714</v>
      </c>
      <c r="I61" s="12" t="s">
        <v>778</v>
      </c>
      <c r="J61" s="12" t="s">
        <v>62</v>
      </c>
      <c r="K61" s="12"/>
      <c r="L61" s="13"/>
      <c r="M61" s="24"/>
      <c r="N61" s="26"/>
      <c r="O61" s="24"/>
      <c r="P61" s="219"/>
      <c r="Q61" s="24"/>
      <c r="R61" s="26"/>
    </row>
    <row r="62" spans="1:18" s="157" customFormat="1" ht="16.5" customHeight="1">
      <c r="A62" s="44" t="s">
        <v>76</v>
      </c>
      <c r="B62" s="228">
        <f>COUNTA(C62:L62)</f>
        <v>6</v>
      </c>
      <c r="C62" s="28" t="s">
        <v>77</v>
      </c>
      <c r="D62" s="29" t="s">
        <v>23</v>
      </c>
      <c r="E62" s="29" t="s">
        <v>78</v>
      </c>
      <c r="F62" s="29" t="s">
        <v>53</v>
      </c>
      <c r="G62" s="30"/>
      <c r="H62" s="28" t="s">
        <v>903</v>
      </c>
      <c r="I62" s="333" t="s">
        <v>902</v>
      </c>
      <c r="J62" s="29"/>
      <c r="K62" s="29"/>
      <c r="L62" s="30"/>
      <c r="M62" s="312" t="s">
        <v>902</v>
      </c>
      <c r="N62" s="30"/>
      <c r="O62" s="28"/>
      <c r="P62" s="71"/>
      <c r="Q62" s="28"/>
      <c r="R62" s="30"/>
    </row>
    <row r="63" spans="1:18" s="157" customFormat="1" ht="16.5" customHeight="1">
      <c r="A63" s="464" t="s">
        <v>79</v>
      </c>
      <c r="B63" s="292">
        <f>COUNTA(C63:L70)</f>
        <v>41</v>
      </c>
      <c r="C63" s="41" t="s">
        <v>80</v>
      </c>
      <c r="D63" s="42" t="s">
        <v>23</v>
      </c>
      <c r="E63" s="42" t="s">
        <v>81</v>
      </c>
      <c r="F63" s="42"/>
      <c r="G63" s="17"/>
      <c r="H63" s="15" t="s">
        <v>1058</v>
      </c>
      <c r="I63" s="390" t="s">
        <v>1239</v>
      </c>
      <c r="J63" s="159" t="s">
        <v>586</v>
      </c>
      <c r="K63" s="16" t="s">
        <v>584</v>
      </c>
      <c r="L63" s="17" t="s">
        <v>1129</v>
      </c>
      <c r="M63" s="361" t="s">
        <v>1239</v>
      </c>
      <c r="N63" s="346" t="s">
        <v>1285</v>
      </c>
      <c r="O63" s="488" t="s">
        <v>1285</v>
      </c>
      <c r="P63" s="218"/>
      <c r="Q63" s="374" t="s">
        <v>1174</v>
      </c>
      <c r="R63" s="263"/>
    </row>
    <row r="64" spans="1:18" s="157" customFormat="1" ht="16.5" customHeight="1">
      <c r="A64" s="464"/>
      <c r="B64" s="292"/>
      <c r="C64" s="41"/>
      <c r="D64" s="42"/>
      <c r="E64" s="42"/>
      <c r="F64" s="42"/>
      <c r="G64" s="9"/>
      <c r="H64" s="165" t="s">
        <v>687</v>
      </c>
      <c r="I64" s="8" t="s">
        <v>1128</v>
      </c>
      <c r="J64" s="8" t="s">
        <v>1060</v>
      </c>
      <c r="K64" s="8" t="s">
        <v>1125</v>
      </c>
      <c r="L64" s="9" t="s">
        <v>671</v>
      </c>
      <c r="M64" s="41"/>
      <c r="N64" s="43"/>
      <c r="O64" s="41"/>
      <c r="P64" s="218"/>
      <c r="Q64" s="41"/>
      <c r="R64" s="263"/>
    </row>
    <row r="65" spans="1:18" s="157" customFormat="1" ht="16.5" customHeight="1">
      <c r="A65" s="464"/>
      <c r="B65" s="292"/>
      <c r="C65" s="7"/>
      <c r="D65" s="8"/>
      <c r="E65" s="8"/>
      <c r="F65" s="8"/>
      <c r="G65" s="9"/>
      <c r="H65" s="391" t="s">
        <v>1043</v>
      </c>
      <c r="I65" s="8" t="s">
        <v>1044</v>
      </c>
      <c r="J65" s="8" t="s">
        <v>1045</v>
      </c>
      <c r="K65" s="8" t="s">
        <v>1013</v>
      </c>
      <c r="L65" s="9" t="s">
        <v>1015</v>
      </c>
      <c r="M65" s="391"/>
      <c r="N65" s="9"/>
      <c r="O65" s="7"/>
      <c r="P65" s="37"/>
      <c r="Q65" s="7"/>
      <c r="R65" s="9"/>
    </row>
    <row r="66" spans="1:18" s="157" customFormat="1" ht="16.5" customHeight="1">
      <c r="A66" s="464"/>
      <c r="B66" s="292"/>
      <c r="C66" s="7"/>
      <c r="D66" s="8"/>
      <c r="E66" s="8"/>
      <c r="F66" s="8"/>
      <c r="G66" s="9"/>
      <c r="H66" s="7" t="s">
        <v>1136</v>
      </c>
      <c r="I66" s="8" t="s">
        <v>1046</v>
      </c>
      <c r="J66" s="8" t="s">
        <v>861</v>
      </c>
      <c r="K66" s="8" t="s">
        <v>862</v>
      </c>
      <c r="L66" s="9" t="s">
        <v>1017</v>
      </c>
      <c r="M66" s="7"/>
      <c r="N66" s="9"/>
      <c r="O66" s="7"/>
      <c r="P66" s="37"/>
      <c r="Q66" s="7"/>
      <c r="R66" s="9"/>
    </row>
    <row r="67" spans="1:18" s="157" customFormat="1" ht="16.5" customHeight="1">
      <c r="A67" s="464"/>
      <c r="B67" s="292"/>
      <c r="C67" s="21"/>
      <c r="D67" s="22"/>
      <c r="E67" s="22"/>
      <c r="F67" s="22"/>
      <c r="G67" s="23"/>
      <c r="H67" s="7" t="s">
        <v>1118</v>
      </c>
      <c r="I67" s="8" t="s">
        <v>1047</v>
      </c>
      <c r="J67" s="8" t="s">
        <v>1048</v>
      </c>
      <c r="K67" s="8" t="s">
        <v>1131</v>
      </c>
      <c r="L67" s="9" t="s">
        <v>1135</v>
      </c>
      <c r="M67" s="7"/>
      <c r="N67" s="9"/>
      <c r="O67" s="21"/>
      <c r="P67" s="217"/>
      <c r="Q67" s="21"/>
      <c r="R67" s="23"/>
    </row>
    <row r="68" spans="1:18" s="157" customFormat="1" ht="16.5" customHeight="1">
      <c r="A68" s="464"/>
      <c r="B68" s="292"/>
      <c r="C68" s="21"/>
      <c r="D68" s="22"/>
      <c r="E68" s="22"/>
      <c r="F68" s="22"/>
      <c r="G68" s="23"/>
      <c r="H68" s="487" t="s">
        <v>1286</v>
      </c>
      <c r="I68" s="8" t="s">
        <v>902</v>
      </c>
      <c r="J68" s="8" t="s">
        <v>1049</v>
      </c>
      <c r="K68" s="8" t="s">
        <v>1050</v>
      </c>
      <c r="L68" s="9" t="s">
        <v>1063</v>
      </c>
      <c r="M68" s="21"/>
      <c r="N68" s="23"/>
      <c r="O68" s="21"/>
      <c r="P68" s="217"/>
      <c r="Q68" s="21"/>
      <c r="R68" s="23"/>
    </row>
    <row r="69" spans="1:18" s="157" customFormat="1" ht="16.5" customHeight="1">
      <c r="A69" s="464"/>
      <c r="B69" s="292"/>
      <c r="C69" s="21"/>
      <c r="D69" s="22"/>
      <c r="E69" s="22"/>
      <c r="F69" s="22"/>
      <c r="G69" s="23"/>
      <c r="H69" s="7" t="s">
        <v>1134</v>
      </c>
      <c r="I69" s="8" t="s">
        <v>1030</v>
      </c>
      <c r="J69" s="8" t="s">
        <v>1004</v>
      </c>
      <c r="K69" s="8" t="s">
        <v>1052</v>
      </c>
      <c r="L69" s="9" t="s">
        <v>1024</v>
      </c>
      <c r="M69" s="21"/>
      <c r="N69" s="23"/>
      <c r="O69" s="21"/>
      <c r="P69" s="217"/>
      <c r="Q69" s="21"/>
      <c r="R69" s="23"/>
    </row>
    <row r="70" spans="1:18" s="157" customFormat="1" ht="16.5" customHeight="1">
      <c r="A70" s="464"/>
      <c r="B70" s="292"/>
      <c r="C70" s="21"/>
      <c r="D70" s="22"/>
      <c r="E70" s="22"/>
      <c r="F70" s="22"/>
      <c r="G70" s="23"/>
      <c r="H70" s="11" t="s">
        <v>1053</v>
      </c>
      <c r="I70" s="162" t="s">
        <v>1054</v>
      </c>
      <c r="J70" s="12" t="s">
        <v>1008</v>
      </c>
      <c r="K70" s="12"/>
      <c r="L70" s="13"/>
      <c r="M70" s="21"/>
      <c r="N70" s="23"/>
      <c r="O70" s="21"/>
      <c r="P70" s="217"/>
      <c r="Q70" s="21"/>
      <c r="R70" s="23"/>
    </row>
    <row r="71" spans="1:18" s="157" customFormat="1" ht="16.5" customHeight="1">
      <c r="A71" s="466" t="s">
        <v>83</v>
      </c>
      <c r="B71" s="230">
        <f>COUNTA(C71:L74)</f>
        <v>27</v>
      </c>
      <c r="C71" s="15" t="s">
        <v>99</v>
      </c>
      <c r="D71" s="16" t="s">
        <v>186</v>
      </c>
      <c r="E71" s="16" t="s">
        <v>187</v>
      </c>
      <c r="F71" s="16" t="s">
        <v>188</v>
      </c>
      <c r="G71" s="17" t="s">
        <v>84</v>
      </c>
      <c r="H71" s="158" t="s">
        <v>85</v>
      </c>
      <c r="I71" s="16" t="s">
        <v>758</v>
      </c>
      <c r="J71" s="16" t="s">
        <v>72</v>
      </c>
      <c r="K71" s="16" t="s">
        <v>52</v>
      </c>
      <c r="L71" s="17" t="s">
        <v>781</v>
      </c>
      <c r="M71" s="311" t="s">
        <v>902</v>
      </c>
      <c r="N71" s="160"/>
      <c r="O71" s="15"/>
      <c r="P71" s="36"/>
      <c r="Q71" s="345" t="s">
        <v>1174</v>
      </c>
      <c r="R71" s="17"/>
    </row>
    <row r="72" spans="1:18" s="157" customFormat="1" ht="16.5" customHeight="1">
      <c r="A72" s="464"/>
      <c r="B72" s="292"/>
      <c r="C72" s="7" t="s">
        <v>89</v>
      </c>
      <c r="D72" s="8" t="s">
        <v>58</v>
      </c>
      <c r="E72" s="8" t="s">
        <v>90</v>
      </c>
      <c r="F72" s="8"/>
      <c r="G72" s="9"/>
      <c r="H72" s="165" t="s">
        <v>86</v>
      </c>
      <c r="I72" s="8" t="s">
        <v>87</v>
      </c>
      <c r="J72" s="161" t="s">
        <v>88</v>
      </c>
      <c r="K72" s="161" t="s">
        <v>780</v>
      </c>
      <c r="L72" s="9" t="s">
        <v>25</v>
      </c>
      <c r="M72" s="7"/>
      <c r="N72" s="167"/>
      <c r="O72" s="7"/>
      <c r="P72" s="37"/>
      <c r="Q72" s="7"/>
      <c r="R72" s="9"/>
    </row>
    <row r="73" spans="1:18" s="157" customFormat="1" ht="16.5" customHeight="1">
      <c r="A73" s="464"/>
      <c r="B73" s="292"/>
      <c r="C73" s="7"/>
      <c r="D73" s="8"/>
      <c r="E73" s="8"/>
      <c r="F73" s="8"/>
      <c r="G73" s="9"/>
      <c r="H73" s="165" t="s">
        <v>745</v>
      </c>
      <c r="I73" s="8" t="s">
        <v>82</v>
      </c>
      <c r="J73" s="161" t="s">
        <v>60</v>
      </c>
      <c r="K73" s="386" t="s">
        <v>902</v>
      </c>
      <c r="L73" s="9" t="s">
        <v>29</v>
      </c>
      <c r="M73" s="7"/>
      <c r="N73" s="456"/>
      <c r="O73" s="7"/>
      <c r="P73" s="37"/>
      <c r="Q73" s="7"/>
      <c r="R73" s="9"/>
    </row>
    <row r="74" spans="1:18" s="157" customFormat="1" ht="16.5" customHeight="1">
      <c r="A74" s="465"/>
      <c r="B74" s="293"/>
      <c r="C74" s="11"/>
      <c r="D74" s="12"/>
      <c r="E74" s="12"/>
      <c r="F74" s="12"/>
      <c r="G74" s="13"/>
      <c r="H74" s="11" t="s">
        <v>782</v>
      </c>
      <c r="I74" s="12" t="s">
        <v>30</v>
      </c>
      <c r="J74" s="12" t="s">
        <v>62</v>
      </c>
      <c r="K74" s="12" t="s">
        <v>33</v>
      </c>
      <c r="L74" s="13"/>
      <c r="M74" s="11"/>
      <c r="N74" s="13"/>
      <c r="O74" s="11"/>
      <c r="P74" s="72"/>
      <c r="Q74" s="21"/>
      <c r="R74" s="13"/>
    </row>
    <row r="75" spans="1:18" s="157" customFormat="1" ht="16.5" customHeight="1">
      <c r="A75" s="464" t="s">
        <v>91</v>
      </c>
      <c r="B75" s="292">
        <f>COUNTA(C75:L79)</f>
        <v>23</v>
      </c>
      <c r="C75" s="41" t="s">
        <v>99</v>
      </c>
      <c r="D75" s="42" t="s">
        <v>189</v>
      </c>
      <c r="E75" s="42"/>
      <c r="F75" s="42"/>
      <c r="G75" s="43"/>
      <c r="H75" s="15" t="s">
        <v>98</v>
      </c>
      <c r="I75" s="16" t="s">
        <v>52</v>
      </c>
      <c r="J75" s="16" t="s">
        <v>783</v>
      </c>
      <c r="K75" s="326" t="s">
        <v>875</v>
      </c>
      <c r="L75" s="323" t="s">
        <v>876</v>
      </c>
      <c r="M75" s="360"/>
      <c r="N75" s="323"/>
      <c r="O75" s="283"/>
      <c r="P75" s="218"/>
      <c r="Q75" s="345" t="s">
        <v>1174</v>
      </c>
      <c r="R75" s="43"/>
    </row>
    <row r="76" spans="1:18" s="157" customFormat="1" ht="16.5" customHeight="1">
      <c r="A76" s="464"/>
      <c r="B76" s="292"/>
      <c r="C76" s="7"/>
      <c r="D76" s="8"/>
      <c r="E76" s="8"/>
      <c r="F76" s="8"/>
      <c r="G76" s="9"/>
      <c r="H76" s="165" t="s">
        <v>24</v>
      </c>
      <c r="I76" s="8" t="s">
        <v>780</v>
      </c>
      <c r="J76" s="324" t="s">
        <v>858</v>
      </c>
      <c r="K76" s="8" t="s">
        <v>82</v>
      </c>
      <c r="L76" s="9" t="s">
        <v>60</v>
      </c>
      <c r="M76" s="308"/>
      <c r="N76" s="9"/>
      <c r="O76" s="7"/>
      <c r="P76" s="37"/>
      <c r="Q76" s="7"/>
      <c r="R76" s="9"/>
    </row>
    <row r="77" spans="1:18" s="157" customFormat="1" ht="16.5" customHeight="1">
      <c r="A77" s="464"/>
      <c r="B77" s="292"/>
      <c r="C77" s="21"/>
      <c r="D77" s="22"/>
      <c r="E77" s="22"/>
      <c r="F77" s="22"/>
      <c r="G77" s="23"/>
      <c r="H77" s="7" t="s">
        <v>1018</v>
      </c>
      <c r="I77" s="8" t="s">
        <v>1031</v>
      </c>
      <c r="J77" s="8" t="s">
        <v>1057</v>
      </c>
      <c r="K77" s="8" t="s">
        <v>1056</v>
      </c>
      <c r="L77" s="9" t="s">
        <v>1055</v>
      </c>
      <c r="M77" s="21"/>
      <c r="N77" s="23"/>
      <c r="O77" s="21"/>
      <c r="P77" s="217"/>
      <c r="Q77" s="21"/>
      <c r="R77" s="23"/>
    </row>
    <row r="78" spans="1:18" s="157" customFormat="1" ht="16.5" customHeight="1">
      <c r="A78" s="464"/>
      <c r="B78" s="292"/>
      <c r="C78" s="21"/>
      <c r="D78" s="22"/>
      <c r="E78" s="22"/>
      <c r="F78" s="22"/>
      <c r="G78" s="23"/>
      <c r="H78" s="7" t="s">
        <v>58</v>
      </c>
      <c r="I78" s="8" t="s">
        <v>773</v>
      </c>
      <c r="J78" s="8" t="s">
        <v>1029</v>
      </c>
      <c r="K78" s="8" t="s">
        <v>1024</v>
      </c>
      <c r="L78" s="9" t="s">
        <v>1021</v>
      </c>
      <c r="M78" s="21"/>
      <c r="N78" s="23"/>
      <c r="O78" s="21"/>
      <c r="P78" s="217"/>
      <c r="Q78" s="21"/>
      <c r="R78" s="23"/>
    </row>
    <row r="79" spans="1:18" s="157" customFormat="1" ht="16.5" customHeight="1">
      <c r="A79" s="464"/>
      <c r="B79" s="292"/>
      <c r="C79" s="11"/>
      <c r="D79" s="12"/>
      <c r="E79" s="12"/>
      <c r="F79" s="12"/>
      <c r="G79" s="13"/>
      <c r="H79" s="11" t="s">
        <v>1019</v>
      </c>
      <c r="I79" s="382"/>
      <c r="J79" s="12"/>
      <c r="K79" s="12"/>
      <c r="L79" s="13"/>
      <c r="M79" s="11"/>
      <c r="N79" s="13"/>
      <c r="O79" s="11"/>
      <c r="P79" s="72"/>
      <c r="Q79" s="11"/>
      <c r="R79" s="13"/>
    </row>
    <row r="80" spans="1:18" s="157" customFormat="1" ht="16.5" customHeight="1">
      <c r="A80" s="466" t="s">
        <v>93</v>
      </c>
      <c r="B80" s="230">
        <f>COUNTA(C80:L83)</f>
        <v>28</v>
      </c>
      <c r="C80" s="158" t="s">
        <v>585</v>
      </c>
      <c r="D80" s="16" t="s">
        <v>190</v>
      </c>
      <c r="E80" s="16" t="s">
        <v>133</v>
      </c>
      <c r="F80" s="16" t="s">
        <v>99</v>
      </c>
      <c r="G80" s="17" t="s">
        <v>54</v>
      </c>
      <c r="H80" s="15" t="s">
        <v>1062</v>
      </c>
      <c r="I80" s="16" t="s">
        <v>1061</v>
      </c>
      <c r="J80" s="326" t="s">
        <v>1060</v>
      </c>
      <c r="K80" s="16" t="s">
        <v>1013</v>
      </c>
      <c r="L80" s="17" t="s">
        <v>1059</v>
      </c>
      <c r="M80" s="361" t="s">
        <v>1273</v>
      </c>
      <c r="N80" s="323"/>
      <c r="O80" s="15"/>
      <c r="P80" s="36"/>
      <c r="Q80" s="345" t="s">
        <v>1174</v>
      </c>
      <c r="R80" s="17"/>
    </row>
    <row r="81" spans="1:18" s="157" customFormat="1" ht="16.5" customHeight="1">
      <c r="A81" s="464"/>
      <c r="B81" s="292"/>
      <c r="C81" s="165" t="s">
        <v>89</v>
      </c>
      <c r="D81" s="8" t="s">
        <v>58</v>
      </c>
      <c r="E81" s="8" t="s">
        <v>30</v>
      </c>
      <c r="F81" s="42"/>
      <c r="G81" s="43"/>
      <c r="H81" s="7" t="s">
        <v>1016</v>
      </c>
      <c r="I81" s="8" t="s">
        <v>1017</v>
      </c>
      <c r="J81" s="324" t="s">
        <v>754</v>
      </c>
      <c r="K81" s="8" t="s">
        <v>60</v>
      </c>
      <c r="L81" s="322" t="s">
        <v>902</v>
      </c>
      <c r="M81" s="308"/>
      <c r="N81" s="322"/>
      <c r="O81" s="41"/>
      <c r="P81" s="218"/>
      <c r="Q81" s="41"/>
      <c r="R81" s="43"/>
    </row>
    <row r="82" spans="1:18" s="157" customFormat="1" ht="16.5" customHeight="1">
      <c r="A82" s="464"/>
      <c r="B82" s="292"/>
      <c r="C82" s="165"/>
      <c r="D82" s="8"/>
      <c r="E82" s="8"/>
      <c r="F82" s="8"/>
      <c r="G82" s="9"/>
      <c r="H82" s="7" t="s">
        <v>1190</v>
      </c>
      <c r="I82" s="386" t="s">
        <v>1274</v>
      </c>
      <c r="J82" s="8" t="s">
        <v>42</v>
      </c>
      <c r="K82" s="324" t="s">
        <v>1189</v>
      </c>
      <c r="L82" s="9" t="s">
        <v>1188</v>
      </c>
      <c r="M82" s="308"/>
      <c r="N82" s="322"/>
      <c r="O82" s="41"/>
      <c r="P82" s="218"/>
      <c r="Q82" s="41"/>
      <c r="R82" s="43"/>
    </row>
    <row r="83" spans="1:18" s="157" customFormat="1" ht="16.5" customHeight="1" thickBot="1">
      <c r="A83" s="467"/>
      <c r="B83" s="294"/>
      <c r="C83" s="450"/>
      <c r="D83" s="298"/>
      <c r="E83" s="298"/>
      <c r="F83" s="298"/>
      <c r="G83" s="287"/>
      <c r="H83" s="38" t="s">
        <v>90</v>
      </c>
      <c r="I83" s="458" t="s">
        <v>1186</v>
      </c>
      <c r="J83" s="39" t="s">
        <v>1187</v>
      </c>
      <c r="K83" s="458" t="s">
        <v>62</v>
      </c>
      <c r="L83" s="459" t="s">
        <v>1185</v>
      </c>
      <c r="M83" s="460"/>
      <c r="N83" s="461"/>
      <c r="O83" s="299"/>
      <c r="P83" s="300"/>
      <c r="Q83" s="299"/>
      <c r="R83" s="287"/>
    </row>
    <row r="84" spans="1:18" s="157" customFormat="1" ht="16.5" customHeight="1">
      <c r="A84" s="464" t="s">
        <v>94</v>
      </c>
      <c r="B84" s="292">
        <f>COUNTA(C84:L85)</f>
        <v>10</v>
      </c>
      <c r="C84" s="41" t="s">
        <v>56</v>
      </c>
      <c r="D84" s="42" t="s">
        <v>99</v>
      </c>
      <c r="E84" s="42" t="s">
        <v>143</v>
      </c>
      <c r="F84" s="42"/>
      <c r="G84" s="43"/>
      <c r="H84" s="41" t="s">
        <v>565</v>
      </c>
      <c r="I84" s="42" t="s">
        <v>835</v>
      </c>
      <c r="J84" s="42" t="s">
        <v>1018</v>
      </c>
      <c r="K84" s="42" t="s">
        <v>1042</v>
      </c>
      <c r="L84" s="43" t="s">
        <v>1041</v>
      </c>
      <c r="M84" s="41"/>
      <c r="N84" s="43"/>
      <c r="O84" s="41"/>
      <c r="P84" s="218"/>
      <c r="Q84" s="41"/>
      <c r="R84" s="43"/>
    </row>
    <row r="85" spans="1:18" s="157" customFormat="1" ht="16.5" customHeight="1">
      <c r="A85" s="465"/>
      <c r="B85" s="293"/>
      <c r="C85" s="24"/>
      <c r="D85" s="25"/>
      <c r="E85" s="25"/>
      <c r="F85" s="25"/>
      <c r="G85" s="26"/>
      <c r="H85" s="24" t="s">
        <v>1040</v>
      </c>
      <c r="I85" s="25" t="s">
        <v>1024</v>
      </c>
      <c r="J85" s="25"/>
      <c r="K85" s="25"/>
      <c r="L85" s="26"/>
      <c r="M85" s="24"/>
      <c r="N85" s="43"/>
      <c r="O85" s="41"/>
      <c r="P85" s="218"/>
      <c r="Q85" s="24"/>
      <c r="R85" s="26"/>
    </row>
    <row r="86" spans="1:18" s="157" customFormat="1" ht="16.5" customHeight="1">
      <c r="A86" s="464" t="s">
        <v>95</v>
      </c>
      <c r="B86" s="292">
        <f>COUNTA(C86:L88)</f>
        <v>18</v>
      </c>
      <c r="C86" s="15" t="s">
        <v>98</v>
      </c>
      <c r="D86" s="16" t="s">
        <v>133</v>
      </c>
      <c r="E86" s="16" t="s">
        <v>99</v>
      </c>
      <c r="F86" s="16" t="s">
        <v>143</v>
      </c>
      <c r="G86" s="17" t="s">
        <v>145</v>
      </c>
      <c r="H86" s="15" t="s">
        <v>654</v>
      </c>
      <c r="I86" s="16" t="s">
        <v>709</v>
      </c>
      <c r="J86" s="159" t="s">
        <v>738</v>
      </c>
      <c r="K86" s="16" t="s">
        <v>594</v>
      </c>
      <c r="L86" s="160" t="s">
        <v>606</v>
      </c>
      <c r="M86" s="15"/>
      <c r="N86" s="160"/>
      <c r="O86" s="15"/>
      <c r="P86" s="36"/>
      <c r="Q86" s="15"/>
      <c r="R86" s="160"/>
    </row>
    <row r="87" spans="1:18" s="157" customFormat="1" ht="16.5" customHeight="1">
      <c r="A87" s="464"/>
      <c r="B87" s="292"/>
      <c r="C87" s="24"/>
      <c r="D87" s="25"/>
      <c r="E87" s="25"/>
      <c r="F87" s="25"/>
      <c r="G87" s="26"/>
      <c r="H87" s="24" t="s">
        <v>37</v>
      </c>
      <c r="I87" s="25" t="s">
        <v>863</v>
      </c>
      <c r="J87" s="25" t="s">
        <v>862</v>
      </c>
      <c r="K87" s="25" t="s">
        <v>96</v>
      </c>
      <c r="L87" s="297" t="s">
        <v>902</v>
      </c>
      <c r="M87" s="24"/>
      <c r="N87" s="423"/>
      <c r="O87" s="41"/>
      <c r="P87" s="218"/>
      <c r="Q87" s="24"/>
      <c r="R87" s="297"/>
    </row>
    <row r="88" spans="1:18" s="157" customFormat="1" ht="16.5" customHeight="1">
      <c r="A88" s="464"/>
      <c r="B88" s="292"/>
      <c r="C88" s="21"/>
      <c r="D88" s="22"/>
      <c r="E88" s="22"/>
      <c r="F88" s="22"/>
      <c r="G88" s="23"/>
      <c r="H88" s="21" t="s">
        <v>1029</v>
      </c>
      <c r="I88" s="22" t="s">
        <v>1008</v>
      </c>
      <c r="J88" s="259" t="s">
        <v>1137</v>
      </c>
      <c r="K88" s="259"/>
      <c r="L88" s="23"/>
      <c r="M88" s="21"/>
      <c r="N88" s="23"/>
      <c r="O88" s="7"/>
      <c r="P88" s="37"/>
      <c r="Q88" s="11"/>
      <c r="R88" s="13"/>
    </row>
    <row r="89" spans="1:18" s="157" customFormat="1" ht="16.5" customHeight="1">
      <c r="A89" s="466" t="s">
        <v>97</v>
      </c>
      <c r="B89" s="230">
        <f>COUNTA(C89:L93)</f>
        <v>27</v>
      </c>
      <c r="C89" s="15" t="s">
        <v>98</v>
      </c>
      <c r="D89" s="16" t="s">
        <v>56</v>
      </c>
      <c r="E89" s="16" t="s">
        <v>99</v>
      </c>
      <c r="F89" s="16" t="s">
        <v>100</v>
      </c>
      <c r="G89" s="17" t="s">
        <v>143</v>
      </c>
      <c r="H89" s="15" t="s">
        <v>758</v>
      </c>
      <c r="I89" s="16" t="s">
        <v>101</v>
      </c>
      <c r="J89" s="16" t="s">
        <v>59</v>
      </c>
      <c r="K89" s="16" t="s">
        <v>738</v>
      </c>
      <c r="L89" s="323" t="s">
        <v>1067</v>
      </c>
      <c r="M89" s="361" t="s">
        <v>1240</v>
      </c>
      <c r="N89" s="346" t="s">
        <v>1274</v>
      </c>
      <c r="O89" s="15"/>
      <c r="P89" s="36"/>
      <c r="Q89" s="345" t="s">
        <v>1174</v>
      </c>
      <c r="R89" s="17"/>
    </row>
    <row r="90" spans="1:18" s="157" customFormat="1" ht="16.5" customHeight="1">
      <c r="A90" s="464"/>
      <c r="B90" s="292"/>
      <c r="C90" s="7"/>
      <c r="D90" s="8"/>
      <c r="E90" s="8"/>
      <c r="F90" s="8"/>
      <c r="G90" s="9"/>
      <c r="H90" s="7" t="s">
        <v>1068</v>
      </c>
      <c r="I90" s="8" t="s">
        <v>1069</v>
      </c>
      <c r="J90" s="324" t="s">
        <v>1175</v>
      </c>
      <c r="K90" s="386" t="s">
        <v>1240</v>
      </c>
      <c r="L90" s="9" t="s">
        <v>1065</v>
      </c>
      <c r="M90" s="308"/>
      <c r="N90" s="9"/>
      <c r="O90" s="7"/>
      <c r="P90" s="37"/>
      <c r="Q90" s="7"/>
      <c r="R90" s="9"/>
    </row>
    <row r="91" spans="1:18" s="157" customFormat="1" ht="16.5" customHeight="1">
      <c r="A91" s="464"/>
      <c r="B91" s="292"/>
      <c r="C91" s="7"/>
      <c r="D91" s="8"/>
      <c r="E91" s="8"/>
      <c r="F91" s="8"/>
      <c r="G91" s="9"/>
      <c r="H91" s="308" t="s">
        <v>690</v>
      </c>
      <c r="I91" s="8" t="s">
        <v>901</v>
      </c>
      <c r="J91" s="8" t="s">
        <v>102</v>
      </c>
      <c r="K91" s="8" t="s">
        <v>1070</v>
      </c>
      <c r="L91" s="375" t="s">
        <v>1274</v>
      </c>
      <c r="M91" s="7"/>
      <c r="N91" s="9"/>
      <c r="O91" s="7"/>
      <c r="P91" s="37"/>
      <c r="Q91" s="7"/>
      <c r="R91" s="9"/>
    </row>
    <row r="92" spans="1:18" s="157" customFormat="1" ht="16.5" customHeight="1">
      <c r="A92" s="464"/>
      <c r="B92" s="292"/>
      <c r="C92" s="7"/>
      <c r="D92" s="8"/>
      <c r="E92" s="8"/>
      <c r="F92" s="8"/>
      <c r="G92" s="9"/>
      <c r="H92" s="7" t="s">
        <v>1071</v>
      </c>
      <c r="I92" s="8" t="s">
        <v>1040</v>
      </c>
      <c r="J92" s="8" t="s">
        <v>1032</v>
      </c>
      <c r="K92" s="8" t="s">
        <v>111</v>
      </c>
      <c r="L92" s="9" t="s">
        <v>1279</v>
      </c>
      <c r="M92" s="7"/>
      <c r="N92" s="9"/>
      <c r="O92" s="7"/>
      <c r="P92" s="37"/>
      <c r="Q92" s="7"/>
      <c r="R92" s="9"/>
    </row>
    <row r="93" spans="1:18" s="157" customFormat="1" ht="16.5" customHeight="1">
      <c r="A93" s="464"/>
      <c r="B93" s="292"/>
      <c r="C93" s="11"/>
      <c r="D93" s="12"/>
      <c r="E93" s="12"/>
      <c r="F93" s="12"/>
      <c r="G93" s="13"/>
      <c r="H93" s="11" t="s">
        <v>30</v>
      </c>
      <c r="I93" s="12" t="s">
        <v>1185</v>
      </c>
      <c r="J93" s="12"/>
      <c r="K93" s="12"/>
      <c r="L93" s="13"/>
      <c r="M93" s="11"/>
      <c r="N93" s="13"/>
      <c r="O93" s="11"/>
      <c r="P93" s="72"/>
      <c r="Q93" s="11"/>
      <c r="R93" s="13"/>
    </row>
    <row r="94" spans="1:18" s="157" customFormat="1" ht="16.5" customHeight="1">
      <c r="A94" s="466" t="s">
        <v>103</v>
      </c>
      <c r="B94" s="230">
        <f>COUNTA(C94:L96)</f>
        <v>22</v>
      </c>
      <c r="C94" s="15" t="s">
        <v>104</v>
      </c>
      <c r="D94" s="16" t="s">
        <v>56</v>
      </c>
      <c r="E94" s="16" t="s">
        <v>133</v>
      </c>
      <c r="F94" s="16" t="s">
        <v>107</v>
      </c>
      <c r="G94" s="17" t="s">
        <v>23</v>
      </c>
      <c r="H94" s="15" t="s">
        <v>72</v>
      </c>
      <c r="I94" s="16" t="s">
        <v>101</v>
      </c>
      <c r="J94" s="16" t="s">
        <v>59</v>
      </c>
      <c r="K94" s="326" t="s">
        <v>872</v>
      </c>
      <c r="L94" s="17" t="s">
        <v>779</v>
      </c>
      <c r="M94" s="360"/>
      <c r="N94" s="17"/>
      <c r="O94" s="15"/>
      <c r="P94" s="36"/>
      <c r="Q94" s="345" t="s">
        <v>1174</v>
      </c>
      <c r="R94" s="17"/>
    </row>
    <row r="95" spans="1:18" s="157" customFormat="1" ht="16.5" customHeight="1">
      <c r="A95" s="464"/>
      <c r="B95" s="292"/>
      <c r="C95" s="7" t="s">
        <v>105</v>
      </c>
      <c r="D95" s="8" t="s">
        <v>60</v>
      </c>
      <c r="E95" s="8" t="s">
        <v>901</v>
      </c>
      <c r="F95" s="8" t="s">
        <v>58</v>
      </c>
      <c r="G95" s="9" t="s">
        <v>92</v>
      </c>
      <c r="H95" s="7" t="s">
        <v>37</v>
      </c>
      <c r="I95" s="8" t="s">
        <v>106</v>
      </c>
      <c r="J95" s="8" t="s">
        <v>25</v>
      </c>
      <c r="K95" s="161" t="s">
        <v>777</v>
      </c>
      <c r="L95" s="9" t="s">
        <v>737</v>
      </c>
      <c r="M95" s="165"/>
      <c r="N95" s="9"/>
      <c r="O95" s="7"/>
      <c r="P95" s="37"/>
      <c r="Q95" s="7"/>
      <c r="R95" s="9"/>
    </row>
    <row r="96" spans="1:18" s="157" customFormat="1" ht="16.5" customHeight="1">
      <c r="A96" s="465"/>
      <c r="B96" s="293"/>
      <c r="C96" s="11" t="s">
        <v>30</v>
      </c>
      <c r="D96" s="12"/>
      <c r="E96" s="12"/>
      <c r="F96" s="12"/>
      <c r="G96" s="13"/>
      <c r="H96" s="11" t="s">
        <v>906</v>
      </c>
      <c r="I96" s="382"/>
      <c r="J96" s="12"/>
      <c r="K96" s="162"/>
      <c r="L96" s="13"/>
      <c r="M96" s="11"/>
      <c r="N96" s="13"/>
      <c r="O96" s="11"/>
      <c r="P96" s="72"/>
      <c r="Q96" s="11"/>
      <c r="R96" s="13"/>
    </row>
    <row r="97" spans="1:18" s="157" customFormat="1" ht="16.5" customHeight="1">
      <c r="A97" s="464" t="s">
        <v>108</v>
      </c>
      <c r="B97" s="292">
        <f>COUNTA(C97:L101)</f>
        <v>24</v>
      </c>
      <c r="C97" s="15" t="s">
        <v>193</v>
      </c>
      <c r="D97" s="16" t="s">
        <v>934</v>
      </c>
      <c r="E97" s="16" t="s">
        <v>99</v>
      </c>
      <c r="F97" s="16"/>
      <c r="G97" s="17"/>
      <c r="H97" s="15" t="s">
        <v>72</v>
      </c>
      <c r="I97" s="159" t="s">
        <v>52</v>
      </c>
      <c r="J97" s="16" t="s">
        <v>56</v>
      </c>
      <c r="K97" s="16" t="s">
        <v>101</v>
      </c>
      <c r="L97" s="17" t="s">
        <v>738</v>
      </c>
      <c r="M97" s="360"/>
      <c r="N97" s="17"/>
      <c r="O97" s="15"/>
      <c r="P97" s="36"/>
      <c r="Q97" s="345" t="s">
        <v>1174</v>
      </c>
      <c r="R97" s="17"/>
    </row>
    <row r="98" spans="1:18" s="157" customFormat="1" ht="16.5" customHeight="1">
      <c r="A98" s="464"/>
      <c r="B98" s="292"/>
      <c r="C98" s="7"/>
      <c r="D98" s="8"/>
      <c r="E98" s="8"/>
      <c r="F98" s="8"/>
      <c r="G98" s="9"/>
      <c r="H98" s="308" t="s">
        <v>77</v>
      </c>
      <c r="I98" s="8" t="s">
        <v>107</v>
      </c>
      <c r="J98" s="8" t="s">
        <v>109</v>
      </c>
      <c r="K98" s="8" t="s">
        <v>49</v>
      </c>
      <c r="L98" s="9" t="s">
        <v>785</v>
      </c>
      <c r="M98" s="7"/>
      <c r="N98" s="9"/>
      <c r="O98" s="7"/>
      <c r="P98" s="37"/>
      <c r="Q98" s="7"/>
      <c r="R98" s="9"/>
    </row>
    <row r="99" spans="1:18" s="157" customFormat="1" ht="16.5" customHeight="1">
      <c r="A99" s="464"/>
      <c r="B99" s="292"/>
      <c r="C99" s="7"/>
      <c r="D99" s="8"/>
      <c r="E99" s="8"/>
      <c r="F99" s="8"/>
      <c r="G99" s="9"/>
      <c r="H99" s="7" t="s">
        <v>1138</v>
      </c>
      <c r="I99" s="8" t="s">
        <v>60</v>
      </c>
      <c r="J99" s="8" t="s">
        <v>901</v>
      </c>
      <c r="K99" s="8" t="s">
        <v>1066</v>
      </c>
      <c r="L99" s="9" t="s">
        <v>1173</v>
      </c>
      <c r="M99" s="7"/>
      <c r="N99" s="9"/>
      <c r="O99" s="7"/>
      <c r="P99" s="37"/>
      <c r="Q99" s="7"/>
      <c r="R99" s="9"/>
    </row>
    <row r="100" spans="1:18" s="157" customFormat="1" ht="16.5" customHeight="1">
      <c r="A100" s="464"/>
      <c r="B100" s="292"/>
      <c r="C100" s="7"/>
      <c r="D100" s="8"/>
      <c r="E100" s="8"/>
      <c r="F100" s="8"/>
      <c r="G100" s="9"/>
      <c r="H100" s="7" t="s">
        <v>1004</v>
      </c>
      <c r="I100" s="8" t="s">
        <v>756</v>
      </c>
      <c r="J100" s="8" t="s">
        <v>873</v>
      </c>
      <c r="K100" s="8" t="s">
        <v>1139</v>
      </c>
      <c r="L100" s="9" t="s">
        <v>1024</v>
      </c>
      <c r="M100" s="7"/>
      <c r="N100" s="9"/>
      <c r="O100" s="7"/>
      <c r="P100" s="37"/>
      <c r="Q100" s="7"/>
      <c r="R100" s="9"/>
    </row>
    <row r="101" spans="1:18" s="157" customFormat="1" ht="16.5" customHeight="1">
      <c r="A101" s="465"/>
      <c r="B101" s="293"/>
      <c r="C101" s="11"/>
      <c r="D101" s="12"/>
      <c r="E101" s="12"/>
      <c r="F101" s="12"/>
      <c r="G101" s="13"/>
      <c r="H101" s="11" t="s">
        <v>1140</v>
      </c>
      <c r="I101" s="382"/>
      <c r="J101" s="162"/>
      <c r="K101" s="12"/>
      <c r="L101" s="13"/>
      <c r="M101" s="11"/>
      <c r="N101" s="13"/>
      <c r="O101" s="11"/>
      <c r="P101" s="72"/>
      <c r="Q101" s="11"/>
      <c r="R101" s="13"/>
    </row>
    <row r="102" spans="1:18" s="157" customFormat="1" ht="16.5" customHeight="1">
      <c r="A102" s="464" t="s">
        <v>112</v>
      </c>
      <c r="B102" s="292">
        <f>COUNTA(C102:L105)</f>
        <v>28</v>
      </c>
      <c r="C102" s="41" t="s">
        <v>98</v>
      </c>
      <c r="D102" s="42" t="s">
        <v>133</v>
      </c>
      <c r="E102" s="42" t="s">
        <v>99</v>
      </c>
      <c r="F102" s="42" t="s">
        <v>142</v>
      </c>
      <c r="G102" s="43" t="s">
        <v>194</v>
      </c>
      <c r="H102" s="15" t="s">
        <v>759</v>
      </c>
      <c r="I102" s="16" t="s">
        <v>113</v>
      </c>
      <c r="J102" s="326" t="s">
        <v>877</v>
      </c>
      <c r="K102" s="16" t="s">
        <v>738</v>
      </c>
      <c r="L102" s="17" t="s">
        <v>933</v>
      </c>
      <c r="M102" s="361" t="s">
        <v>862</v>
      </c>
      <c r="N102" s="323"/>
      <c r="O102" s="41"/>
      <c r="P102" s="218"/>
      <c r="Q102" s="374" t="s">
        <v>1174</v>
      </c>
      <c r="R102" s="43"/>
    </row>
    <row r="103" spans="1:18" s="157" customFormat="1" ht="16.5" customHeight="1">
      <c r="A103" s="464"/>
      <c r="B103" s="292"/>
      <c r="C103" s="41" t="s">
        <v>115</v>
      </c>
      <c r="D103" s="42" t="s">
        <v>30</v>
      </c>
      <c r="E103" s="42" t="s">
        <v>116</v>
      </c>
      <c r="F103" s="42"/>
      <c r="G103" s="43"/>
      <c r="H103" s="7" t="s">
        <v>107</v>
      </c>
      <c r="I103" s="324" t="s">
        <v>114</v>
      </c>
      <c r="J103" s="161" t="s">
        <v>1077</v>
      </c>
      <c r="K103" s="362" t="s">
        <v>862</v>
      </c>
      <c r="L103" s="9" t="s">
        <v>1076</v>
      </c>
      <c r="M103" s="308"/>
      <c r="N103" s="9"/>
      <c r="O103" s="41"/>
      <c r="P103" s="218"/>
      <c r="Q103" s="41"/>
      <c r="R103" s="43"/>
    </row>
    <row r="104" spans="1:18" s="157" customFormat="1" ht="16.5" customHeight="1">
      <c r="A104" s="464"/>
      <c r="B104" s="292"/>
      <c r="C104" s="41"/>
      <c r="D104" s="42"/>
      <c r="E104" s="42"/>
      <c r="F104" s="42"/>
      <c r="G104" s="43"/>
      <c r="H104" s="7" t="s">
        <v>1075</v>
      </c>
      <c r="I104" s="324" t="s">
        <v>1018</v>
      </c>
      <c r="J104" s="8" t="s">
        <v>1030</v>
      </c>
      <c r="K104" s="161" t="s">
        <v>1051</v>
      </c>
      <c r="L104" s="9" t="s">
        <v>1040</v>
      </c>
      <c r="M104" s="276"/>
      <c r="N104" s="43"/>
      <c r="O104" s="41"/>
      <c r="P104" s="218"/>
      <c r="Q104" s="41"/>
      <c r="R104" s="43"/>
    </row>
    <row r="105" spans="1:18" s="157" customFormat="1" ht="16.5" customHeight="1">
      <c r="A105" s="464"/>
      <c r="B105" s="292"/>
      <c r="C105" s="7"/>
      <c r="D105" s="8"/>
      <c r="E105" s="8"/>
      <c r="F105" s="8"/>
      <c r="G105" s="9"/>
      <c r="H105" s="11" t="s">
        <v>1032</v>
      </c>
      <c r="I105" s="12" t="s">
        <v>1074</v>
      </c>
      <c r="J105" s="162" t="s">
        <v>1073</v>
      </c>
      <c r="K105" s="12" t="s">
        <v>1072</v>
      </c>
      <c r="L105" s="13" t="s">
        <v>1019</v>
      </c>
      <c r="M105" s="255"/>
      <c r="N105" s="23"/>
      <c r="O105" s="7"/>
      <c r="P105" s="37"/>
      <c r="Q105" s="7"/>
      <c r="R105" s="9"/>
    </row>
    <row r="106" spans="1:18" s="157" customFormat="1" ht="16.5" customHeight="1">
      <c r="A106" s="466" t="s">
        <v>117</v>
      </c>
      <c r="B106" s="230">
        <f>COUNTA(C106:L111)</f>
        <v>38</v>
      </c>
      <c r="C106" s="15" t="s">
        <v>118</v>
      </c>
      <c r="D106" s="16" t="s">
        <v>671</v>
      </c>
      <c r="E106" s="16" t="s">
        <v>106</v>
      </c>
      <c r="F106" s="16" t="s">
        <v>99</v>
      </c>
      <c r="G106" s="17" t="s">
        <v>54</v>
      </c>
      <c r="H106" s="41" t="s">
        <v>1199</v>
      </c>
      <c r="I106" s="42" t="s">
        <v>72</v>
      </c>
      <c r="J106" s="42" t="s">
        <v>52</v>
      </c>
      <c r="K106" s="42" t="s">
        <v>1198</v>
      </c>
      <c r="L106" s="423" t="s">
        <v>685</v>
      </c>
      <c r="M106" s="311" t="s">
        <v>1281</v>
      </c>
      <c r="N106" s="346" t="s">
        <v>862</v>
      </c>
      <c r="O106" s="15"/>
      <c r="P106" s="36"/>
      <c r="Q106" s="345" t="s">
        <v>1174</v>
      </c>
      <c r="R106" s="17"/>
    </row>
    <row r="107" spans="1:18" s="157" customFormat="1" ht="16.5" customHeight="1">
      <c r="A107" s="464"/>
      <c r="B107" s="292"/>
      <c r="C107" s="7" t="s">
        <v>591</v>
      </c>
      <c r="D107" s="8" t="s">
        <v>593</v>
      </c>
      <c r="E107" s="8" t="s">
        <v>592</v>
      </c>
      <c r="F107" s="8"/>
      <c r="G107" s="9"/>
      <c r="H107" s="7" t="s">
        <v>738</v>
      </c>
      <c r="I107" s="8" t="s">
        <v>748</v>
      </c>
      <c r="J107" s="8" t="s">
        <v>107</v>
      </c>
      <c r="K107" s="161" t="s">
        <v>1197</v>
      </c>
      <c r="L107" s="9" t="s">
        <v>40</v>
      </c>
      <c r="M107" s="400" t="s">
        <v>1280</v>
      </c>
      <c r="N107" s="401" t="s">
        <v>1032</v>
      </c>
      <c r="O107" s="7"/>
      <c r="P107" s="37"/>
      <c r="Q107" s="7"/>
      <c r="R107" s="9"/>
    </row>
    <row r="108" spans="1:18" s="157" customFormat="1" ht="16.5" customHeight="1">
      <c r="A108" s="464"/>
      <c r="B108" s="292"/>
      <c r="C108" s="7"/>
      <c r="D108" s="8"/>
      <c r="E108" s="8"/>
      <c r="F108" s="8"/>
      <c r="G108" s="9"/>
      <c r="H108" s="385" t="s">
        <v>1281</v>
      </c>
      <c r="I108" s="377" t="s">
        <v>1191</v>
      </c>
      <c r="J108" s="386" t="s">
        <v>862</v>
      </c>
      <c r="K108" s="377" t="s">
        <v>1196</v>
      </c>
      <c r="L108" s="9" t="s">
        <v>60</v>
      </c>
      <c r="M108" s="7"/>
      <c r="N108" s="9"/>
      <c r="O108" s="7"/>
      <c r="P108" s="37"/>
      <c r="Q108" s="7"/>
      <c r="R108" s="9"/>
    </row>
    <row r="109" spans="1:18" s="157" customFormat="1" ht="16.5" customHeight="1">
      <c r="A109" s="464"/>
      <c r="B109" s="292"/>
      <c r="C109" s="7"/>
      <c r="D109" s="8"/>
      <c r="E109" s="8"/>
      <c r="F109" s="8"/>
      <c r="G109" s="9"/>
      <c r="H109" s="165" t="s">
        <v>901</v>
      </c>
      <c r="I109" s="8" t="s">
        <v>1195</v>
      </c>
      <c r="J109" s="362" t="s">
        <v>1280</v>
      </c>
      <c r="K109" s="377" t="s">
        <v>89</v>
      </c>
      <c r="L109" s="9" t="s">
        <v>119</v>
      </c>
      <c r="M109" s="7"/>
      <c r="N109" s="9"/>
      <c r="O109" s="7"/>
      <c r="P109" s="37"/>
      <c r="Q109" s="7"/>
      <c r="R109" s="9"/>
    </row>
    <row r="110" spans="1:18" s="157" customFormat="1" ht="16.5" customHeight="1">
      <c r="A110" s="464"/>
      <c r="B110" s="292"/>
      <c r="C110" s="7"/>
      <c r="D110" s="8"/>
      <c r="E110" s="8"/>
      <c r="F110" s="8"/>
      <c r="G110" s="9"/>
      <c r="H110" s="7" t="s">
        <v>58</v>
      </c>
      <c r="I110" s="161" t="s">
        <v>92</v>
      </c>
      <c r="J110" s="388" t="s">
        <v>1032</v>
      </c>
      <c r="K110" s="377" t="s">
        <v>1187</v>
      </c>
      <c r="L110" s="9" t="s">
        <v>1194</v>
      </c>
      <c r="M110" s="7"/>
      <c r="N110" s="9"/>
      <c r="O110" s="7"/>
      <c r="P110" s="37"/>
      <c r="Q110" s="7"/>
      <c r="R110" s="9"/>
    </row>
    <row r="111" spans="1:18" s="157" customFormat="1" ht="16.5" customHeight="1">
      <c r="A111" s="464"/>
      <c r="B111" s="292" t="s">
        <v>120</v>
      </c>
      <c r="C111" s="7"/>
      <c r="D111" s="8"/>
      <c r="E111" s="8"/>
      <c r="F111" s="8"/>
      <c r="G111" s="9"/>
      <c r="H111" s="21" t="s">
        <v>30</v>
      </c>
      <c r="I111" s="389" t="s">
        <v>62</v>
      </c>
      <c r="J111" s="22" t="s">
        <v>1185</v>
      </c>
      <c r="K111" s="22" t="s">
        <v>1192</v>
      </c>
      <c r="L111" s="23" t="s">
        <v>1193</v>
      </c>
      <c r="M111" s="11"/>
      <c r="N111" s="13"/>
      <c r="O111" s="7"/>
      <c r="P111" s="37"/>
      <c r="Q111" s="7"/>
      <c r="R111" s="9"/>
    </row>
    <row r="112" spans="1:18" s="157" customFormat="1" ht="16.5" customHeight="1">
      <c r="A112" s="466" t="s">
        <v>121</v>
      </c>
      <c r="B112" s="230">
        <f>COUNTA(C112:L114)</f>
        <v>18</v>
      </c>
      <c r="C112" s="15" t="s">
        <v>133</v>
      </c>
      <c r="D112" s="16" t="s">
        <v>99</v>
      </c>
      <c r="E112" s="16" t="s">
        <v>142</v>
      </c>
      <c r="F112" s="16" t="s">
        <v>54</v>
      </c>
      <c r="G112" s="17" t="s">
        <v>132</v>
      </c>
      <c r="H112" s="158" t="s">
        <v>566</v>
      </c>
      <c r="I112" s="326" t="s">
        <v>872</v>
      </c>
      <c r="J112" s="16" t="s">
        <v>134</v>
      </c>
      <c r="K112" s="16" t="s">
        <v>962</v>
      </c>
      <c r="L112" s="17" t="s">
        <v>963</v>
      </c>
      <c r="M112" s="361" t="s">
        <v>862</v>
      </c>
      <c r="N112" s="17"/>
      <c r="O112" s="15"/>
      <c r="P112" s="36"/>
      <c r="Q112" s="15"/>
      <c r="R112" s="17"/>
    </row>
    <row r="113" spans="1:18" s="157" customFormat="1" ht="16.5" customHeight="1">
      <c r="A113" s="464"/>
      <c r="B113" s="292"/>
      <c r="C113" s="7" t="s">
        <v>191</v>
      </c>
      <c r="D113" s="8" t="s">
        <v>110</v>
      </c>
      <c r="E113" s="8"/>
      <c r="F113" s="8"/>
      <c r="G113" s="9"/>
      <c r="H113" s="400" t="s">
        <v>862</v>
      </c>
      <c r="I113" s="8" t="s">
        <v>60</v>
      </c>
      <c r="J113" s="8" t="s">
        <v>119</v>
      </c>
      <c r="K113" s="8" t="s">
        <v>650</v>
      </c>
      <c r="L113" s="9" t="s">
        <v>30</v>
      </c>
      <c r="M113" s="308"/>
      <c r="N113" s="9"/>
      <c r="O113" s="7"/>
      <c r="P113" s="37"/>
      <c r="Q113" s="7"/>
      <c r="R113" s="9"/>
    </row>
    <row r="114" spans="1:18" s="157" customFormat="1" ht="16.5" customHeight="1">
      <c r="A114" s="465"/>
      <c r="B114" s="293"/>
      <c r="C114" s="394"/>
      <c r="D114" s="382"/>
      <c r="E114" s="12"/>
      <c r="F114" s="12"/>
      <c r="G114" s="13"/>
      <c r="H114" s="11" t="s">
        <v>33</v>
      </c>
      <c r="I114" s="382"/>
      <c r="J114" s="382"/>
      <c r="K114" s="382"/>
      <c r="L114" s="384"/>
      <c r="M114" s="11"/>
      <c r="N114" s="13"/>
      <c r="O114" s="11"/>
      <c r="P114" s="72"/>
      <c r="Q114" s="11"/>
      <c r="R114" s="13"/>
    </row>
    <row r="115" spans="1:18" s="157" customFormat="1" ht="16.5" customHeight="1">
      <c r="A115" s="44" t="s">
        <v>122</v>
      </c>
      <c r="B115" s="228">
        <f>COUNTA(C115:L115)</f>
        <v>10</v>
      </c>
      <c r="C115" s="28" t="s">
        <v>133</v>
      </c>
      <c r="D115" s="29" t="s">
        <v>99</v>
      </c>
      <c r="E115" s="29" t="s">
        <v>143</v>
      </c>
      <c r="F115" s="29" t="s">
        <v>132</v>
      </c>
      <c r="G115" s="30" t="s">
        <v>110</v>
      </c>
      <c r="H115" s="28" t="s">
        <v>586</v>
      </c>
      <c r="I115" s="29" t="s">
        <v>107</v>
      </c>
      <c r="J115" s="29" t="s">
        <v>935</v>
      </c>
      <c r="K115" s="29" t="s">
        <v>788</v>
      </c>
      <c r="L115" s="30" t="s">
        <v>60</v>
      </c>
      <c r="M115" s="28"/>
      <c r="N115" s="30"/>
      <c r="O115" s="28"/>
      <c r="P115" s="71"/>
      <c r="Q115" s="28"/>
      <c r="R115" s="30"/>
    </row>
    <row r="116" spans="1:18" s="157" customFormat="1" ht="16.5" customHeight="1">
      <c r="A116" s="466" t="s">
        <v>123</v>
      </c>
      <c r="B116" s="230">
        <f>COUNTA(C116:L120)</f>
        <v>29</v>
      </c>
      <c r="C116" s="15" t="s">
        <v>77</v>
      </c>
      <c r="D116" s="16" t="s">
        <v>23</v>
      </c>
      <c r="E116" s="16" t="s">
        <v>82</v>
      </c>
      <c r="F116" s="16" t="s">
        <v>102</v>
      </c>
      <c r="G116" s="17" t="s">
        <v>92</v>
      </c>
      <c r="H116" s="15" t="s">
        <v>72</v>
      </c>
      <c r="I116" s="16" t="s">
        <v>584</v>
      </c>
      <c r="J116" s="16" t="s">
        <v>566</v>
      </c>
      <c r="K116" s="16" t="s">
        <v>22</v>
      </c>
      <c r="L116" s="323" t="s">
        <v>878</v>
      </c>
      <c r="M116" s="361" t="s">
        <v>1241</v>
      </c>
      <c r="N116" s="378" t="s">
        <v>902</v>
      </c>
      <c r="O116" s="15"/>
      <c r="P116" s="36"/>
      <c r="Q116" s="345" t="s">
        <v>1174</v>
      </c>
      <c r="R116" s="17"/>
    </row>
    <row r="117" spans="1:18" s="157" customFormat="1" ht="16.5" customHeight="1">
      <c r="A117" s="464"/>
      <c r="B117" s="292"/>
      <c r="C117" s="7"/>
      <c r="D117" s="8"/>
      <c r="E117" s="8"/>
      <c r="F117" s="8"/>
      <c r="G117" s="9"/>
      <c r="H117" s="7" t="s">
        <v>107</v>
      </c>
      <c r="I117" s="386" t="s">
        <v>1241</v>
      </c>
      <c r="J117" s="377" t="s">
        <v>790</v>
      </c>
      <c r="K117" s="324" t="s">
        <v>857</v>
      </c>
      <c r="L117" s="322" t="s">
        <v>856</v>
      </c>
      <c r="M117" s="308"/>
      <c r="N117" s="9"/>
      <c r="O117" s="7"/>
      <c r="P117" s="37"/>
      <c r="Q117" s="7"/>
      <c r="R117" s="9"/>
    </row>
    <row r="118" spans="1:18" s="157" customFormat="1" ht="16.5" customHeight="1">
      <c r="A118" s="464"/>
      <c r="B118" s="292"/>
      <c r="C118" s="165"/>
      <c r="D118" s="161"/>
      <c r="E118" s="161"/>
      <c r="F118" s="161"/>
      <c r="G118" s="167"/>
      <c r="H118" s="7" t="s">
        <v>754</v>
      </c>
      <c r="I118" s="8" t="s">
        <v>124</v>
      </c>
      <c r="J118" s="8" t="s">
        <v>60</v>
      </c>
      <c r="K118" s="362" t="s">
        <v>902</v>
      </c>
      <c r="L118" s="387" t="s">
        <v>89</v>
      </c>
      <c r="M118" s="7"/>
      <c r="N118" s="9"/>
      <c r="O118" s="7"/>
      <c r="P118" s="37"/>
      <c r="Q118" s="7"/>
      <c r="R118" s="9"/>
    </row>
    <row r="119" spans="1:18" s="157" customFormat="1" ht="16.5" customHeight="1">
      <c r="A119" s="464"/>
      <c r="B119" s="292"/>
      <c r="C119" s="165"/>
      <c r="D119" s="161"/>
      <c r="E119" s="161"/>
      <c r="F119" s="161"/>
      <c r="G119" s="167"/>
      <c r="H119" s="7" t="s">
        <v>789</v>
      </c>
      <c r="I119" s="8" t="s">
        <v>61</v>
      </c>
      <c r="J119" s="8" t="s">
        <v>1064</v>
      </c>
      <c r="K119" s="8" t="s">
        <v>1029</v>
      </c>
      <c r="L119" s="9" t="s">
        <v>1079</v>
      </c>
      <c r="M119" s="7"/>
      <c r="N119" s="9"/>
      <c r="O119" s="7"/>
      <c r="P119" s="37"/>
      <c r="Q119" s="7"/>
      <c r="R119" s="9"/>
    </row>
    <row r="120" spans="1:18" s="157" customFormat="1" ht="16.5" customHeight="1">
      <c r="A120" s="465"/>
      <c r="B120" s="293"/>
      <c r="C120" s="164"/>
      <c r="D120" s="162"/>
      <c r="E120" s="162"/>
      <c r="F120" s="162"/>
      <c r="G120" s="163"/>
      <c r="H120" s="11" t="s">
        <v>1024</v>
      </c>
      <c r="I120" s="12" t="s">
        <v>1021</v>
      </c>
      <c r="J120" s="12" t="s">
        <v>1008</v>
      </c>
      <c r="K120" s="12" t="s">
        <v>1078</v>
      </c>
      <c r="L120" s="13"/>
      <c r="M120" s="11"/>
      <c r="N120" s="13"/>
      <c r="O120" s="11"/>
      <c r="P120" s="72"/>
      <c r="Q120" s="11"/>
      <c r="R120" s="13"/>
    </row>
    <row r="121" spans="1:18" s="157" customFormat="1" ht="16.5" customHeight="1">
      <c r="A121" s="465" t="s">
        <v>126</v>
      </c>
      <c r="B121" s="293">
        <f>COUNTA(C121:L121)</f>
        <v>7</v>
      </c>
      <c r="C121" s="80" t="s">
        <v>98</v>
      </c>
      <c r="D121" s="81" t="s">
        <v>133</v>
      </c>
      <c r="E121" s="81" t="s">
        <v>99</v>
      </c>
      <c r="F121" s="81" t="s">
        <v>143</v>
      </c>
      <c r="G121" s="82" t="s">
        <v>132</v>
      </c>
      <c r="H121" s="312" t="s">
        <v>1242</v>
      </c>
      <c r="I121" s="333" t="s">
        <v>902</v>
      </c>
      <c r="J121" s="29"/>
      <c r="K121" s="29"/>
      <c r="L121" s="30"/>
      <c r="M121" s="312" t="s">
        <v>1242</v>
      </c>
      <c r="N121" s="344" t="s">
        <v>902</v>
      </c>
      <c r="O121" s="28"/>
      <c r="P121" s="30"/>
      <c r="Q121" s="80"/>
      <c r="R121" s="82"/>
    </row>
    <row r="122" spans="1:18" s="157" customFormat="1" ht="16.5" customHeight="1">
      <c r="A122" s="466" t="s">
        <v>127</v>
      </c>
      <c r="B122" s="230">
        <f>COUNTA(C122:L123)</f>
        <v>14</v>
      </c>
      <c r="C122" s="15" t="s">
        <v>190</v>
      </c>
      <c r="D122" s="16" t="s">
        <v>133</v>
      </c>
      <c r="E122" s="16" t="s">
        <v>134</v>
      </c>
      <c r="F122" s="16" t="s">
        <v>99</v>
      </c>
      <c r="G122" s="17" t="s">
        <v>102</v>
      </c>
      <c r="H122" s="15" t="s">
        <v>784</v>
      </c>
      <c r="I122" s="16" t="s">
        <v>60</v>
      </c>
      <c r="J122" s="16" t="s">
        <v>901</v>
      </c>
      <c r="K122" s="16" t="s">
        <v>119</v>
      </c>
      <c r="L122" s="17"/>
      <c r="M122" s="15"/>
      <c r="N122" s="17"/>
      <c r="O122" s="15"/>
      <c r="P122" s="36"/>
      <c r="Q122" s="15"/>
      <c r="R122" s="17"/>
    </row>
    <row r="123" spans="1:18" s="157" customFormat="1" ht="16.5" customHeight="1" thickBot="1">
      <c r="A123" s="467"/>
      <c r="B123" s="294"/>
      <c r="C123" s="38" t="s">
        <v>89</v>
      </c>
      <c r="D123" s="39" t="s">
        <v>132</v>
      </c>
      <c r="E123" s="39" t="s">
        <v>192</v>
      </c>
      <c r="F123" s="39" t="s">
        <v>195</v>
      </c>
      <c r="G123" s="40" t="s">
        <v>196</v>
      </c>
      <c r="H123" s="38"/>
      <c r="I123" s="39"/>
      <c r="J123" s="39"/>
      <c r="K123" s="39"/>
      <c r="L123" s="40"/>
      <c r="M123" s="38"/>
      <c r="N123" s="40"/>
      <c r="O123" s="38"/>
      <c r="P123" s="220"/>
      <c r="Q123" s="38"/>
      <c r="R123" s="40"/>
    </row>
    <row r="124" spans="1:18" s="157" customFormat="1" ht="15.75" customHeight="1">
      <c r="A124" s="476" t="s">
        <v>128</v>
      </c>
      <c r="B124" s="483">
        <f>COUNTA(C124:L126)</f>
        <v>16</v>
      </c>
      <c r="C124" s="4" t="s">
        <v>99</v>
      </c>
      <c r="D124" s="5" t="s">
        <v>143</v>
      </c>
      <c r="E124" s="5"/>
      <c r="F124" s="5"/>
      <c r="G124" s="6"/>
      <c r="H124" s="4" t="s">
        <v>98</v>
      </c>
      <c r="I124" s="320" t="s">
        <v>52</v>
      </c>
      <c r="J124" s="5" t="s">
        <v>872</v>
      </c>
      <c r="K124" s="5" t="s">
        <v>107</v>
      </c>
      <c r="L124" s="6" t="s">
        <v>1016</v>
      </c>
      <c r="M124" s="462" t="s">
        <v>1021</v>
      </c>
      <c r="N124" s="6"/>
      <c r="O124" s="4"/>
      <c r="P124" s="85"/>
      <c r="Q124" s="4"/>
      <c r="R124" s="6"/>
    </row>
    <row r="125" spans="1:18" s="157" customFormat="1" ht="15.75" customHeight="1">
      <c r="A125" s="464"/>
      <c r="B125" s="292"/>
      <c r="C125" s="7"/>
      <c r="D125" s="8"/>
      <c r="E125" s="8"/>
      <c r="F125" s="8"/>
      <c r="G125" s="9"/>
      <c r="H125" s="7" t="s">
        <v>1031</v>
      </c>
      <c r="I125" s="8" t="s">
        <v>1055</v>
      </c>
      <c r="J125" s="8" t="s">
        <v>1030</v>
      </c>
      <c r="K125" s="8" t="s">
        <v>1040</v>
      </c>
      <c r="L125" s="9" t="s">
        <v>1082</v>
      </c>
      <c r="M125" s="7"/>
      <c r="N125" s="9"/>
      <c r="O125" s="7"/>
      <c r="P125" s="37"/>
      <c r="Q125" s="7"/>
      <c r="R125" s="9"/>
    </row>
    <row r="126" spans="1:18" s="157" customFormat="1" ht="15.75" customHeight="1">
      <c r="A126" s="465"/>
      <c r="B126" s="293"/>
      <c r="C126" s="11"/>
      <c r="D126" s="12"/>
      <c r="E126" s="12"/>
      <c r="F126" s="12"/>
      <c r="G126" s="13"/>
      <c r="H126" s="11" t="s">
        <v>1081</v>
      </c>
      <c r="I126" s="12" t="s">
        <v>1024</v>
      </c>
      <c r="J126" s="12" t="s">
        <v>1080</v>
      </c>
      <c r="K126" s="383" t="s">
        <v>1021</v>
      </c>
      <c r="L126" s="13"/>
      <c r="M126" s="11"/>
      <c r="N126" s="13"/>
      <c r="O126" s="11"/>
      <c r="P126" s="72"/>
      <c r="Q126" s="11"/>
      <c r="R126" s="13"/>
    </row>
    <row r="127" spans="1:18" s="157" customFormat="1" ht="15.75" customHeight="1">
      <c r="A127" s="464" t="s">
        <v>129</v>
      </c>
      <c r="B127" s="292">
        <f>COUNTA(C127:L129)</f>
        <v>17</v>
      </c>
      <c r="C127" s="41" t="s">
        <v>134</v>
      </c>
      <c r="D127" s="42" t="s">
        <v>99</v>
      </c>
      <c r="E127" s="42" t="s">
        <v>89</v>
      </c>
      <c r="F127" s="42" t="s">
        <v>92</v>
      </c>
      <c r="G127" s="43"/>
      <c r="H127" s="41" t="s">
        <v>52</v>
      </c>
      <c r="I127" s="42" t="s">
        <v>59</v>
      </c>
      <c r="J127" s="256" t="s">
        <v>845</v>
      </c>
      <c r="K127" s="481" t="s">
        <v>879</v>
      </c>
      <c r="L127" s="43" t="s">
        <v>24</v>
      </c>
      <c r="M127" s="482" t="s">
        <v>902</v>
      </c>
      <c r="N127" s="368"/>
      <c r="O127" s="41"/>
      <c r="P127" s="218"/>
      <c r="Q127" s="41"/>
      <c r="R127" s="43"/>
    </row>
    <row r="128" spans="1:18" s="157" customFormat="1" ht="15.75" customHeight="1">
      <c r="A128" s="464"/>
      <c r="B128" s="292"/>
      <c r="C128" s="7"/>
      <c r="D128" s="8"/>
      <c r="E128" s="8"/>
      <c r="F128" s="8"/>
      <c r="G128" s="9"/>
      <c r="H128" s="308" t="s">
        <v>780</v>
      </c>
      <c r="I128" s="8" t="s">
        <v>910</v>
      </c>
      <c r="J128" s="161" t="s">
        <v>26</v>
      </c>
      <c r="K128" s="8" t="s">
        <v>60</v>
      </c>
      <c r="L128" s="375" t="s">
        <v>902</v>
      </c>
      <c r="M128" s="7"/>
      <c r="N128" s="9"/>
      <c r="O128" s="7"/>
      <c r="P128" s="37"/>
      <c r="Q128" s="7"/>
      <c r="R128" s="9"/>
    </row>
    <row r="129" spans="1:18" s="157" customFormat="1" ht="15.75" customHeight="1">
      <c r="A129" s="465"/>
      <c r="B129" s="293"/>
      <c r="C129" s="11"/>
      <c r="D129" s="12"/>
      <c r="E129" s="12"/>
      <c r="F129" s="12"/>
      <c r="G129" s="13"/>
      <c r="H129" s="11" t="s">
        <v>1187</v>
      </c>
      <c r="I129" s="325" t="s">
        <v>30</v>
      </c>
      <c r="J129" s="12" t="s">
        <v>125</v>
      </c>
      <c r="K129" s="12"/>
      <c r="L129" s="13"/>
      <c r="M129" s="11"/>
      <c r="N129" s="13"/>
      <c r="O129" s="11"/>
      <c r="P129" s="72"/>
      <c r="Q129" s="11"/>
      <c r="R129" s="13"/>
    </row>
    <row r="130" spans="1:18" s="157" customFormat="1" ht="15.75" customHeight="1">
      <c r="A130" s="466" t="s">
        <v>130</v>
      </c>
      <c r="B130" s="230">
        <f>COUNTA(C130:L133)</f>
        <v>23</v>
      </c>
      <c r="C130" s="15" t="s">
        <v>98</v>
      </c>
      <c r="D130" s="16" t="s">
        <v>197</v>
      </c>
      <c r="E130" s="16" t="s">
        <v>131</v>
      </c>
      <c r="F130" s="16" t="s">
        <v>99</v>
      </c>
      <c r="G130" s="17" t="s">
        <v>132</v>
      </c>
      <c r="H130" s="15" t="s">
        <v>52</v>
      </c>
      <c r="I130" s="16" t="s">
        <v>766</v>
      </c>
      <c r="J130" s="16" t="s">
        <v>77</v>
      </c>
      <c r="K130" s="16" t="s">
        <v>107</v>
      </c>
      <c r="L130" s="17" t="s">
        <v>135</v>
      </c>
      <c r="M130" s="463" t="s">
        <v>1243</v>
      </c>
      <c r="N130" s="17"/>
      <c r="O130" s="15"/>
      <c r="P130" s="36"/>
      <c r="Q130" s="345" t="s">
        <v>1174</v>
      </c>
      <c r="R130" s="17"/>
    </row>
    <row r="131" spans="1:18" s="157" customFormat="1" ht="15.75" customHeight="1">
      <c r="A131" s="464"/>
      <c r="B131" s="292"/>
      <c r="C131" s="7"/>
      <c r="D131" s="8"/>
      <c r="E131" s="8"/>
      <c r="F131" s="8"/>
      <c r="G131" s="9"/>
      <c r="H131" s="165" t="s">
        <v>846</v>
      </c>
      <c r="I131" s="8" t="s">
        <v>847</v>
      </c>
      <c r="J131" s="386" t="s">
        <v>880</v>
      </c>
      <c r="K131" s="8" t="s">
        <v>1259</v>
      </c>
      <c r="L131" s="9" t="s">
        <v>60</v>
      </c>
      <c r="M131" s="7"/>
      <c r="N131" s="9"/>
      <c r="O131" s="7"/>
      <c r="P131" s="37"/>
      <c r="Q131" s="7"/>
      <c r="R131" s="9"/>
    </row>
    <row r="132" spans="1:18" s="157" customFormat="1" ht="15.75" customHeight="1">
      <c r="A132" s="464"/>
      <c r="B132" s="292"/>
      <c r="C132" s="7"/>
      <c r="D132" s="8"/>
      <c r="E132" s="8"/>
      <c r="F132" s="8"/>
      <c r="G132" s="9"/>
      <c r="H132" s="7" t="s">
        <v>901</v>
      </c>
      <c r="I132" s="161" t="s">
        <v>70</v>
      </c>
      <c r="J132" s="8" t="s">
        <v>777</v>
      </c>
      <c r="K132" s="8" t="s">
        <v>1030</v>
      </c>
      <c r="L132" s="9" t="s">
        <v>1084</v>
      </c>
      <c r="M132" s="7"/>
      <c r="N132" s="9"/>
      <c r="O132" s="7"/>
      <c r="P132" s="37"/>
      <c r="Q132" s="7"/>
      <c r="R132" s="9"/>
    </row>
    <row r="133" spans="1:18" s="157" customFormat="1" ht="15.75" customHeight="1">
      <c r="A133" s="465"/>
      <c r="B133" s="293"/>
      <c r="C133" s="11"/>
      <c r="D133" s="12"/>
      <c r="E133" s="12"/>
      <c r="F133" s="12"/>
      <c r="G133" s="13"/>
      <c r="H133" s="11" t="s">
        <v>58</v>
      </c>
      <c r="I133" s="12" t="s">
        <v>1024</v>
      </c>
      <c r="J133" s="12" t="s">
        <v>125</v>
      </c>
      <c r="K133" s="12"/>
      <c r="L133" s="13"/>
      <c r="M133" s="11"/>
      <c r="N133" s="13"/>
      <c r="O133" s="11"/>
      <c r="P133" s="72"/>
      <c r="Q133" s="11"/>
      <c r="R133" s="13"/>
    </row>
    <row r="134" spans="1:18" s="157" customFormat="1" ht="15.75" customHeight="1">
      <c r="A134" s="464" t="s">
        <v>138</v>
      </c>
      <c r="B134" s="292">
        <f>COUNTA(C134:L136)</f>
        <v>26</v>
      </c>
      <c r="C134" s="41" t="s">
        <v>98</v>
      </c>
      <c r="D134" s="42" t="s">
        <v>139</v>
      </c>
      <c r="E134" s="42" t="s">
        <v>133</v>
      </c>
      <c r="F134" s="42" t="s">
        <v>140</v>
      </c>
      <c r="G134" s="43" t="s">
        <v>99</v>
      </c>
      <c r="H134" s="158" t="s">
        <v>141</v>
      </c>
      <c r="I134" s="16" t="s">
        <v>52</v>
      </c>
      <c r="J134" s="16" t="s">
        <v>936</v>
      </c>
      <c r="K134" s="326" t="s">
        <v>59</v>
      </c>
      <c r="L134" s="160" t="s">
        <v>738</v>
      </c>
      <c r="M134" s="457"/>
      <c r="N134" s="368"/>
      <c r="O134" s="41"/>
      <c r="P134" s="218"/>
      <c r="Q134" s="41"/>
      <c r="R134" s="43"/>
    </row>
    <row r="135" spans="1:18" s="157" customFormat="1" ht="15.75" customHeight="1">
      <c r="A135" s="464"/>
      <c r="B135" s="292"/>
      <c r="C135" s="7" t="s">
        <v>142</v>
      </c>
      <c r="D135" s="8" t="s">
        <v>136</v>
      </c>
      <c r="E135" s="8" t="s">
        <v>143</v>
      </c>
      <c r="F135" s="8" t="s">
        <v>132</v>
      </c>
      <c r="G135" s="9" t="s">
        <v>144</v>
      </c>
      <c r="H135" s="308" t="s">
        <v>107</v>
      </c>
      <c r="I135" s="324" t="s">
        <v>651</v>
      </c>
      <c r="J135" s="8" t="s">
        <v>904</v>
      </c>
      <c r="K135" s="8" t="s">
        <v>689</v>
      </c>
      <c r="L135" s="9" t="s">
        <v>780</v>
      </c>
      <c r="M135" s="7"/>
      <c r="N135" s="9"/>
      <c r="O135" s="7"/>
      <c r="P135" s="37"/>
      <c r="Q135" s="7"/>
      <c r="R135" s="9"/>
    </row>
    <row r="136" spans="1:18" s="157" customFormat="1" ht="15.75" customHeight="1">
      <c r="A136" s="465"/>
      <c r="B136" s="293"/>
      <c r="C136" s="11" t="s">
        <v>145</v>
      </c>
      <c r="D136" s="12"/>
      <c r="E136" s="12"/>
      <c r="F136" s="12"/>
      <c r="G136" s="13"/>
      <c r="H136" s="11" t="s">
        <v>907</v>
      </c>
      <c r="I136" s="12" t="s">
        <v>60</v>
      </c>
      <c r="J136" s="12" t="s">
        <v>119</v>
      </c>
      <c r="K136" s="12" t="s">
        <v>686</v>
      </c>
      <c r="L136" s="13" t="s">
        <v>125</v>
      </c>
      <c r="M136" s="11"/>
      <c r="N136" s="13"/>
      <c r="O136" s="11"/>
      <c r="P136" s="72"/>
      <c r="Q136" s="11"/>
      <c r="R136" s="13"/>
    </row>
    <row r="137" spans="1:18" s="157" customFormat="1" ht="15.75" customHeight="1">
      <c r="A137" s="466" t="s">
        <v>146</v>
      </c>
      <c r="B137" s="230">
        <f>COUNTA(C137:L139)</f>
        <v>16</v>
      </c>
      <c r="C137" s="15" t="s">
        <v>99</v>
      </c>
      <c r="D137" s="16" t="s">
        <v>147</v>
      </c>
      <c r="E137" s="16" t="s">
        <v>143</v>
      </c>
      <c r="F137" s="16" t="s">
        <v>132</v>
      </c>
      <c r="G137" s="17"/>
      <c r="H137" s="15" t="s">
        <v>98</v>
      </c>
      <c r="I137" s="16" t="s">
        <v>148</v>
      </c>
      <c r="J137" s="16" t="s">
        <v>134</v>
      </c>
      <c r="K137" s="16" t="s">
        <v>776</v>
      </c>
      <c r="L137" s="17" t="s">
        <v>689</v>
      </c>
      <c r="M137" s="360"/>
      <c r="N137" s="17"/>
      <c r="O137" s="15"/>
      <c r="P137" s="36"/>
      <c r="Q137" s="345" t="s">
        <v>1174</v>
      </c>
      <c r="R137" s="17"/>
    </row>
    <row r="138" spans="1:18" s="157" customFormat="1" ht="15.75" customHeight="1">
      <c r="A138" s="464"/>
      <c r="B138" s="292"/>
      <c r="C138" s="7"/>
      <c r="D138" s="8"/>
      <c r="E138" s="8"/>
      <c r="F138" s="8"/>
      <c r="G138" s="9"/>
      <c r="H138" s="7" t="s">
        <v>767</v>
      </c>
      <c r="I138" s="8" t="s">
        <v>765</v>
      </c>
      <c r="J138" s="8" t="s">
        <v>60</v>
      </c>
      <c r="K138" s="8" t="s">
        <v>902</v>
      </c>
      <c r="L138" s="322" t="s">
        <v>1031</v>
      </c>
      <c r="M138" s="7"/>
      <c r="N138" s="9"/>
      <c r="O138" s="7"/>
      <c r="P138" s="37"/>
      <c r="Q138" s="7"/>
      <c r="R138" s="9"/>
    </row>
    <row r="139" spans="1:18" s="157" customFormat="1" ht="15.75" customHeight="1">
      <c r="A139" s="464"/>
      <c r="B139" s="292"/>
      <c r="C139" s="11"/>
      <c r="D139" s="12"/>
      <c r="E139" s="12"/>
      <c r="F139" s="12"/>
      <c r="G139" s="13"/>
      <c r="H139" s="11" t="s">
        <v>1024</v>
      </c>
      <c r="I139" s="12" t="s">
        <v>1053</v>
      </c>
      <c r="J139" s="382"/>
      <c r="K139" s="162"/>
      <c r="L139" s="13"/>
      <c r="M139" s="11"/>
      <c r="N139" s="13"/>
      <c r="O139" s="11"/>
      <c r="P139" s="72"/>
      <c r="Q139" s="11"/>
      <c r="R139" s="13"/>
    </row>
    <row r="140" spans="1:18" s="157" customFormat="1" ht="15.75" customHeight="1">
      <c r="A140" s="466" t="s">
        <v>149</v>
      </c>
      <c r="B140" s="230">
        <f>COUNTA(C140:L141)</f>
        <v>16</v>
      </c>
      <c r="C140" s="15" t="s">
        <v>98</v>
      </c>
      <c r="D140" s="16" t="s">
        <v>198</v>
      </c>
      <c r="E140" s="16" t="s">
        <v>77</v>
      </c>
      <c r="F140" s="16" t="s">
        <v>23</v>
      </c>
      <c r="G140" s="17" t="s">
        <v>102</v>
      </c>
      <c r="H140" s="15" t="s">
        <v>141</v>
      </c>
      <c r="I140" s="16" t="s">
        <v>190</v>
      </c>
      <c r="J140" s="16" t="s">
        <v>786</v>
      </c>
      <c r="K140" s="16" t="s">
        <v>901</v>
      </c>
      <c r="L140" s="17" t="s">
        <v>53</v>
      </c>
      <c r="M140" s="15"/>
      <c r="N140" s="17"/>
      <c r="O140" s="15"/>
      <c r="P140" s="36"/>
      <c r="Q140" s="15"/>
      <c r="R140" s="17"/>
    </row>
    <row r="141" spans="1:18" s="157" customFormat="1" ht="15.75" customHeight="1">
      <c r="A141" s="464"/>
      <c r="B141" s="292"/>
      <c r="C141" s="7" t="s">
        <v>89</v>
      </c>
      <c r="D141" s="8" t="s">
        <v>92</v>
      </c>
      <c r="E141" s="8"/>
      <c r="F141" s="8"/>
      <c r="G141" s="9"/>
      <c r="H141" s="11" t="s">
        <v>61</v>
      </c>
      <c r="I141" s="12" t="s">
        <v>58</v>
      </c>
      <c r="J141" s="12" t="s">
        <v>841</v>
      </c>
      <c r="K141" s="12" t="s">
        <v>30</v>
      </c>
      <c r="L141" s="13"/>
      <c r="M141" s="7"/>
      <c r="N141" s="9"/>
      <c r="O141" s="7"/>
      <c r="P141" s="37"/>
      <c r="Q141" s="7"/>
      <c r="R141" s="9"/>
    </row>
    <row r="142" spans="1:18" s="157" customFormat="1" ht="15.75" customHeight="1">
      <c r="A142" s="466" t="s">
        <v>150</v>
      </c>
      <c r="B142" s="230">
        <f>COUNTA(C142:L143)</f>
        <v>13</v>
      </c>
      <c r="C142" s="15" t="s">
        <v>99</v>
      </c>
      <c r="D142" s="16" t="s">
        <v>180</v>
      </c>
      <c r="E142" s="16" t="s">
        <v>132</v>
      </c>
      <c r="F142" s="16"/>
      <c r="G142" s="17"/>
      <c r="H142" s="15" t="s">
        <v>199</v>
      </c>
      <c r="I142" s="16" t="s">
        <v>758</v>
      </c>
      <c r="J142" s="159" t="s">
        <v>72</v>
      </c>
      <c r="K142" s="159" t="s">
        <v>787</v>
      </c>
      <c r="L142" s="17" t="s">
        <v>551</v>
      </c>
      <c r="M142" s="360"/>
      <c r="N142" s="17"/>
      <c r="O142" s="15"/>
      <c r="P142" s="36"/>
      <c r="Q142" s="15"/>
      <c r="R142" s="17"/>
    </row>
    <row r="143" spans="1:18" s="157" customFormat="1" ht="15.75" customHeight="1">
      <c r="A143" s="465"/>
      <c r="B143" s="293"/>
      <c r="C143" s="11"/>
      <c r="D143" s="12"/>
      <c r="E143" s="12"/>
      <c r="F143" s="12"/>
      <c r="G143" s="13"/>
      <c r="H143" s="11" t="s">
        <v>77</v>
      </c>
      <c r="I143" s="12" t="s">
        <v>151</v>
      </c>
      <c r="J143" s="12" t="s">
        <v>60</v>
      </c>
      <c r="K143" s="12" t="s">
        <v>902</v>
      </c>
      <c r="L143" s="13" t="s">
        <v>1090</v>
      </c>
      <c r="M143" s="11"/>
      <c r="N143" s="13"/>
      <c r="O143" s="11"/>
      <c r="P143" s="72"/>
      <c r="Q143" s="11"/>
      <c r="R143" s="13"/>
    </row>
    <row r="144" spans="1:18" s="157" customFormat="1" ht="15.75" customHeight="1">
      <c r="A144" s="466" t="s">
        <v>152</v>
      </c>
      <c r="B144" s="230">
        <f>COUNTA(C144:L145)</f>
        <v>13</v>
      </c>
      <c r="C144" s="15" t="s">
        <v>72</v>
      </c>
      <c r="D144" s="16" t="s">
        <v>77</v>
      </c>
      <c r="E144" s="16" t="s">
        <v>23</v>
      </c>
      <c r="F144" s="16" t="s">
        <v>92</v>
      </c>
      <c r="G144" s="17" t="s">
        <v>812</v>
      </c>
      <c r="H144" s="15" t="s">
        <v>52</v>
      </c>
      <c r="I144" s="159" t="s">
        <v>107</v>
      </c>
      <c r="J144" s="16" t="s">
        <v>788</v>
      </c>
      <c r="K144" s="16" t="s">
        <v>60</v>
      </c>
      <c r="L144" s="17" t="s">
        <v>902</v>
      </c>
      <c r="M144" s="360"/>
      <c r="N144" s="17"/>
      <c r="O144" s="15"/>
      <c r="P144" s="36"/>
      <c r="Q144" s="15"/>
      <c r="R144" s="17"/>
    </row>
    <row r="145" spans="1:18" s="157" customFormat="1" ht="15.75" customHeight="1">
      <c r="A145" s="465"/>
      <c r="B145" s="293"/>
      <c r="C145" s="11"/>
      <c r="D145" s="12"/>
      <c r="E145" s="12"/>
      <c r="F145" s="12"/>
      <c r="G145" s="13"/>
      <c r="H145" s="11" t="s">
        <v>1004</v>
      </c>
      <c r="I145" s="12" t="s">
        <v>1141</v>
      </c>
      <c r="J145" s="12" t="s">
        <v>1064</v>
      </c>
      <c r="K145" s="12"/>
      <c r="L145" s="13"/>
      <c r="M145" s="11"/>
      <c r="N145" s="13"/>
      <c r="O145" s="11"/>
      <c r="P145" s="72"/>
      <c r="Q145" s="11"/>
      <c r="R145" s="13"/>
    </row>
    <row r="146" spans="1:18" s="157" customFormat="1" ht="15.75" customHeight="1">
      <c r="A146" s="466" t="s">
        <v>153</v>
      </c>
      <c r="B146" s="230">
        <f>COUNTA(C146:L149)</f>
        <v>26</v>
      </c>
      <c r="C146" s="15" t="s">
        <v>98</v>
      </c>
      <c r="D146" s="16" t="s">
        <v>99</v>
      </c>
      <c r="E146" s="16" t="s">
        <v>200</v>
      </c>
      <c r="F146" s="16" t="s">
        <v>201</v>
      </c>
      <c r="G146" s="17" t="s">
        <v>154</v>
      </c>
      <c r="H146" s="15" t="s">
        <v>202</v>
      </c>
      <c r="I146" s="16" t="s">
        <v>190</v>
      </c>
      <c r="J146" s="16" t="s">
        <v>133</v>
      </c>
      <c r="K146" s="16" t="s">
        <v>107</v>
      </c>
      <c r="L146" s="17" t="s">
        <v>155</v>
      </c>
      <c r="M146" s="361" t="s">
        <v>902</v>
      </c>
      <c r="N146" s="17"/>
      <c r="O146" s="15"/>
      <c r="P146" s="36"/>
      <c r="Q146" s="15"/>
      <c r="R146" s="17"/>
    </row>
    <row r="147" spans="1:18" s="157" customFormat="1" ht="15.75" customHeight="1">
      <c r="A147" s="464"/>
      <c r="B147" s="292"/>
      <c r="C147" s="7" t="s">
        <v>203</v>
      </c>
      <c r="D147" s="8" t="s">
        <v>132</v>
      </c>
      <c r="E147" s="8"/>
      <c r="F147" s="8"/>
      <c r="G147" s="9"/>
      <c r="H147" s="7" t="s">
        <v>790</v>
      </c>
      <c r="I147" s="324" t="s">
        <v>1089</v>
      </c>
      <c r="J147" s="8" t="s">
        <v>1088</v>
      </c>
      <c r="K147" s="8" t="s">
        <v>1087</v>
      </c>
      <c r="L147" s="9" t="s">
        <v>1033</v>
      </c>
      <c r="M147" s="7"/>
      <c r="N147" s="9"/>
      <c r="O147" s="7"/>
      <c r="P147" s="37"/>
      <c r="Q147" s="7"/>
      <c r="R147" s="9"/>
    </row>
    <row r="148" spans="1:18" s="157" customFormat="1" ht="15.75" customHeight="1">
      <c r="A148" s="464"/>
      <c r="B148" s="292"/>
      <c r="C148" s="7"/>
      <c r="D148" s="8"/>
      <c r="E148" s="8"/>
      <c r="F148" s="8"/>
      <c r="G148" s="9"/>
      <c r="H148" s="385" t="s">
        <v>902</v>
      </c>
      <c r="I148" s="8" t="s">
        <v>1086</v>
      </c>
      <c r="J148" s="8" t="s">
        <v>1084</v>
      </c>
      <c r="K148" s="8" t="s">
        <v>1030</v>
      </c>
      <c r="L148" s="9" t="s">
        <v>1085</v>
      </c>
      <c r="M148" s="7"/>
      <c r="N148" s="9"/>
      <c r="O148" s="7"/>
      <c r="P148" s="37"/>
      <c r="Q148" s="7"/>
      <c r="R148" s="9"/>
    </row>
    <row r="149" spans="1:18" s="157" customFormat="1" ht="15.75" customHeight="1">
      <c r="A149" s="465"/>
      <c r="B149" s="293"/>
      <c r="C149" s="11"/>
      <c r="D149" s="12"/>
      <c r="E149" s="12"/>
      <c r="F149" s="12"/>
      <c r="G149" s="13"/>
      <c r="H149" s="11" t="s">
        <v>1004</v>
      </c>
      <c r="I149" s="12" t="s">
        <v>1064</v>
      </c>
      <c r="J149" s="12" t="s">
        <v>1024</v>
      </c>
      <c r="K149" s="12" t="s">
        <v>1083</v>
      </c>
      <c r="L149" s="13"/>
      <c r="M149" s="11"/>
      <c r="N149" s="13"/>
      <c r="O149" s="11"/>
      <c r="P149" s="72"/>
      <c r="Q149" s="11"/>
      <c r="R149" s="13"/>
    </row>
    <row r="150" spans="1:18" s="157" customFormat="1" ht="15.75" customHeight="1">
      <c r="A150" s="464" t="s">
        <v>156</v>
      </c>
      <c r="B150" s="292">
        <f>COUNTA(C150:L151)</f>
        <v>15</v>
      </c>
      <c r="C150" s="15" t="s">
        <v>157</v>
      </c>
      <c r="D150" s="16" t="s">
        <v>23</v>
      </c>
      <c r="E150" s="16" t="s">
        <v>60</v>
      </c>
      <c r="F150" s="16" t="s">
        <v>92</v>
      </c>
      <c r="G150" s="17" t="s">
        <v>1024</v>
      </c>
      <c r="H150" s="15" t="s">
        <v>742</v>
      </c>
      <c r="I150" s="16" t="s">
        <v>158</v>
      </c>
      <c r="J150" s="16" t="s">
        <v>937</v>
      </c>
      <c r="K150" s="16" t="s">
        <v>1090</v>
      </c>
      <c r="L150" s="17" t="s">
        <v>1144</v>
      </c>
      <c r="M150" s="360"/>
      <c r="N150" s="17"/>
      <c r="O150" s="296"/>
      <c r="P150" s="36"/>
      <c r="Q150" s="345" t="s">
        <v>1244</v>
      </c>
      <c r="R150" s="376" t="s">
        <v>1243</v>
      </c>
    </row>
    <row r="151" spans="1:18" s="157" customFormat="1" ht="15.75" customHeight="1">
      <c r="A151" s="464"/>
      <c r="B151" s="292"/>
      <c r="C151" s="11" t="s">
        <v>1142</v>
      </c>
      <c r="D151" s="382"/>
      <c r="E151" s="12"/>
      <c r="F151" s="12"/>
      <c r="G151" s="13"/>
      <c r="H151" s="328" t="s">
        <v>1145</v>
      </c>
      <c r="I151" s="12" t="s">
        <v>1093</v>
      </c>
      <c r="J151" s="12" t="s">
        <v>1092</v>
      </c>
      <c r="K151" s="12" t="s">
        <v>1091</v>
      </c>
      <c r="L151" s="384"/>
      <c r="M151" s="328"/>
      <c r="N151" s="13"/>
      <c r="O151" s="164"/>
      <c r="P151" s="72"/>
      <c r="Q151" s="11"/>
      <c r="R151" s="13"/>
    </row>
    <row r="152" spans="1:18" s="157" customFormat="1" ht="15.75" customHeight="1">
      <c r="A152" s="466" t="s">
        <v>160</v>
      </c>
      <c r="B152" s="230">
        <f>COUNTA(C152:L153)</f>
        <v>14</v>
      </c>
      <c r="C152" s="15" t="s">
        <v>204</v>
      </c>
      <c r="D152" s="16" t="s">
        <v>205</v>
      </c>
      <c r="E152" s="16" t="s">
        <v>206</v>
      </c>
      <c r="F152" s="16" t="s">
        <v>132</v>
      </c>
      <c r="G152" s="17" t="s">
        <v>207</v>
      </c>
      <c r="H152" s="15" t="s">
        <v>208</v>
      </c>
      <c r="I152" s="16" t="s">
        <v>209</v>
      </c>
      <c r="J152" s="16" t="s">
        <v>835</v>
      </c>
      <c r="K152" s="16" t="s">
        <v>1033</v>
      </c>
      <c r="L152" s="17" t="s">
        <v>1018</v>
      </c>
      <c r="M152" s="31"/>
      <c r="N152" s="17"/>
      <c r="O152" s="15"/>
      <c r="P152" s="36"/>
      <c r="Q152" s="15"/>
      <c r="R152" s="17"/>
    </row>
    <row r="153" spans="1:18" s="157" customFormat="1" ht="15.75" customHeight="1">
      <c r="A153" s="464"/>
      <c r="B153" s="292"/>
      <c r="C153" s="11"/>
      <c r="D153" s="12"/>
      <c r="E153" s="12"/>
      <c r="F153" s="12"/>
      <c r="G153" s="13"/>
      <c r="H153" s="11" t="s">
        <v>1031</v>
      </c>
      <c r="I153" s="12" t="s">
        <v>1200</v>
      </c>
      <c r="J153" s="12" t="s">
        <v>1201</v>
      </c>
      <c r="K153" s="12" t="s">
        <v>159</v>
      </c>
      <c r="L153" s="13"/>
      <c r="M153" s="11"/>
      <c r="N153" s="13"/>
      <c r="O153" s="11"/>
      <c r="P153" s="72"/>
      <c r="Q153" s="11"/>
      <c r="R153" s="13"/>
    </row>
    <row r="154" spans="1:18" s="157" customFormat="1" ht="15.75" customHeight="1">
      <c r="A154" s="466" t="s">
        <v>161</v>
      </c>
      <c r="B154" s="230">
        <f>COUNTA(C154:L154)</f>
        <v>8</v>
      </c>
      <c r="C154" s="15" t="s">
        <v>23</v>
      </c>
      <c r="D154" s="16" t="s">
        <v>735</v>
      </c>
      <c r="E154" s="16" t="s">
        <v>60</v>
      </c>
      <c r="F154" s="16" t="s">
        <v>92</v>
      </c>
      <c r="G154" s="17"/>
      <c r="H154" s="28" t="s">
        <v>587</v>
      </c>
      <c r="I154" s="381" t="s">
        <v>938</v>
      </c>
      <c r="J154" s="29" t="s">
        <v>26</v>
      </c>
      <c r="K154" s="29" t="s">
        <v>159</v>
      </c>
      <c r="L154" s="30"/>
      <c r="M154" s="31"/>
      <c r="N154" s="34"/>
      <c r="O154" s="15"/>
      <c r="P154" s="36"/>
      <c r="Q154" s="15"/>
      <c r="R154" s="17"/>
    </row>
    <row r="155" spans="1:18" s="157" customFormat="1" ht="15.75" customHeight="1">
      <c r="A155" s="466" t="s">
        <v>162</v>
      </c>
      <c r="B155" s="230">
        <f>COUNTA(C155:L158)</f>
        <v>23</v>
      </c>
      <c r="C155" s="15" t="s">
        <v>210</v>
      </c>
      <c r="D155" s="16" t="s">
        <v>99</v>
      </c>
      <c r="E155" s="16" t="s">
        <v>132</v>
      </c>
      <c r="F155" s="16" t="s">
        <v>163</v>
      </c>
      <c r="G155" s="17"/>
      <c r="H155" s="15" t="s">
        <v>677</v>
      </c>
      <c r="I155" s="16" t="s">
        <v>52</v>
      </c>
      <c r="J155" s="16" t="s">
        <v>164</v>
      </c>
      <c r="K155" s="16" t="s">
        <v>1097</v>
      </c>
      <c r="L155" s="17" t="s">
        <v>768</v>
      </c>
      <c r="M155" s="15"/>
      <c r="N155" s="327"/>
      <c r="O155" s="15"/>
      <c r="P155" s="36"/>
      <c r="Q155" s="345" t="s">
        <v>1095</v>
      </c>
      <c r="R155" s="376" t="s">
        <v>1096</v>
      </c>
    </row>
    <row r="156" spans="1:18" s="157" customFormat="1" ht="15.75" customHeight="1">
      <c r="A156" s="464"/>
      <c r="B156" s="292"/>
      <c r="C156" s="7"/>
      <c r="D156" s="8"/>
      <c r="E156" s="8"/>
      <c r="F156" s="8"/>
      <c r="G156" s="9"/>
      <c r="H156" s="7" t="s">
        <v>165</v>
      </c>
      <c r="I156" s="8" t="s">
        <v>1098</v>
      </c>
      <c r="J156" s="324" t="s">
        <v>754</v>
      </c>
      <c r="K156" s="161" t="s">
        <v>60</v>
      </c>
      <c r="L156" s="322" t="s">
        <v>901</v>
      </c>
      <c r="M156" s="308"/>
      <c r="N156" s="322"/>
      <c r="O156" s="7"/>
      <c r="P156" s="37"/>
      <c r="Q156" s="373" t="s">
        <v>1099</v>
      </c>
      <c r="R156" s="380" t="s">
        <v>1174</v>
      </c>
    </row>
    <row r="157" spans="1:18" s="157" customFormat="1" ht="15.75" customHeight="1">
      <c r="A157" s="464"/>
      <c r="B157" s="292"/>
      <c r="C157" s="21"/>
      <c r="D157" s="22"/>
      <c r="E157" s="22"/>
      <c r="F157" s="22"/>
      <c r="G157" s="23"/>
      <c r="H157" s="308" t="s">
        <v>1100</v>
      </c>
      <c r="I157" s="8" t="s">
        <v>1101</v>
      </c>
      <c r="J157" s="8" t="s">
        <v>1102</v>
      </c>
      <c r="K157" s="324" t="s">
        <v>743</v>
      </c>
      <c r="L157" s="167" t="s">
        <v>881</v>
      </c>
      <c r="M157" s="21"/>
      <c r="N157" s="23"/>
      <c r="O157" s="21"/>
      <c r="P157" s="217"/>
      <c r="Q157" s="7"/>
      <c r="R157" s="9"/>
    </row>
    <row r="158" spans="1:18" s="157" customFormat="1" ht="15.75" customHeight="1">
      <c r="A158" s="464"/>
      <c r="B158" s="292"/>
      <c r="C158" s="11"/>
      <c r="D158" s="12"/>
      <c r="E158" s="12"/>
      <c r="F158" s="12"/>
      <c r="G158" s="13"/>
      <c r="H158" s="164" t="s">
        <v>1103</v>
      </c>
      <c r="I158" s="12" t="s">
        <v>1104</v>
      </c>
      <c r="J158" s="12" t="s">
        <v>1105</v>
      </c>
      <c r="K158" s="162" t="s">
        <v>1106</v>
      </c>
      <c r="L158" s="384"/>
      <c r="M158" s="11"/>
      <c r="N158" s="13"/>
      <c r="O158" s="11"/>
      <c r="P158" s="72"/>
      <c r="Q158" s="11"/>
      <c r="R158" s="13"/>
    </row>
    <row r="159" spans="1:18" s="157" customFormat="1" ht="15.75" customHeight="1">
      <c r="A159" s="466" t="s">
        <v>166</v>
      </c>
      <c r="B159" s="230">
        <f>COUNTA(C159:L160)</f>
        <v>11</v>
      </c>
      <c r="C159" s="15" t="s">
        <v>210</v>
      </c>
      <c r="D159" s="16" t="s">
        <v>99</v>
      </c>
      <c r="E159" s="16" t="s">
        <v>137</v>
      </c>
      <c r="F159" s="16" t="s">
        <v>143</v>
      </c>
      <c r="G159" s="17" t="s">
        <v>132</v>
      </c>
      <c r="H159" s="15" t="s">
        <v>52</v>
      </c>
      <c r="I159" s="16" t="s">
        <v>882</v>
      </c>
      <c r="J159" s="326" t="s">
        <v>790</v>
      </c>
      <c r="K159" s="16" t="s">
        <v>26</v>
      </c>
      <c r="L159" s="17" t="s">
        <v>735</v>
      </c>
      <c r="M159" s="360"/>
      <c r="N159" s="17"/>
      <c r="O159" s="15"/>
      <c r="P159" s="36"/>
      <c r="Q159" s="345" t="s">
        <v>1174</v>
      </c>
      <c r="R159" s="376" t="s">
        <v>167</v>
      </c>
    </row>
    <row r="160" spans="1:18" s="157" customFormat="1" ht="15.75" customHeight="1">
      <c r="A160" s="464"/>
      <c r="B160" s="292"/>
      <c r="C160" s="11"/>
      <c r="D160" s="12"/>
      <c r="E160" s="12"/>
      <c r="F160" s="12"/>
      <c r="G160" s="13"/>
      <c r="H160" s="11" t="s">
        <v>30</v>
      </c>
      <c r="I160" s="382"/>
      <c r="J160" s="382"/>
      <c r="K160" s="12"/>
      <c r="L160" s="13"/>
      <c r="M160" s="11"/>
      <c r="N160" s="13"/>
      <c r="O160" s="11"/>
      <c r="P160" s="72"/>
      <c r="Q160" s="11"/>
      <c r="R160" s="13"/>
    </row>
    <row r="161" spans="1:18" s="157" customFormat="1" ht="15.75" customHeight="1">
      <c r="A161" s="466" t="s">
        <v>168</v>
      </c>
      <c r="B161" s="230">
        <f>COUNTA(C161:L163)</f>
        <v>19</v>
      </c>
      <c r="C161" s="15" t="s">
        <v>99</v>
      </c>
      <c r="D161" s="16" t="s">
        <v>211</v>
      </c>
      <c r="E161" s="166" t="s">
        <v>92</v>
      </c>
      <c r="F161" s="16" t="s">
        <v>169</v>
      </c>
      <c r="G161" s="17"/>
      <c r="H161" s="15" t="s">
        <v>199</v>
      </c>
      <c r="I161" s="16" t="s">
        <v>98</v>
      </c>
      <c r="J161" s="326" t="s">
        <v>181</v>
      </c>
      <c r="K161" s="16" t="s">
        <v>810</v>
      </c>
      <c r="L161" s="17" t="s">
        <v>155</v>
      </c>
      <c r="M161" s="361" t="s">
        <v>1272</v>
      </c>
      <c r="N161" s="323"/>
      <c r="O161" s="486" t="s">
        <v>1272</v>
      </c>
      <c r="P161" s="36"/>
      <c r="Q161" s="15"/>
      <c r="R161" s="17"/>
    </row>
    <row r="162" spans="1:18" s="157" customFormat="1" ht="15.75" customHeight="1">
      <c r="A162" s="464"/>
      <c r="B162" s="292"/>
      <c r="C162" s="7"/>
      <c r="D162" s="8"/>
      <c r="E162" s="8"/>
      <c r="F162" s="8"/>
      <c r="G162" s="9"/>
      <c r="H162" s="7" t="s">
        <v>690</v>
      </c>
      <c r="I162" s="161" t="s">
        <v>553</v>
      </c>
      <c r="J162" s="8" t="s">
        <v>60</v>
      </c>
      <c r="K162" s="8" t="s">
        <v>58</v>
      </c>
      <c r="L162" s="485" t="s">
        <v>1287</v>
      </c>
      <c r="M162" s="7"/>
      <c r="N162" s="9"/>
      <c r="O162" s="7"/>
      <c r="P162" s="37"/>
      <c r="Q162" s="7"/>
      <c r="R162" s="9"/>
    </row>
    <row r="163" spans="1:18" s="157" customFormat="1" ht="15.75" customHeight="1">
      <c r="A163" s="464"/>
      <c r="B163" s="292"/>
      <c r="C163" s="11"/>
      <c r="D163" s="12"/>
      <c r="E163" s="12"/>
      <c r="F163" s="12"/>
      <c r="G163" s="13"/>
      <c r="H163" s="11" t="s">
        <v>1143</v>
      </c>
      <c r="I163" s="12" t="s">
        <v>1032</v>
      </c>
      <c r="J163" s="325" t="s">
        <v>1172</v>
      </c>
      <c r="K163" s="12" t="s">
        <v>1171</v>
      </c>
      <c r="L163" s="13" t="s">
        <v>1024</v>
      </c>
      <c r="M163" s="11"/>
      <c r="N163" s="13"/>
      <c r="O163" s="11"/>
      <c r="P163" s="72"/>
      <c r="Q163" s="11"/>
      <c r="R163" s="13"/>
    </row>
    <row r="164" spans="1:18" s="157" customFormat="1" ht="15.75" customHeight="1">
      <c r="A164" s="466" t="s">
        <v>170</v>
      </c>
      <c r="B164" s="230">
        <f>COUNTA(C164:L165)</f>
        <v>13</v>
      </c>
      <c r="C164" s="15" t="s">
        <v>212</v>
      </c>
      <c r="D164" s="16" t="s">
        <v>171</v>
      </c>
      <c r="E164" s="16" t="s">
        <v>190</v>
      </c>
      <c r="F164" s="16" t="s">
        <v>99</v>
      </c>
      <c r="G164" s="17" t="s">
        <v>213</v>
      </c>
      <c r="H164" s="15" t="s">
        <v>769</v>
      </c>
      <c r="I164" s="326" t="s">
        <v>1202</v>
      </c>
      <c r="J164" s="159" t="s">
        <v>1203</v>
      </c>
      <c r="K164" s="159" t="s">
        <v>754</v>
      </c>
      <c r="L164" s="17" t="s">
        <v>735</v>
      </c>
      <c r="M164" s="360"/>
      <c r="N164" s="17"/>
      <c r="O164" s="15"/>
      <c r="P164" s="36"/>
      <c r="Q164" s="15"/>
      <c r="R164" s="17"/>
    </row>
    <row r="165" spans="1:18" s="157" customFormat="1" ht="15.75" customHeight="1">
      <c r="A165" s="465"/>
      <c r="B165" s="293"/>
      <c r="C165" s="11" t="s">
        <v>132</v>
      </c>
      <c r="D165" s="12"/>
      <c r="E165" s="12"/>
      <c r="F165" s="12"/>
      <c r="G165" s="13"/>
      <c r="H165" s="11" t="s">
        <v>60</v>
      </c>
      <c r="I165" s="12" t="s">
        <v>30</v>
      </c>
      <c r="J165" s="12"/>
      <c r="K165" s="12"/>
      <c r="L165" s="13"/>
      <c r="M165" s="11"/>
      <c r="N165" s="13"/>
      <c r="O165" s="11"/>
      <c r="P165" s="72"/>
      <c r="Q165" s="11"/>
      <c r="R165" s="13"/>
    </row>
    <row r="166" spans="1:18" s="157" customFormat="1" ht="15.75" customHeight="1" thickBot="1">
      <c r="A166" s="464" t="s">
        <v>172</v>
      </c>
      <c r="B166" s="292">
        <f>COUNTA(C166:L166)</f>
        <v>3</v>
      </c>
      <c r="C166" s="47" t="s">
        <v>214</v>
      </c>
      <c r="D166" s="48" t="s">
        <v>143</v>
      </c>
      <c r="E166" s="298"/>
      <c r="F166" s="48"/>
      <c r="G166" s="60"/>
      <c r="H166" s="299" t="s">
        <v>691</v>
      </c>
      <c r="I166" s="48"/>
      <c r="J166" s="48"/>
      <c r="K166" s="48"/>
      <c r="L166" s="60"/>
      <c r="M166" s="47"/>
      <c r="N166" s="60"/>
      <c r="O166" s="31"/>
      <c r="P166" s="86"/>
      <c r="Q166" s="31"/>
      <c r="R166" s="34"/>
    </row>
    <row r="167" spans="1:18" s="157" customFormat="1" ht="16.5" customHeight="1" thickBot="1">
      <c r="A167" s="468" t="s">
        <v>173</v>
      </c>
      <c r="B167" s="295">
        <f>SUM(B11:B166)</f>
        <v>940</v>
      </c>
      <c r="C167" s="504">
        <f>COUNTA(C11:G166)</f>
        <v>256</v>
      </c>
      <c r="D167" s="504"/>
      <c r="E167" s="504"/>
      <c r="F167" s="504"/>
      <c r="G167" s="505"/>
      <c r="H167" s="506">
        <f>COUNTA(H11:L166)</f>
        <v>684</v>
      </c>
      <c r="I167" s="507"/>
      <c r="J167" s="507"/>
      <c r="K167" s="507"/>
      <c r="L167" s="507"/>
      <c r="M167" s="508">
        <f>COUNTA(M11:N166)</f>
        <v>27</v>
      </c>
      <c r="N167" s="509"/>
      <c r="O167" s="508">
        <f>COUNTA(O11:P166)</f>
        <v>5</v>
      </c>
      <c r="P167" s="510"/>
      <c r="Q167" s="508">
        <f>COUNTA(Q11:R166)</f>
        <v>27</v>
      </c>
      <c r="R167" s="509"/>
    </row>
  </sheetData>
  <mergeCells count="14">
    <mergeCell ref="C167:G167"/>
    <mergeCell ref="H167:L167"/>
    <mergeCell ref="M167:N167"/>
    <mergeCell ref="O167:P167"/>
    <mergeCell ref="Q167:R167"/>
    <mergeCell ref="A6:R6"/>
    <mergeCell ref="A9:A10"/>
    <mergeCell ref="B9:B10"/>
    <mergeCell ref="C9:L9"/>
    <mergeCell ref="M9:N10"/>
    <mergeCell ref="O9:P10"/>
    <mergeCell ref="Q9:R10"/>
    <mergeCell ref="C10:G10"/>
    <mergeCell ref="H10:L10"/>
  </mergeCells>
  <phoneticPr fontId="3"/>
  <printOptions horizontalCentered="1" verticalCentered="1"/>
  <pageMargins left="0.39370078740157483" right="0.39370078740157483" top="0.47244094488188981" bottom="0.39370078740157483" header="0.31496062992125984" footer="0.15748031496062992"/>
  <pageSetup paperSize="9" scale="78" fitToHeight="0" orientation="landscape" horizontalDpi="300" verticalDpi="300" r:id="rId1"/>
  <headerFooter>
    <oddFooter>&amp;C- &amp;P -</oddFooter>
  </headerFooter>
  <rowBreaks count="3" manualBreakCount="3">
    <brk id="43" max="16383" man="1"/>
    <brk id="83" max="16383" man="1"/>
    <brk id="123" max="17" man="1"/>
  </rowBreak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4">
    <tabColor rgb="FF0070C0"/>
    <pageSetUpPr fitToPage="1"/>
  </sheetPr>
  <dimension ref="A1:M45"/>
  <sheetViews>
    <sheetView view="pageBreakPreview" zoomScaleNormal="100" zoomScaleSheetLayoutView="100" workbookViewId="0">
      <pane xSplit="2" ySplit="6" topLeftCell="C9" activePane="bottomRight" state="frozen"/>
      <selection activeCell="K22" sqref="K22"/>
      <selection pane="topRight" activeCell="K22" sqref="K22"/>
      <selection pane="bottomLeft" activeCell="K22" sqref="K22"/>
      <selection pane="bottomRight" activeCell="F17" sqref="F17"/>
    </sheetView>
  </sheetViews>
  <sheetFormatPr defaultRowHeight="13.5"/>
  <cols>
    <col min="1" max="1" width="10.375" style="1" customWidth="1"/>
    <col min="2" max="2" width="14.875" style="1" customWidth="1"/>
    <col min="3" max="7" width="14.75" style="1" customWidth="1"/>
    <col min="8" max="13" width="12.5" style="1" customWidth="1"/>
  </cols>
  <sheetData>
    <row r="1" spans="1:13" s="251" customFormat="1" ht="21.75" customHeight="1">
      <c r="A1" s="541" t="s">
        <v>1222</v>
      </c>
      <c r="B1" s="541"/>
      <c r="C1" s="541"/>
      <c r="D1" s="541"/>
      <c r="E1" s="541"/>
      <c r="F1" s="541"/>
      <c r="G1" s="541"/>
      <c r="H1" s="541"/>
      <c r="I1" s="541"/>
      <c r="J1" s="541"/>
      <c r="K1" s="541"/>
      <c r="L1" s="541"/>
      <c r="M1" s="541"/>
    </row>
    <row r="2" spans="1:13" s="288" customFormat="1" ht="24" customHeight="1">
      <c r="A2" s="289" t="s">
        <v>814</v>
      </c>
      <c r="B2" s="290"/>
      <c r="C2" s="290"/>
      <c r="D2" s="290"/>
      <c r="E2" s="290"/>
      <c r="F2" s="290"/>
      <c r="G2" s="290"/>
      <c r="H2" s="290"/>
      <c r="I2" s="290"/>
      <c r="J2" s="290"/>
      <c r="K2" s="290"/>
      <c r="L2" s="290"/>
      <c r="M2" s="290"/>
    </row>
    <row r="3" spans="1:13" ht="15" customHeight="1">
      <c r="A3" s="116"/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</row>
    <row r="4" spans="1:13" ht="15.75" customHeight="1" thickBot="1">
      <c r="C4" s="62" t="s">
        <v>2</v>
      </c>
      <c r="D4" s="63" t="s">
        <v>739</v>
      </c>
      <c r="E4" s="64" t="s">
        <v>4</v>
      </c>
      <c r="F4" s="65" t="s">
        <v>217</v>
      </c>
      <c r="G4" s="66" t="s">
        <v>218</v>
      </c>
      <c r="H4" s="258"/>
    </row>
    <row r="5" spans="1:13" ht="15" customHeight="1">
      <c r="A5" s="542" t="s">
        <v>815</v>
      </c>
      <c r="B5" s="544" t="s">
        <v>609</v>
      </c>
      <c r="C5" s="546" t="s">
        <v>610</v>
      </c>
      <c r="D5" s="546"/>
      <c r="E5" s="546"/>
      <c r="F5" s="546"/>
      <c r="G5" s="547"/>
      <c r="H5" s="542" t="s">
        <v>2</v>
      </c>
      <c r="I5" s="547"/>
      <c r="J5" s="542" t="s">
        <v>3</v>
      </c>
      <c r="K5" s="547"/>
      <c r="L5" s="542" t="s">
        <v>4</v>
      </c>
      <c r="M5" s="547"/>
    </row>
    <row r="6" spans="1:13" ht="15" customHeight="1" thickBot="1">
      <c r="A6" s="543"/>
      <c r="B6" s="545"/>
      <c r="C6" s="548"/>
      <c r="D6" s="548"/>
      <c r="E6" s="548"/>
      <c r="F6" s="548"/>
      <c r="G6" s="549"/>
      <c r="H6" s="543"/>
      <c r="I6" s="549"/>
      <c r="J6" s="543"/>
      <c r="K6" s="549"/>
      <c r="L6" s="543"/>
      <c r="M6" s="549"/>
    </row>
    <row r="7" spans="1:13" ht="15.6" customHeight="1">
      <c r="A7" s="118" t="s">
        <v>21</v>
      </c>
      <c r="B7" s="280" t="s">
        <v>611</v>
      </c>
      <c r="C7" s="119" t="s">
        <v>611</v>
      </c>
      <c r="D7" s="120" t="s">
        <v>612</v>
      </c>
      <c r="E7" s="120"/>
      <c r="F7" s="120"/>
      <c r="G7" s="50"/>
      <c r="H7" s="49"/>
      <c r="I7" s="121"/>
      <c r="J7" s="122"/>
      <c r="K7" s="121"/>
      <c r="L7" s="122"/>
      <c r="M7" s="121"/>
    </row>
    <row r="8" spans="1:13" ht="15.6" customHeight="1">
      <c r="A8" s="118" t="s">
        <v>1121</v>
      </c>
      <c r="B8" s="303" t="s">
        <v>586</v>
      </c>
      <c r="C8" s="119" t="s">
        <v>586</v>
      </c>
      <c r="D8" s="120" t="s">
        <v>1122</v>
      </c>
      <c r="E8" s="120"/>
      <c r="F8" s="120"/>
      <c r="G8" s="50"/>
      <c r="H8" s="119"/>
      <c r="I8" s="121"/>
      <c r="J8" s="122"/>
      <c r="K8" s="121"/>
      <c r="L8" s="122"/>
      <c r="M8" s="121"/>
    </row>
    <row r="9" spans="1:13" ht="15.6" customHeight="1">
      <c r="A9" s="118" t="s">
        <v>653</v>
      </c>
      <c r="B9" s="303"/>
      <c r="C9" s="123"/>
      <c r="D9" s="52"/>
      <c r="E9" s="120"/>
      <c r="F9" s="120"/>
      <c r="G9" s="50"/>
      <c r="H9" s="123"/>
      <c r="I9" s="53"/>
      <c r="J9" s="122"/>
      <c r="K9" s="121"/>
      <c r="L9" s="421" t="s">
        <v>1184</v>
      </c>
      <c r="M9" s="121"/>
    </row>
    <row r="10" spans="1:13" ht="15.6" customHeight="1">
      <c r="A10" s="118" t="s">
        <v>51</v>
      </c>
      <c r="B10" s="303" t="s">
        <v>911</v>
      </c>
      <c r="C10" s="123" t="s">
        <v>911</v>
      </c>
      <c r="D10" s="52" t="s">
        <v>912</v>
      </c>
      <c r="E10" s="120"/>
      <c r="F10" s="120"/>
      <c r="G10" s="50"/>
      <c r="H10" s="52"/>
      <c r="I10" s="53"/>
      <c r="J10" s="122"/>
      <c r="K10" s="121"/>
      <c r="L10" s="122"/>
      <c r="M10" s="121"/>
    </row>
    <row r="11" spans="1:13" ht="15.6" customHeight="1">
      <c r="A11" s="118" t="s">
        <v>51</v>
      </c>
      <c r="B11" s="303"/>
      <c r="C11" s="123"/>
      <c r="D11" s="52"/>
      <c r="E11" s="120"/>
      <c r="F11" s="120"/>
      <c r="G11" s="50"/>
      <c r="H11" s="51"/>
      <c r="I11" s="53"/>
      <c r="J11" s="122"/>
      <c r="K11" s="121"/>
      <c r="L11" s="421" t="s">
        <v>1174</v>
      </c>
      <c r="M11" s="121"/>
    </row>
    <row r="12" spans="1:13" ht="15.6" customHeight="1">
      <c r="A12" s="118" t="s">
        <v>215</v>
      </c>
      <c r="B12" s="303"/>
      <c r="C12" s="123"/>
      <c r="D12" s="52"/>
      <c r="E12" s="120"/>
      <c r="F12" s="120"/>
      <c r="G12" s="50"/>
      <c r="H12" s="124"/>
      <c r="I12" s="53"/>
      <c r="J12" s="122"/>
      <c r="K12" s="121"/>
      <c r="L12" s="421" t="s">
        <v>1174</v>
      </c>
      <c r="M12" s="121"/>
    </row>
    <row r="13" spans="1:13" ht="15.6" customHeight="1">
      <c r="A13" s="118" t="s">
        <v>67</v>
      </c>
      <c r="B13" s="303"/>
      <c r="C13" s="123"/>
      <c r="D13" s="52"/>
      <c r="E13" s="120"/>
      <c r="F13" s="120"/>
      <c r="G13" s="50"/>
      <c r="H13" s="124"/>
      <c r="I13" s="53"/>
      <c r="J13" s="122"/>
      <c r="K13" s="121"/>
      <c r="L13" s="421" t="s">
        <v>1174</v>
      </c>
      <c r="M13" s="121"/>
    </row>
    <row r="14" spans="1:13" ht="15.6" customHeight="1">
      <c r="A14" s="118" t="s">
        <v>71</v>
      </c>
      <c r="B14" s="303"/>
      <c r="C14" s="123"/>
      <c r="D14" s="52"/>
      <c r="E14" s="120"/>
      <c r="F14" s="120"/>
      <c r="G14" s="50"/>
      <c r="H14" s="51"/>
      <c r="I14" s="53"/>
      <c r="J14" s="122"/>
      <c r="K14" s="121"/>
      <c r="L14" s="421" t="s">
        <v>1174</v>
      </c>
      <c r="M14" s="121"/>
    </row>
    <row r="15" spans="1:13" ht="15.6" customHeight="1">
      <c r="A15" s="125" t="s">
        <v>216</v>
      </c>
      <c r="B15" s="281" t="s">
        <v>613</v>
      </c>
      <c r="C15" s="123" t="s">
        <v>613</v>
      </c>
      <c r="D15" s="52" t="s">
        <v>614</v>
      </c>
      <c r="E15" s="52"/>
      <c r="F15" s="52"/>
      <c r="G15" s="53"/>
      <c r="H15" s="51"/>
      <c r="I15" s="126"/>
      <c r="J15" s="127"/>
      <c r="K15" s="126"/>
      <c r="L15" s="127"/>
      <c r="M15" s="126"/>
    </row>
    <row r="16" spans="1:13" ht="15.6" customHeight="1">
      <c r="A16" s="128" t="s">
        <v>79</v>
      </c>
      <c r="B16" s="303"/>
      <c r="C16" s="123"/>
      <c r="D16" s="52"/>
      <c r="E16" s="52"/>
      <c r="F16" s="52"/>
      <c r="G16" s="53"/>
      <c r="H16" s="51"/>
      <c r="I16" s="126"/>
      <c r="J16" s="127"/>
      <c r="K16" s="126"/>
      <c r="L16" s="422" t="s">
        <v>1174</v>
      </c>
      <c r="M16" s="126"/>
    </row>
    <row r="17" spans="1:13" ht="15.6" customHeight="1">
      <c r="A17" s="128" t="s">
        <v>615</v>
      </c>
      <c r="B17" s="281" t="s">
        <v>85</v>
      </c>
      <c r="C17" s="123" t="s">
        <v>616</v>
      </c>
      <c r="D17" s="52" t="s">
        <v>617</v>
      </c>
      <c r="E17" s="52"/>
      <c r="F17" s="52"/>
      <c r="G17" s="53"/>
      <c r="H17" s="124"/>
      <c r="I17" s="129"/>
      <c r="J17" s="127"/>
      <c r="K17" s="126"/>
      <c r="L17" s="127"/>
      <c r="M17" s="126"/>
    </row>
    <row r="18" spans="1:13" ht="15.6" customHeight="1">
      <c r="A18" s="128" t="s">
        <v>615</v>
      </c>
      <c r="B18" s="281" t="s">
        <v>618</v>
      </c>
      <c r="C18" s="123" t="s">
        <v>618</v>
      </c>
      <c r="D18" s="52" t="s">
        <v>619</v>
      </c>
      <c r="E18" s="52"/>
      <c r="F18" s="52"/>
      <c r="G18" s="53"/>
      <c r="H18" s="51"/>
      <c r="I18" s="126"/>
      <c r="J18" s="127"/>
      <c r="K18" s="126"/>
      <c r="L18" s="127"/>
      <c r="M18" s="126"/>
    </row>
    <row r="19" spans="1:13" ht="15.6" customHeight="1">
      <c r="A19" s="128" t="s">
        <v>615</v>
      </c>
      <c r="B19" s="303" t="s">
        <v>851</v>
      </c>
      <c r="C19" s="123" t="s">
        <v>851</v>
      </c>
      <c r="D19" s="32" t="s">
        <v>868</v>
      </c>
      <c r="E19" s="52"/>
      <c r="F19" s="52"/>
      <c r="G19" s="53"/>
      <c r="H19" s="52"/>
      <c r="I19" s="126"/>
      <c r="J19" s="305"/>
      <c r="K19" s="126"/>
      <c r="L19" s="127"/>
      <c r="M19" s="126"/>
    </row>
    <row r="20" spans="1:13" ht="15.6" customHeight="1">
      <c r="A20" s="128" t="s">
        <v>615</v>
      </c>
      <c r="B20" s="303"/>
      <c r="C20" s="123"/>
      <c r="D20" s="52"/>
      <c r="E20" s="52"/>
      <c r="F20" s="52"/>
      <c r="G20" s="53"/>
      <c r="H20" s="51"/>
      <c r="I20" s="126"/>
      <c r="J20" s="127"/>
      <c r="K20" s="126"/>
      <c r="L20" s="422" t="s">
        <v>1174</v>
      </c>
      <c r="M20" s="126"/>
    </row>
    <row r="21" spans="1:13" ht="15.6" customHeight="1">
      <c r="A21" s="128" t="s">
        <v>91</v>
      </c>
      <c r="B21" s="303"/>
      <c r="C21" s="123"/>
      <c r="D21" s="52"/>
      <c r="E21" s="52"/>
      <c r="F21" s="52"/>
      <c r="G21" s="53"/>
      <c r="H21" s="51"/>
      <c r="I21" s="126"/>
      <c r="J21" s="127"/>
      <c r="K21" s="126"/>
      <c r="L21" s="422" t="s">
        <v>1174</v>
      </c>
      <c r="M21" s="126"/>
    </row>
    <row r="22" spans="1:13" ht="15.6" customHeight="1">
      <c r="A22" s="128" t="s">
        <v>620</v>
      </c>
      <c r="B22" s="303"/>
      <c r="C22" s="123"/>
      <c r="D22" s="52"/>
      <c r="E22" s="52"/>
      <c r="F22" s="52"/>
      <c r="G22" s="53"/>
      <c r="H22" s="51"/>
      <c r="I22" s="126"/>
      <c r="J22" s="127"/>
      <c r="K22" s="126"/>
      <c r="L22" s="422" t="s">
        <v>1174</v>
      </c>
      <c r="M22" s="126"/>
    </row>
    <row r="23" spans="1:13" ht="15.6" customHeight="1">
      <c r="A23" s="128" t="s">
        <v>621</v>
      </c>
      <c r="B23" s="281" t="s">
        <v>622</v>
      </c>
      <c r="C23" s="123" t="s">
        <v>622</v>
      </c>
      <c r="D23" s="52" t="s">
        <v>623</v>
      </c>
      <c r="E23" s="52"/>
      <c r="F23" s="52"/>
      <c r="G23" s="53"/>
      <c r="H23" s="51"/>
      <c r="I23" s="126"/>
      <c r="J23" s="127"/>
      <c r="K23" s="126"/>
      <c r="L23" s="127"/>
      <c r="M23" s="126"/>
    </row>
    <row r="24" spans="1:13" ht="15.6" customHeight="1">
      <c r="A24" s="128" t="s">
        <v>621</v>
      </c>
      <c r="B24" s="303"/>
      <c r="C24" s="123"/>
      <c r="D24" s="52"/>
      <c r="E24" s="52"/>
      <c r="F24" s="52"/>
      <c r="G24" s="53"/>
      <c r="H24" s="51"/>
      <c r="I24" s="126"/>
      <c r="J24" s="127"/>
      <c r="K24" s="126"/>
      <c r="L24" s="422" t="s">
        <v>1174</v>
      </c>
      <c r="M24" s="126"/>
    </row>
    <row r="25" spans="1:13" ht="15.6" customHeight="1">
      <c r="A25" s="128" t="s">
        <v>103</v>
      </c>
      <c r="B25" s="281" t="s">
        <v>624</v>
      </c>
      <c r="C25" s="123" t="s">
        <v>624</v>
      </c>
      <c r="D25" s="52" t="s">
        <v>625</v>
      </c>
      <c r="E25" s="52"/>
      <c r="F25" s="52"/>
      <c r="G25" s="53"/>
      <c r="H25" s="52"/>
      <c r="I25" s="126"/>
      <c r="J25" s="127"/>
      <c r="K25" s="126"/>
      <c r="L25" s="127"/>
      <c r="M25" s="126"/>
    </row>
    <row r="26" spans="1:13" ht="15.6" customHeight="1">
      <c r="A26" s="128" t="s">
        <v>103</v>
      </c>
      <c r="B26" s="303"/>
      <c r="C26" s="123"/>
      <c r="D26" s="52"/>
      <c r="E26" s="52"/>
      <c r="F26" s="52"/>
      <c r="G26" s="53"/>
      <c r="H26" s="51"/>
      <c r="I26" s="53"/>
      <c r="J26" s="127"/>
      <c r="K26" s="126"/>
      <c r="L26" s="422" t="s">
        <v>1174</v>
      </c>
      <c r="M26" s="126"/>
    </row>
    <row r="27" spans="1:13" ht="15.6" customHeight="1">
      <c r="A27" s="125" t="s">
        <v>626</v>
      </c>
      <c r="B27" s="281" t="s">
        <v>624</v>
      </c>
      <c r="C27" s="130" t="s">
        <v>624</v>
      </c>
      <c r="D27" s="52" t="s">
        <v>625</v>
      </c>
      <c r="E27" s="52"/>
      <c r="F27" s="52"/>
      <c r="G27" s="53"/>
      <c r="H27" s="51"/>
      <c r="I27" s="126"/>
      <c r="J27" s="127"/>
      <c r="K27" s="126"/>
      <c r="L27" s="127"/>
      <c r="M27" s="126"/>
    </row>
    <row r="28" spans="1:13" ht="15.6" customHeight="1">
      <c r="A28" s="125" t="s">
        <v>626</v>
      </c>
      <c r="B28" s="281" t="s">
        <v>622</v>
      </c>
      <c r="C28" s="123" t="s">
        <v>622</v>
      </c>
      <c r="D28" s="52" t="s">
        <v>623</v>
      </c>
      <c r="E28" s="52"/>
      <c r="F28" s="52"/>
      <c r="G28" s="53"/>
      <c r="H28" s="52"/>
      <c r="I28" s="126"/>
      <c r="J28" s="127"/>
      <c r="K28" s="126"/>
      <c r="L28" s="127"/>
      <c r="M28" s="126"/>
    </row>
    <row r="29" spans="1:13" ht="15.6" customHeight="1">
      <c r="A29" s="125" t="s">
        <v>626</v>
      </c>
      <c r="B29" s="303"/>
      <c r="C29" s="123"/>
      <c r="D29" s="52"/>
      <c r="E29" s="52"/>
      <c r="F29" s="52"/>
      <c r="G29" s="53"/>
      <c r="H29" s="51"/>
      <c r="I29" s="53"/>
      <c r="J29" s="127"/>
      <c r="K29" s="126"/>
      <c r="L29" s="422" t="s">
        <v>1174</v>
      </c>
      <c r="M29" s="126"/>
    </row>
    <row r="30" spans="1:13" ht="15.6" customHeight="1">
      <c r="A30" s="125" t="s">
        <v>626</v>
      </c>
      <c r="B30" s="45" t="s">
        <v>192</v>
      </c>
      <c r="C30" s="309" t="s">
        <v>873</v>
      </c>
      <c r="D30" s="29" t="s">
        <v>874</v>
      </c>
      <c r="E30" s="123"/>
      <c r="F30" s="52"/>
      <c r="G30" s="53"/>
      <c r="H30" s="32"/>
      <c r="I30" s="53"/>
      <c r="J30" s="127"/>
      <c r="K30" s="126"/>
      <c r="L30" s="127"/>
      <c r="M30" s="126"/>
    </row>
    <row r="31" spans="1:13" ht="15.6" customHeight="1">
      <c r="A31" s="128" t="s">
        <v>112</v>
      </c>
      <c r="B31" s="281" t="s">
        <v>939</v>
      </c>
      <c r="C31" s="123" t="s">
        <v>939</v>
      </c>
      <c r="D31" s="52" t="s">
        <v>940</v>
      </c>
      <c r="E31" s="52"/>
      <c r="F31" s="52"/>
      <c r="G31" s="53"/>
      <c r="H31" s="51"/>
      <c r="I31" s="53"/>
      <c r="J31" s="127"/>
      <c r="K31" s="126"/>
      <c r="L31" s="127"/>
      <c r="M31" s="126"/>
    </row>
    <row r="32" spans="1:13" ht="15.6" customHeight="1">
      <c r="A32" s="128" t="s">
        <v>112</v>
      </c>
      <c r="B32" s="303"/>
      <c r="C32" s="123"/>
      <c r="D32" s="52"/>
      <c r="E32" s="52"/>
      <c r="F32" s="52"/>
      <c r="G32" s="53"/>
      <c r="H32" s="51"/>
      <c r="I32" s="53"/>
      <c r="J32" s="127"/>
      <c r="K32" s="126"/>
      <c r="L32" s="422" t="s">
        <v>1174</v>
      </c>
      <c r="M32" s="126"/>
    </row>
    <row r="33" spans="1:13" ht="15.6" customHeight="1">
      <c r="A33" s="128" t="s">
        <v>627</v>
      </c>
      <c r="B33" s="303"/>
      <c r="C33" s="123"/>
      <c r="D33" s="52"/>
      <c r="E33" s="52"/>
      <c r="F33" s="52"/>
      <c r="G33" s="53"/>
      <c r="H33" s="51"/>
      <c r="I33" s="126"/>
      <c r="J33" s="127"/>
      <c r="K33" s="126"/>
      <c r="L33" s="422" t="s">
        <v>1174</v>
      </c>
      <c r="M33" s="126"/>
    </row>
    <row r="34" spans="1:13" ht="15.6" customHeight="1">
      <c r="A34" s="128" t="s">
        <v>941</v>
      </c>
      <c r="B34" s="281" t="s">
        <v>851</v>
      </c>
      <c r="C34" s="123" t="s">
        <v>851</v>
      </c>
      <c r="D34" s="52" t="s">
        <v>868</v>
      </c>
      <c r="E34" s="52"/>
      <c r="F34" s="52"/>
      <c r="G34" s="53"/>
      <c r="H34" s="51"/>
      <c r="I34" s="126"/>
      <c r="J34" s="127"/>
      <c r="K34" s="126"/>
      <c r="L34" s="127"/>
      <c r="M34" s="126"/>
    </row>
    <row r="35" spans="1:13" ht="15.6" customHeight="1">
      <c r="A35" s="128" t="s">
        <v>628</v>
      </c>
      <c r="B35" s="303"/>
      <c r="C35" s="123"/>
      <c r="D35" s="52"/>
      <c r="E35" s="52"/>
      <c r="F35" s="52"/>
      <c r="G35" s="53"/>
      <c r="H35" s="51"/>
      <c r="I35" s="126"/>
      <c r="J35" s="127"/>
      <c r="K35" s="126"/>
      <c r="L35" s="422" t="s">
        <v>1174</v>
      </c>
      <c r="M35" s="126"/>
    </row>
    <row r="36" spans="1:13" ht="15.6" customHeight="1">
      <c r="A36" s="128" t="s">
        <v>629</v>
      </c>
      <c r="B36" s="303"/>
      <c r="C36" s="123"/>
      <c r="D36" s="52"/>
      <c r="E36" s="52"/>
      <c r="F36" s="52"/>
      <c r="G36" s="53"/>
      <c r="H36" s="51"/>
      <c r="I36" s="126"/>
      <c r="J36" s="127"/>
      <c r="K36" s="126"/>
      <c r="L36" s="422" t="s">
        <v>1174</v>
      </c>
      <c r="M36" s="126"/>
    </row>
    <row r="37" spans="1:13" ht="15.6" customHeight="1">
      <c r="A37" s="128" t="s">
        <v>883</v>
      </c>
      <c r="B37" s="303"/>
      <c r="C37" s="223"/>
      <c r="D37" s="29"/>
      <c r="E37" s="123"/>
      <c r="F37" s="52"/>
      <c r="G37" s="53"/>
      <c r="H37" s="32"/>
      <c r="I37" s="30"/>
      <c r="J37" s="127"/>
      <c r="K37" s="126"/>
      <c r="L37" s="422" t="s">
        <v>1174</v>
      </c>
      <c r="M37" s="126"/>
    </row>
    <row r="38" spans="1:13" ht="15.6" customHeight="1">
      <c r="A38" s="125" t="s">
        <v>152</v>
      </c>
      <c r="B38" s="45" t="s">
        <v>851</v>
      </c>
      <c r="C38" s="252" t="s">
        <v>851</v>
      </c>
      <c r="D38" s="29" t="s">
        <v>868</v>
      </c>
      <c r="E38" s="123"/>
      <c r="F38" s="52"/>
      <c r="G38" s="53"/>
      <c r="H38" s="29"/>
      <c r="I38" s="30"/>
      <c r="J38" s="127"/>
      <c r="K38" s="126"/>
      <c r="L38" s="127"/>
      <c r="M38" s="126"/>
    </row>
    <row r="39" spans="1:13" ht="15.6" customHeight="1">
      <c r="A39" s="125" t="s">
        <v>913</v>
      </c>
      <c r="B39" s="281" t="s">
        <v>905</v>
      </c>
      <c r="C39" s="123" t="s">
        <v>905</v>
      </c>
      <c r="D39" s="131" t="s">
        <v>914</v>
      </c>
      <c r="E39" s="131"/>
      <c r="F39" s="131"/>
      <c r="G39" s="108"/>
      <c r="H39" s="131"/>
      <c r="I39" s="108"/>
      <c r="J39" s="132"/>
      <c r="K39" s="133"/>
      <c r="L39" s="132"/>
      <c r="M39" s="133"/>
    </row>
    <row r="40" spans="1:13" ht="15.6" customHeight="1">
      <c r="A40" s="125" t="s">
        <v>630</v>
      </c>
      <c r="B40" s="303"/>
      <c r="C40" s="123"/>
      <c r="D40" s="131"/>
      <c r="E40" s="131"/>
      <c r="F40" s="131"/>
      <c r="G40" s="108"/>
      <c r="H40" s="109"/>
      <c r="I40" s="108"/>
      <c r="J40" s="132"/>
      <c r="K40" s="133"/>
      <c r="L40" s="424" t="s">
        <v>1174</v>
      </c>
      <c r="M40" s="133"/>
    </row>
    <row r="41" spans="1:13" ht="15.6" customHeight="1" thickBot="1">
      <c r="A41" s="134" t="s">
        <v>166</v>
      </c>
      <c r="B41" s="353"/>
      <c r="C41" s="135"/>
      <c r="D41" s="136"/>
      <c r="E41" s="136"/>
      <c r="F41" s="136"/>
      <c r="G41" s="137"/>
      <c r="H41" s="138"/>
      <c r="I41" s="137"/>
      <c r="J41" s="139"/>
      <c r="K41" s="140"/>
      <c r="L41" s="425" t="s">
        <v>1174</v>
      </c>
      <c r="M41" s="140"/>
    </row>
    <row r="42" spans="1:13" ht="20.25" customHeight="1">
      <c r="A42" s="286" t="s">
        <v>631</v>
      </c>
      <c r="I42" s="286"/>
      <c r="J42" s="286"/>
      <c r="K42" s="286"/>
      <c r="L42" s="286"/>
      <c r="M42" s="286"/>
    </row>
    <row r="43" spans="1:13" ht="15.75" customHeight="1">
      <c r="A43" s="550" t="s">
        <v>816</v>
      </c>
      <c r="B43" s="550"/>
      <c r="C43" s="550"/>
      <c r="D43" s="550"/>
      <c r="E43" s="550"/>
      <c r="F43" s="550"/>
      <c r="G43" s="550"/>
      <c r="H43" s="550"/>
      <c r="I43" s="550"/>
      <c r="J43" s="550"/>
      <c r="K43" s="550"/>
      <c r="L43" s="550"/>
      <c r="M43" s="550"/>
    </row>
    <row r="44" spans="1:13" ht="15.75" customHeight="1">
      <c r="A44" s="551" t="s">
        <v>915</v>
      </c>
      <c r="B44" s="551"/>
      <c r="C44" s="551"/>
      <c r="D44" s="551"/>
      <c r="E44" s="551"/>
      <c r="F44" s="551"/>
      <c r="G44" s="551"/>
      <c r="H44" s="551"/>
      <c r="I44" s="551"/>
      <c r="J44" s="551"/>
      <c r="K44" s="551"/>
      <c r="L44" s="551"/>
      <c r="M44" s="551"/>
    </row>
    <row r="45" spans="1:13" ht="15.75" customHeight="1">
      <c r="A45" s="540" t="s">
        <v>813</v>
      </c>
      <c r="B45" s="540"/>
      <c r="C45" s="540"/>
      <c r="D45" s="540"/>
      <c r="E45" s="540"/>
      <c r="F45" s="540"/>
      <c r="G45" s="540"/>
      <c r="H45" s="540"/>
      <c r="I45" s="540"/>
      <c r="J45" s="540"/>
      <c r="K45" s="540"/>
      <c r="L45" s="540"/>
      <c r="M45" s="540"/>
    </row>
  </sheetData>
  <mergeCells count="10">
    <mergeCell ref="A45:M45"/>
    <mergeCell ref="A1:M1"/>
    <mergeCell ref="A5:A6"/>
    <mergeCell ref="B5:B6"/>
    <mergeCell ref="C5:G6"/>
    <mergeCell ref="H5:I6"/>
    <mergeCell ref="J5:K6"/>
    <mergeCell ref="L5:M6"/>
    <mergeCell ref="A43:M43"/>
    <mergeCell ref="A44:M44"/>
  </mergeCells>
  <phoneticPr fontId="3"/>
  <printOptions horizontalCentered="1"/>
  <pageMargins left="0.39370078740157483" right="0.39370078740157483" top="0.55118110236220474" bottom="0.54" header="0.31496062992125984" footer="0.31496062992125984"/>
  <pageSetup paperSize="9" scale="77" orientation="landscape" horizontalDpi="300" verticalDpi="300" r:id="rId1"/>
  <headerFooter>
    <oddFooter>&amp;C- &amp;P 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5">
    <tabColor rgb="FFFFC000"/>
  </sheetPr>
  <dimension ref="A1:R52"/>
  <sheetViews>
    <sheetView view="pageBreakPreview" zoomScale="115" zoomScaleNormal="100" zoomScaleSheetLayoutView="115" workbookViewId="0">
      <pane xSplit="2" ySplit="5" topLeftCell="C6" activePane="bottomRight" state="frozen"/>
      <selection activeCell="A5" sqref="A5:R6"/>
      <selection pane="topRight" activeCell="A5" sqref="A5:R6"/>
      <selection pane="bottomLeft" activeCell="A5" sqref="A5:R6"/>
      <selection pane="bottomRight" activeCell="F51" sqref="F51"/>
    </sheetView>
  </sheetViews>
  <sheetFormatPr defaultRowHeight="13.5"/>
  <cols>
    <col min="1" max="1" width="8.625" style="56" customWidth="1"/>
    <col min="2" max="2" width="7.5" style="56" customWidth="1"/>
    <col min="3" max="12" width="10.25" style="56" customWidth="1"/>
    <col min="13" max="18" width="8.625" style="56" customWidth="1"/>
  </cols>
  <sheetData>
    <row r="1" spans="1:18" ht="24">
      <c r="A1" s="552" t="s">
        <v>1224</v>
      </c>
      <c r="B1" s="489"/>
      <c r="C1" s="489"/>
      <c r="D1" s="489"/>
      <c r="E1" s="489"/>
      <c r="F1" s="489"/>
      <c r="G1" s="489"/>
      <c r="H1" s="489"/>
      <c r="I1" s="489"/>
      <c r="J1" s="489"/>
      <c r="K1" s="489"/>
      <c r="L1" s="489"/>
      <c r="M1" s="489"/>
      <c r="N1" s="489"/>
      <c r="O1" s="489"/>
      <c r="P1" s="489"/>
      <c r="Q1" s="489"/>
      <c r="R1" s="489"/>
    </row>
    <row r="2" spans="1:18" ht="15" customHeight="1">
      <c r="A2" s="57"/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</row>
    <row r="3" spans="1:18" ht="15" customHeight="1" thickBot="1">
      <c r="A3" s="57"/>
      <c r="B3" s="58"/>
      <c r="C3" s="62" t="s">
        <v>2</v>
      </c>
      <c r="D3" s="63" t="s">
        <v>739</v>
      </c>
      <c r="E3" s="64" t="s">
        <v>4</v>
      </c>
      <c r="F3" s="65" t="s">
        <v>217</v>
      </c>
      <c r="G3" s="66" t="s">
        <v>218</v>
      </c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</row>
    <row r="4" spans="1:18" ht="14.25" thickBot="1">
      <c r="A4" s="490" t="s">
        <v>0</v>
      </c>
      <c r="B4" s="490" t="s">
        <v>1</v>
      </c>
      <c r="C4" s="553" t="s">
        <v>1282</v>
      </c>
      <c r="D4" s="554"/>
      <c r="E4" s="554"/>
      <c r="F4" s="555"/>
      <c r="G4" s="555"/>
      <c r="H4" s="555"/>
      <c r="I4" s="555"/>
      <c r="J4" s="555"/>
      <c r="K4" s="555"/>
      <c r="L4" s="556"/>
      <c r="M4" s="557" t="s">
        <v>2</v>
      </c>
      <c r="N4" s="558"/>
      <c r="O4" s="557" t="s">
        <v>3</v>
      </c>
      <c r="P4" s="558"/>
      <c r="Q4" s="557" t="s">
        <v>4</v>
      </c>
      <c r="R4" s="561"/>
    </row>
    <row r="5" spans="1:18" ht="14.25" thickBot="1">
      <c r="A5" s="491"/>
      <c r="B5" s="491"/>
      <c r="C5" s="563" t="s">
        <v>5</v>
      </c>
      <c r="D5" s="563"/>
      <c r="E5" s="563"/>
      <c r="F5" s="563"/>
      <c r="G5" s="564"/>
      <c r="H5" s="563" t="s">
        <v>6</v>
      </c>
      <c r="I5" s="563"/>
      <c r="J5" s="563"/>
      <c r="K5" s="563"/>
      <c r="L5" s="564"/>
      <c r="M5" s="559"/>
      <c r="N5" s="560"/>
      <c r="O5" s="559"/>
      <c r="P5" s="560"/>
      <c r="Q5" s="559"/>
      <c r="R5" s="562"/>
    </row>
    <row r="6" spans="1:18">
      <c r="A6" s="465" t="s">
        <v>7</v>
      </c>
      <c r="B6" s="10">
        <f>COUNTA(C6:L6)</f>
        <v>5</v>
      </c>
      <c r="C6" s="67" t="s">
        <v>219</v>
      </c>
      <c r="D6" s="68" t="s">
        <v>220</v>
      </c>
      <c r="E6" s="68" t="s">
        <v>221</v>
      </c>
      <c r="F6" s="68"/>
      <c r="G6" s="32"/>
      <c r="H6" s="67" t="s">
        <v>222</v>
      </c>
      <c r="I6" s="68" t="s">
        <v>679</v>
      </c>
      <c r="J6" s="68"/>
      <c r="K6" s="68"/>
      <c r="L6" s="69"/>
      <c r="M6" s="68"/>
      <c r="N6" s="69"/>
      <c r="O6" s="67"/>
      <c r="P6" s="70"/>
      <c r="Q6" s="67"/>
      <c r="R6" s="69"/>
    </row>
    <row r="7" spans="1:18">
      <c r="A7" s="44" t="s">
        <v>18</v>
      </c>
      <c r="B7" s="45">
        <f t="shared" ref="B7:B50" si="0">COUNTA(C7:L7)</f>
        <v>4</v>
      </c>
      <c r="C7" s="28" t="s">
        <v>223</v>
      </c>
      <c r="D7" s="29"/>
      <c r="E7" s="29"/>
      <c r="F7" s="29"/>
      <c r="G7" s="30"/>
      <c r="H7" s="402" t="s">
        <v>1245</v>
      </c>
      <c r="I7" s="29" t="s">
        <v>225</v>
      </c>
      <c r="J7" s="29" t="s">
        <v>227</v>
      </c>
      <c r="K7" s="29"/>
      <c r="L7" s="30"/>
      <c r="M7" s="32"/>
      <c r="N7" s="30"/>
      <c r="O7" s="363" t="s">
        <v>224</v>
      </c>
      <c r="P7" s="71"/>
      <c r="Q7" s="28"/>
      <c r="R7" s="30"/>
    </row>
    <row r="8" spans="1:18">
      <c r="A8" s="44" t="s">
        <v>19</v>
      </c>
      <c r="B8" s="45">
        <f t="shared" si="0"/>
        <v>7</v>
      </c>
      <c r="C8" s="28" t="s">
        <v>226</v>
      </c>
      <c r="D8" s="29" t="s">
        <v>227</v>
      </c>
      <c r="E8" s="29" t="s">
        <v>228</v>
      </c>
      <c r="F8" s="29"/>
      <c r="G8" s="30"/>
      <c r="H8" s="28" t="s">
        <v>229</v>
      </c>
      <c r="I8" s="29" t="s">
        <v>230</v>
      </c>
      <c r="J8" s="29" t="s">
        <v>791</v>
      </c>
      <c r="K8" t="s">
        <v>231</v>
      </c>
      <c r="L8" s="30"/>
      <c r="M8" s="28"/>
      <c r="N8" s="30"/>
      <c r="O8" s="28"/>
      <c r="P8" s="71"/>
      <c r="Q8" s="28"/>
      <c r="R8" s="30"/>
    </row>
    <row r="9" spans="1:18">
      <c r="A9" s="44" t="s">
        <v>232</v>
      </c>
      <c r="B9" s="45">
        <f t="shared" si="0"/>
        <v>3</v>
      </c>
      <c r="C9" s="28" t="s">
        <v>233</v>
      </c>
      <c r="D9" s="29"/>
      <c r="E9" s="29"/>
      <c r="F9" s="29"/>
      <c r="G9" s="30"/>
      <c r="H9" s="28" t="s">
        <v>692</v>
      </c>
      <c r="I9" s="29" t="s">
        <v>227</v>
      </c>
      <c r="J9" s="29"/>
      <c r="K9" s="29"/>
      <c r="L9" s="30"/>
      <c r="M9" s="28"/>
      <c r="N9" s="30"/>
      <c r="O9" s="28"/>
      <c r="P9" s="71"/>
      <c r="Q9" s="330"/>
      <c r="R9" s="30"/>
    </row>
    <row r="10" spans="1:18">
      <c r="A10" s="44" t="s">
        <v>34</v>
      </c>
      <c r="B10" s="45">
        <f t="shared" si="0"/>
        <v>7</v>
      </c>
      <c r="C10" s="28" t="s">
        <v>234</v>
      </c>
      <c r="D10" s="29" t="s">
        <v>235</v>
      </c>
      <c r="E10" s="29"/>
      <c r="F10" s="29"/>
      <c r="G10" s="30"/>
      <c r="H10" s="28" t="s">
        <v>229</v>
      </c>
      <c r="I10" s="29" t="s">
        <v>226</v>
      </c>
      <c r="J10" s="264" t="s">
        <v>693</v>
      </c>
      <c r="K10" s="32" t="s">
        <v>227</v>
      </c>
      <c r="L10" s="30" t="s">
        <v>231</v>
      </c>
      <c r="M10" s="32"/>
      <c r="N10" s="30"/>
      <c r="O10" s="28"/>
      <c r="P10" s="71"/>
      <c r="Q10" s="28"/>
      <c r="R10" s="30"/>
    </row>
    <row r="11" spans="1:18">
      <c r="A11" s="471" t="s">
        <v>44</v>
      </c>
      <c r="B11" s="14">
        <f>COUNTA(C11:L12)</f>
        <v>8</v>
      </c>
      <c r="C11" s="15"/>
      <c r="D11" s="16"/>
      <c r="E11" s="16"/>
      <c r="F11" s="16"/>
      <c r="G11" s="17"/>
      <c r="H11" s="18" t="s">
        <v>729</v>
      </c>
      <c r="I11" s="16" t="s">
        <v>715</v>
      </c>
      <c r="J11" s="16" t="s">
        <v>236</v>
      </c>
      <c r="K11" s="16" t="s">
        <v>237</v>
      </c>
      <c r="L11" s="17" t="s">
        <v>238</v>
      </c>
      <c r="M11" s="18"/>
      <c r="N11" s="17"/>
      <c r="O11" s="15"/>
      <c r="P11" s="36"/>
      <c r="Q11" s="15"/>
      <c r="R11" s="17"/>
    </row>
    <row r="12" spans="1:18">
      <c r="A12" s="472"/>
      <c r="B12" s="10"/>
      <c r="C12" s="11"/>
      <c r="D12" s="12"/>
      <c r="E12" s="12"/>
      <c r="F12" s="12"/>
      <c r="G12" s="13"/>
      <c r="H12" s="11" t="s">
        <v>239</v>
      </c>
      <c r="I12" s="12" t="s">
        <v>240</v>
      </c>
      <c r="J12" s="12" t="s">
        <v>827</v>
      </c>
      <c r="K12" s="12"/>
      <c r="L12" s="13"/>
      <c r="M12" s="11"/>
      <c r="N12" s="13"/>
      <c r="O12" s="11"/>
      <c r="P12" s="72"/>
      <c r="Q12" s="11"/>
      <c r="R12" s="13"/>
    </row>
    <row r="13" spans="1:18">
      <c r="A13" s="466" t="s">
        <v>47</v>
      </c>
      <c r="B13" s="14">
        <f>COUNTA(C13:L13)</f>
        <v>4</v>
      </c>
      <c r="C13" s="15" t="s">
        <v>226</v>
      </c>
      <c r="D13" s="16" t="s">
        <v>227</v>
      </c>
      <c r="E13" s="16"/>
      <c r="F13" s="16"/>
      <c r="G13" s="17"/>
      <c r="H13" s="15" t="s">
        <v>229</v>
      </c>
      <c r="I13" s="16" t="s">
        <v>241</v>
      </c>
      <c r="J13" s="265"/>
      <c r="K13" s="29"/>
      <c r="L13" s="17"/>
      <c r="M13" s="15"/>
      <c r="N13" s="17"/>
      <c r="O13" s="15"/>
      <c r="P13" s="36"/>
      <c r="Q13" s="28"/>
      <c r="R13" s="17"/>
    </row>
    <row r="14" spans="1:18">
      <c r="A14" s="44" t="s">
        <v>242</v>
      </c>
      <c r="B14" s="45">
        <f t="shared" si="0"/>
        <v>3</v>
      </c>
      <c r="C14" s="28" t="s">
        <v>227</v>
      </c>
      <c r="D14" s="29" t="s">
        <v>243</v>
      </c>
      <c r="E14" s="29"/>
      <c r="F14" s="29"/>
      <c r="G14" s="30"/>
      <c r="H14" s="28" t="s">
        <v>226</v>
      </c>
      <c r="I14" s="29"/>
      <c r="J14" s="29"/>
      <c r="K14" s="29"/>
      <c r="L14" s="30"/>
      <c r="M14" s="28"/>
      <c r="N14" s="30"/>
      <c r="O14" s="28"/>
      <c r="P14" s="71"/>
      <c r="Q14" s="28"/>
      <c r="R14" s="30"/>
    </row>
    <row r="15" spans="1:18">
      <c r="A15" s="44" t="s">
        <v>215</v>
      </c>
      <c r="B15" s="45">
        <f t="shared" si="0"/>
        <v>3</v>
      </c>
      <c r="C15" s="28" t="s">
        <v>240</v>
      </c>
      <c r="D15" s="29" t="s">
        <v>244</v>
      </c>
      <c r="E15" s="29"/>
      <c r="F15" s="29"/>
      <c r="G15" s="30"/>
      <c r="H15" s="28" t="s">
        <v>755</v>
      </c>
      <c r="I15" s="29"/>
      <c r="J15" s="29"/>
      <c r="K15" s="29"/>
      <c r="L15" s="30"/>
      <c r="M15" s="28"/>
      <c r="N15" s="30"/>
      <c r="O15" s="28"/>
      <c r="P15" s="71"/>
      <c r="Q15" s="28"/>
      <c r="R15" s="30"/>
    </row>
    <row r="16" spans="1:18">
      <c r="A16" s="44" t="s">
        <v>245</v>
      </c>
      <c r="B16" s="45">
        <f t="shared" si="0"/>
        <v>2</v>
      </c>
      <c r="C16" s="28" t="s">
        <v>246</v>
      </c>
      <c r="D16" s="29" t="s">
        <v>247</v>
      </c>
      <c r="E16" s="29"/>
      <c r="F16" s="29"/>
      <c r="G16" s="30"/>
      <c r="H16" s="28"/>
      <c r="I16" s="29"/>
      <c r="J16" s="29"/>
      <c r="K16" s="29"/>
      <c r="L16" s="30"/>
      <c r="M16" s="28"/>
      <c r="N16" s="29"/>
      <c r="O16" s="28"/>
      <c r="P16" s="71"/>
      <c r="Q16" s="28"/>
      <c r="R16" s="30"/>
    </row>
    <row r="17" spans="1:18">
      <c r="A17" s="44" t="s">
        <v>67</v>
      </c>
      <c r="B17" s="45">
        <f t="shared" si="0"/>
        <v>1</v>
      </c>
      <c r="C17" s="28" t="s">
        <v>248</v>
      </c>
      <c r="D17" s="29"/>
      <c r="E17" s="29"/>
      <c r="F17" s="29"/>
      <c r="G17" s="30"/>
      <c r="H17" s="28"/>
      <c r="I17" s="29"/>
      <c r="J17" s="29"/>
      <c r="K17" s="29"/>
      <c r="L17" s="30"/>
      <c r="M17" s="28"/>
      <c r="N17" s="30"/>
      <c r="O17" s="28"/>
      <c r="P17" s="71"/>
      <c r="Q17" s="28"/>
      <c r="R17" s="30"/>
    </row>
    <row r="18" spans="1:18">
      <c r="A18" s="44" t="s">
        <v>71</v>
      </c>
      <c r="B18" s="45">
        <f>COUNTA(C18:L18)</f>
        <v>5</v>
      </c>
      <c r="C18" s="29" t="s">
        <v>240</v>
      </c>
      <c r="D18"/>
      <c r="E18" s="29"/>
      <c r="F18" s="29"/>
      <c r="G18" s="30"/>
      <c r="H18" s="28" t="s">
        <v>249</v>
      </c>
      <c r="I18" s="74" t="s">
        <v>250</v>
      </c>
      <c r="J18" s="29" t="s">
        <v>251</v>
      </c>
      <c r="K18" s="29" t="s">
        <v>570</v>
      </c>
      <c r="L18" s="30"/>
      <c r="M18" s="28"/>
      <c r="N18" s="30"/>
      <c r="O18" s="28"/>
      <c r="P18" s="71"/>
      <c r="Q18" s="28"/>
      <c r="R18" s="30"/>
    </row>
    <row r="19" spans="1:18">
      <c r="A19" s="44" t="s">
        <v>76</v>
      </c>
      <c r="B19" s="45">
        <f t="shared" si="0"/>
        <v>1</v>
      </c>
      <c r="C19" s="28" t="s">
        <v>252</v>
      </c>
      <c r="D19" s="29"/>
      <c r="E19" s="29"/>
      <c r="F19" s="29"/>
      <c r="G19" s="30"/>
      <c r="I19" s="29"/>
      <c r="J19" s="29"/>
      <c r="K19" s="29"/>
      <c r="L19" s="30"/>
      <c r="M19" s="28"/>
      <c r="N19" s="30"/>
      <c r="O19" s="28"/>
      <c r="P19" s="71"/>
      <c r="Q19" s="28"/>
      <c r="R19" s="30"/>
    </row>
    <row r="20" spans="1:18">
      <c r="A20" s="44" t="s">
        <v>79</v>
      </c>
      <c r="B20" s="45">
        <f t="shared" si="0"/>
        <v>6</v>
      </c>
      <c r="C20" s="28" t="s">
        <v>226</v>
      </c>
      <c r="D20" s="29" t="s">
        <v>253</v>
      </c>
      <c r="E20" s="29"/>
      <c r="F20" s="29"/>
      <c r="G20" s="30"/>
      <c r="H20" s="71" t="s">
        <v>916</v>
      </c>
      <c r="I20" s="478" t="s">
        <v>227</v>
      </c>
      <c r="J20" s="29" t="s">
        <v>930</v>
      </c>
      <c r="K20" s="29" t="s">
        <v>931</v>
      </c>
      <c r="L20" s="30"/>
      <c r="M20" s="312" t="s">
        <v>1246</v>
      </c>
      <c r="N20" s="30"/>
      <c r="O20" s="28"/>
      <c r="P20" s="71"/>
      <c r="Q20" s="28"/>
      <c r="R20" s="30"/>
    </row>
    <row r="21" spans="1:18">
      <c r="A21" s="44" t="s">
        <v>83</v>
      </c>
      <c r="B21" s="45">
        <f t="shared" si="0"/>
        <v>5</v>
      </c>
      <c r="C21" s="28" t="s">
        <v>226</v>
      </c>
      <c r="D21" s="29" t="s">
        <v>254</v>
      </c>
      <c r="E21" s="29" t="s">
        <v>255</v>
      </c>
      <c r="F21" s="29" t="s">
        <v>256</v>
      </c>
      <c r="G21" s="30"/>
      <c r="H21" s="28" t="s">
        <v>257</v>
      </c>
      <c r="I21" s="29"/>
      <c r="J21" s="29"/>
      <c r="K21" s="29"/>
      <c r="L21" s="30"/>
      <c r="M21" s="28"/>
      <c r="N21" s="30"/>
      <c r="O21" s="28"/>
      <c r="P21" s="71"/>
      <c r="Q21" s="28"/>
      <c r="R21" s="30"/>
    </row>
    <row r="22" spans="1:18">
      <c r="A22" s="44" t="s">
        <v>91</v>
      </c>
      <c r="B22" s="45">
        <f t="shared" si="0"/>
        <v>5</v>
      </c>
      <c r="C22" s="28" t="s">
        <v>258</v>
      </c>
      <c r="D22" s="29" t="s">
        <v>257</v>
      </c>
      <c r="E22" s="29" t="s">
        <v>259</v>
      </c>
      <c r="F22" s="29"/>
      <c r="G22" s="30"/>
      <c r="H22" s="28" t="s">
        <v>254</v>
      </c>
      <c r="I22" s="29" t="s">
        <v>570</v>
      </c>
      <c r="J22" s="29"/>
      <c r="K22" s="29"/>
      <c r="L22" s="30"/>
      <c r="M22" s="28"/>
      <c r="N22" s="30"/>
      <c r="O22" s="28"/>
      <c r="P22" s="71"/>
      <c r="Q22" s="28"/>
      <c r="R22" s="30"/>
    </row>
    <row r="23" spans="1:18">
      <c r="A23" s="44" t="s">
        <v>93</v>
      </c>
      <c r="B23" s="45">
        <f t="shared" si="0"/>
        <v>4</v>
      </c>
      <c r="C23" s="28" t="s">
        <v>257</v>
      </c>
      <c r="D23" s="29" t="s">
        <v>260</v>
      </c>
      <c r="E23" s="29" t="s">
        <v>261</v>
      </c>
      <c r="F23" s="29"/>
      <c r="G23" s="30"/>
      <c r="H23" s="28" t="s">
        <v>254</v>
      </c>
      <c r="I23" s="29"/>
      <c r="J23" s="29"/>
      <c r="K23" s="29"/>
      <c r="L23" s="30"/>
      <c r="M23" s="28"/>
      <c r="N23" s="30"/>
      <c r="O23" s="28"/>
      <c r="P23" s="71"/>
      <c r="Q23" s="28"/>
      <c r="R23" s="30"/>
    </row>
    <row r="24" spans="1:18">
      <c r="A24" s="44" t="s">
        <v>262</v>
      </c>
      <c r="B24" s="45">
        <f t="shared" si="0"/>
        <v>2</v>
      </c>
      <c r="C24" s="28"/>
      <c r="D24" s="29"/>
      <c r="E24" s="29"/>
      <c r="F24" s="29"/>
      <c r="G24" s="30"/>
      <c r="H24" s="28" t="s">
        <v>229</v>
      </c>
      <c r="I24" s="29" t="s">
        <v>226</v>
      </c>
      <c r="J24" s="29"/>
      <c r="K24" s="29"/>
      <c r="L24" s="30"/>
      <c r="M24" s="28"/>
      <c r="N24" s="30"/>
      <c r="O24" s="28"/>
      <c r="P24" s="71"/>
      <c r="Q24" s="28"/>
      <c r="R24" s="30"/>
    </row>
    <row r="25" spans="1:18">
      <c r="A25" s="44" t="s">
        <v>95</v>
      </c>
      <c r="B25" s="45">
        <f t="shared" si="0"/>
        <v>3</v>
      </c>
      <c r="C25" s="28" t="s">
        <v>263</v>
      </c>
      <c r="D25" s="29"/>
      <c r="E25" s="29"/>
      <c r="F25" s="29"/>
      <c r="G25" s="30"/>
      <c r="H25" s="73" t="s">
        <v>227</v>
      </c>
      <c r="I25" s="29" t="s">
        <v>264</v>
      </c>
      <c r="J25" s="29"/>
      <c r="K25" s="29"/>
      <c r="L25" s="30"/>
      <c r="M25" s="73"/>
      <c r="N25" s="30"/>
      <c r="O25" s="28"/>
      <c r="P25" s="71"/>
      <c r="Q25" s="28"/>
      <c r="R25" s="30"/>
    </row>
    <row r="26" spans="1:18">
      <c r="A26" s="44" t="s">
        <v>97</v>
      </c>
      <c r="B26" s="45">
        <f>COUNTA(C26:L26)</f>
        <v>4</v>
      </c>
      <c r="C26" s="28" t="s">
        <v>265</v>
      </c>
      <c r="D26" s="29" t="s">
        <v>266</v>
      </c>
      <c r="E26" s="29"/>
      <c r="F26" s="29"/>
      <c r="G26" s="30"/>
      <c r="H26" s="28" t="s">
        <v>267</v>
      </c>
      <c r="I26" s="74" t="s">
        <v>268</v>
      </c>
      <c r="J26" s="29"/>
      <c r="K26" s="29"/>
      <c r="L26" s="30"/>
      <c r="M26" s="28"/>
      <c r="N26" s="30"/>
      <c r="O26" s="28"/>
      <c r="P26" s="71"/>
      <c r="Q26" s="28"/>
      <c r="R26" s="30"/>
    </row>
    <row r="27" spans="1:18">
      <c r="A27" s="44" t="s">
        <v>103</v>
      </c>
      <c r="B27" s="45">
        <f>COUNTA(C27:L27)</f>
        <v>3</v>
      </c>
      <c r="C27" s="28" t="s">
        <v>770</v>
      </c>
      <c r="D27" s="29" t="s">
        <v>269</v>
      </c>
      <c r="E27" s="29" t="s">
        <v>248</v>
      </c>
      <c r="F27" s="29"/>
      <c r="G27" s="30"/>
      <c r="H27" s="28"/>
      <c r="I27" s="29"/>
      <c r="J27" s="277"/>
      <c r="K27" s="29"/>
      <c r="L27" s="30"/>
      <c r="M27" s="28"/>
      <c r="N27" s="30"/>
      <c r="O27" s="28"/>
      <c r="P27" s="71"/>
      <c r="Q27" s="28"/>
      <c r="R27" s="30"/>
    </row>
    <row r="28" spans="1:18">
      <c r="A28" s="466" t="s">
        <v>108</v>
      </c>
      <c r="B28" s="14">
        <f>COUNTA(C28:L29)</f>
        <v>6</v>
      </c>
      <c r="C28" s="15"/>
      <c r="D28" s="16"/>
      <c r="E28" s="16"/>
      <c r="F28" s="16"/>
      <c r="G28" s="17"/>
      <c r="H28" s="15" t="s">
        <v>884</v>
      </c>
      <c r="I28" s="332" t="s">
        <v>268</v>
      </c>
      <c r="J28" s="20" t="s">
        <v>917</v>
      </c>
      <c r="K28" s="16" t="s">
        <v>271</v>
      </c>
      <c r="L28" s="17" t="s">
        <v>291</v>
      </c>
      <c r="M28" s="332"/>
      <c r="N28" s="17"/>
      <c r="O28" s="15"/>
      <c r="P28" s="36"/>
      <c r="Q28" s="15"/>
      <c r="R28" s="17"/>
    </row>
    <row r="29" spans="1:18">
      <c r="A29" s="465"/>
      <c r="B29" s="10"/>
      <c r="C29" s="11"/>
      <c r="D29" s="12"/>
      <c r="E29" s="12"/>
      <c r="F29" s="12"/>
      <c r="G29" s="13"/>
      <c r="H29" s="11" t="s">
        <v>272</v>
      </c>
      <c r="I29" s="46"/>
      <c r="J29" s="310"/>
      <c r="K29" s="12"/>
      <c r="L29" s="13"/>
      <c r="M29" s="221"/>
      <c r="N29" s="13"/>
      <c r="O29" s="11"/>
      <c r="P29" s="72"/>
      <c r="Q29" s="11"/>
      <c r="R29" s="13"/>
    </row>
    <row r="30" spans="1:18">
      <c r="A30" s="465" t="s">
        <v>1247</v>
      </c>
      <c r="B30" s="10">
        <v>1</v>
      </c>
      <c r="C30" s="80"/>
      <c r="D30" s="81"/>
      <c r="E30" s="81"/>
      <c r="F30" s="81"/>
      <c r="G30" s="82"/>
      <c r="H30" s="365" t="s">
        <v>918</v>
      </c>
      <c r="I30" s="404"/>
      <c r="J30" s="278"/>
      <c r="K30" s="81"/>
      <c r="L30" s="82"/>
      <c r="M30" s="405" t="s">
        <v>918</v>
      </c>
      <c r="N30" s="82"/>
      <c r="O30" s="80"/>
      <c r="P30" s="98"/>
      <c r="Q30" s="80"/>
      <c r="R30" s="82"/>
    </row>
    <row r="31" spans="1:18">
      <c r="A31" s="44" t="s">
        <v>117</v>
      </c>
      <c r="B31" s="45">
        <f t="shared" si="0"/>
        <v>4</v>
      </c>
      <c r="C31" s="28" t="s">
        <v>273</v>
      </c>
      <c r="D31" s="29"/>
      <c r="E31" s="29"/>
      <c r="F31" s="29"/>
      <c r="G31" s="30"/>
      <c r="H31" s="73" t="s">
        <v>227</v>
      </c>
      <c r="I31" s="74" t="s">
        <v>243</v>
      </c>
      <c r="J31" s="29" t="s">
        <v>570</v>
      </c>
      <c r="K31" s="29"/>
      <c r="L31" s="30"/>
      <c r="M31" s="28"/>
      <c r="N31" s="30"/>
      <c r="O31" s="28"/>
      <c r="P31" s="71"/>
      <c r="Q31" s="28"/>
      <c r="R31" s="30"/>
    </row>
    <row r="32" spans="1:18">
      <c r="A32" s="44" t="s">
        <v>274</v>
      </c>
      <c r="B32" s="45">
        <f t="shared" si="0"/>
        <v>1</v>
      </c>
      <c r="C32" s="28" t="s">
        <v>275</v>
      </c>
      <c r="D32" s="29"/>
      <c r="E32" s="29"/>
      <c r="F32" s="29"/>
      <c r="G32" s="30"/>
      <c r="H32" s="28"/>
      <c r="I32" s="29"/>
      <c r="J32" s="29"/>
      <c r="K32" s="29"/>
      <c r="L32" s="30"/>
      <c r="M32" s="28"/>
      <c r="N32" s="30"/>
      <c r="O32" s="28"/>
      <c r="P32" s="71"/>
      <c r="Q32" s="28"/>
      <c r="R32" s="30"/>
    </row>
    <row r="33" spans="1:18">
      <c r="A33" s="44" t="s">
        <v>123</v>
      </c>
      <c r="B33" s="45">
        <f t="shared" si="0"/>
        <v>3</v>
      </c>
      <c r="C33" s="28" t="s">
        <v>276</v>
      </c>
      <c r="D33" s="29" t="s">
        <v>251</v>
      </c>
      <c r="E33" s="29" t="s">
        <v>277</v>
      </c>
      <c r="F33" s="29"/>
      <c r="G33" s="30"/>
      <c r="H33" s="28"/>
      <c r="I33" s="29"/>
      <c r="J33" s="29"/>
      <c r="K33" s="29"/>
      <c r="L33" s="30"/>
      <c r="M33" s="28"/>
      <c r="N33" s="30"/>
      <c r="O33" s="28"/>
      <c r="P33" s="71"/>
      <c r="Q33" s="28"/>
      <c r="R33" s="30"/>
    </row>
    <row r="34" spans="1:18">
      <c r="A34" s="44" t="s">
        <v>842</v>
      </c>
      <c r="B34" s="45">
        <f t="shared" si="0"/>
        <v>1</v>
      </c>
      <c r="C34" s="28"/>
      <c r="D34" s="29"/>
      <c r="E34" s="29"/>
      <c r="F34" s="29"/>
      <c r="G34" s="30"/>
      <c r="H34" s="28" t="s">
        <v>291</v>
      </c>
      <c r="I34" s="29"/>
      <c r="J34" s="29"/>
      <c r="K34" s="29"/>
      <c r="L34" s="30"/>
      <c r="M34" s="28"/>
      <c r="N34" s="30"/>
      <c r="O34" s="28"/>
      <c r="P34" s="71"/>
      <c r="Q34" s="28"/>
      <c r="R34" s="30"/>
    </row>
    <row r="35" spans="1:18">
      <c r="A35" s="44" t="s">
        <v>762</v>
      </c>
      <c r="B35" s="45">
        <f t="shared" si="0"/>
        <v>1</v>
      </c>
      <c r="C35" s="28"/>
      <c r="D35" s="29"/>
      <c r="E35" s="29"/>
      <c r="F35" s="29"/>
      <c r="G35" s="30"/>
      <c r="H35" s="28" t="s">
        <v>761</v>
      </c>
      <c r="I35" s="29"/>
      <c r="J35" s="29"/>
      <c r="K35" s="29"/>
      <c r="L35" s="30"/>
      <c r="M35" s="28"/>
      <c r="N35" s="30"/>
      <c r="O35" s="28"/>
      <c r="P35" s="71"/>
      <c r="Q35" s="28"/>
      <c r="R35" s="30"/>
    </row>
    <row r="36" spans="1:18">
      <c r="A36" s="44" t="s">
        <v>128</v>
      </c>
      <c r="B36" s="45">
        <f t="shared" si="0"/>
        <v>4</v>
      </c>
      <c r="C36" s="28"/>
      <c r="D36" s="29"/>
      <c r="E36" s="29"/>
      <c r="F36" s="29"/>
      <c r="G36" s="30"/>
      <c r="H36" s="28" t="s">
        <v>278</v>
      </c>
      <c r="I36" s="29" t="s">
        <v>279</v>
      </c>
      <c r="J36" s="29" t="s">
        <v>280</v>
      </c>
      <c r="K36" s="29" t="s">
        <v>227</v>
      </c>
      <c r="L36" s="30"/>
      <c r="M36" s="28"/>
      <c r="N36" s="30"/>
      <c r="O36" s="28"/>
      <c r="P36" s="71"/>
      <c r="Q36" s="28"/>
      <c r="R36" s="30"/>
    </row>
    <row r="37" spans="1:18">
      <c r="A37" s="44" t="s">
        <v>129</v>
      </c>
      <c r="B37" s="45">
        <f t="shared" si="0"/>
        <v>5</v>
      </c>
      <c r="C37" s="28" t="s">
        <v>268</v>
      </c>
      <c r="D37" s="29" t="s">
        <v>240</v>
      </c>
      <c r="E37" s="29" t="s">
        <v>281</v>
      </c>
      <c r="F37" s="29" t="s">
        <v>282</v>
      </c>
      <c r="G37" s="30"/>
      <c r="H37" s="28" t="s">
        <v>570</v>
      </c>
      <c r="I37" s="29"/>
      <c r="J37" s="29"/>
      <c r="K37" s="29"/>
      <c r="L37" s="30"/>
      <c r="M37" s="28"/>
      <c r="N37" s="30"/>
      <c r="O37" s="28"/>
      <c r="P37" s="71"/>
      <c r="Q37" s="28"/>
      <c r="R37" s="30"/>
    </row>
    <row r="38" spans="1:18">
      <c r="A38" s="44" t="s">
        <v>130</v>
      </c>
      <c r="B38" s="45">
        <f t="shared" si="0"/>
        <v>3</v>
      </c>
      <c r="C38" s="28" t="s">
        <v>270</v>
      </c>
      <c r="D38" s="29" t="s">
        <v>227</v>
      </c>
      <c r="E38" s="29" t="s">
        <v>283</v>
      </c>
      <c r="F38" s="29"/>
      <c r="G38" s="30"/>
      <c r="H38" s="28"/>
      <c r="I38" s="29"/>
      <c r="J38" s="29"/>
      <c r="K38" s="29"/>
      <c r="L38" s="30"/>
      <c r="M38" s="28"/>
      <c r="N38" s="30"/>
      <c r="O38" s="28"/>
      <c r="P38" s="71"/>
      <c r="Q38" s="28"/>
      <c r="R38" s="30"/>
    </row>
    <row r="39" spans="1:18">
      <c r="A39" s="44" t="s">
        <v>138</v>
      </c>
      <c r="B39" s="45">
        <f t="shared" si="0"/>
        <v>3</v>
      </c>
      <c r="C39" s="28" t="s">
        <v>268</v>
      </c>
      <c r="D39" s="29" t="s">
        <v>240</v>
      </c>
      <c r="E39" s="29"/>
      <c r="F39" s="29"/>
      <c r="G39" s="30"/>
      <c r="H39" s="28" t="s">
        <v>918</v>
      </c>
      <c r="I39" s="29"/>
      <c r="J39" s="29"/>
      <c r="K39" s="29"/>
      <c r="L39" s="30"/>
      <c r="M39" s="28"/>
      <c r="N39" s="30"/>
      <c r="O39" s="28"/>
      <c r="P39" s="71"/>
      <c r="Q39" s="28"/>
      <c r="R39" s="30"/>
    </row>
    <row r="40" spans="1:18">
      <c r="A40" s="44" t="s">
        <v>146</v>
      </c>
      <c r="B40" s="45">
        <f t="shared" si="0"/>
        <v>3</v>
      </c>
      <c r="C40" s="28"/>
      <c r="D40" s="29"/>
      <c r="E40" s="29"/>
      <c r="F40" s="29"/>
      <c r="G40" s="30"/>
      <c r="H40" s="28" t="s">
        <v>284</v>
      </c>
      <c r="I40" s="29" t="s">
        <v>243</v>
      </c>
      <c r="J40" s="29" t="s">
        <v>285</v>
      </c>
      <c r="K40" s="29"/>
      <c r="L40" s="30"/>
      <c r="M40" s="28"/>
      <c r="N40" s="30"/>
      <c r="O40" s="28"/>
      <c r="P40" s="71"/>
      <c r="Q40" s="28"/>
      <c r="R40" s="30"/>
    </row>
    <row r="41" spans="1:18">
      <c r="A41" s="44" t="s">
        <v>149</v>
      </c>
      <c r="B41" s="45">
        <f t="shared" si="0"/>
        <v>1</v>
      </c>
      <c r="C41" s="28" t="s">
        <v>266</v>
      </c>
      <c r="D41" s="29"/>
      <c r="E41" s="29"/>
      <c r="F41" s="29"/>
      <c r="G41" s="30"/>
      <c r="H41" s="28"/>
      <c r="I41" s="29"/>
      <c r="J41" s="29"/>
      <c r="K41" s="29"/>
      <c r="L41" s="30"/>
      <c r="M41" s="28"/>
      <c r="N41" s="30"/>
      <c r="O41" s="28"/>
      <c r="P41" s="71"/>
      <c r="Q41" s="28"/>
      <c r="R41" s="30"/>
    </row>
    <row r="42" spans="1:18">
      <c r="A42" s="44" t="s">
        <v>286</v>
      </c>
      <c r="B42" s="45">
        <f t="shared" si="0"/>
        <v>1</v>
      </c>
      <c r="C42" s="28"/>
      <c r="D42" s="29"/>
      <c r="E42" s="29"/>
      <c r="F42" s="29"/>
      <c r="G42" s="30"/>
      <c r="H42" s="73" t="s">
        <v>287</v>
      </c>
      <c r="I42" s="29"/>
      <c r="J42" s="29"/>
      <c r="K42" s="29"/>
      <c r="L42" s="30"/>
      <c r="M42" s="28"/>
      <c r="N42" s="30"/>
      <c r="O42" s="28"/>
      <c r="P42" s="71"/>
      <c r="Q42" s="28"/>
      <c r="R42" s="30"/>
    </row>
    <row r="43" spans="1:18">
      <c r="A43" s="473" t="s">
        <v>152</v>
      </c>
      <c r="B43" s="45">
        <f t="shared" si="0"/>
        <v>2</v>
      </c>
      <c r="C43" s="28"/>
      <c r="D43" s="29"/>
      <c r="E43" s="29"/>
      <c r="F43" s="29"/>
      <c r="G43" s="30"/>
      <c r="H43" s="73" t="s">
        <v>287</v>
      </c>
      <c r="I43" s="74" t="s">
        <v>266</v>
      </c>
      <c r="J43" s="29"/>
      <c r="K43" s="29"/>
      <c r="L43" s="30"/>
      <c r="M43" s="73"/>
      <c r="N43" s="30"/>
      <c r="O43" s="28"/>
      <c r="P43" s="71"/>
      <c r="Q43" s="28"/>
      <c r="R43" s="30"/>
    </row>
    <row r="44" spans="1:18">
      <c r="A44" s="474" t="s">
        <v>153</v>
      </c>
      <c r="B44" s="14">
        <f>COUNTA(C44:L44)</f>
        <v>3</v>
      </c>
      <c r="C44" s="15"/>
      <c r="D44" s="16"/>
      <c r="E44" s="16"/>
      <c r="F44" s="16"/>
      <c r="G44" s="17"/>
      <c r="H44" s="18" t="s">
        <v>288</v>
      </c>
      <c r="I44" s="20" t="s">
        <v>289</v>
      </c>
      <c r="J44" s="20" t="s">
        <v>290</v>
      </c>
      <c r="K44" s="16"/>
      <c r="L44" s="17"/>
      <c r="M44" s="18"/>
      <c r="N44" s="19"/>
      <c r="O44" s="15"/>
      <c r="P44" s="36"/>
      <c r="Q44" s="15"/>
      <c r="R44" s="17"/>
    </row>
    <row r="45" spans="1:18">
      <c r="A45" s="44" t="s">
        <v>156</v>
      </c>
      <c r="B45" s="45">
        <f t="shared" si="0"/>
        <v>1</v>
      </c>
      <c r="C45" s="28" t="s">
        <v>291</v>
      </c>
      <c r="D45" s="29"/>
      <c r="E45" s="29"/>
      <c r="F45" s="29"/>
      <c r="G45" s="30"/>
      <c r="H45" s="28"/>
      <c r="I45" s="29"/>
      <c r="J45" s="29"/>
      <c r="K45" s="29"/>
      <c r="L45" s="30"/>
      <c r="M45" s="28"/>
      <c r="N45" s="30"/>
      <c r="O45" s="28"/>
      <c r="P45" s="71"/>
      <c r="Q45" s="28"/>
      <c r="R45" s="30"/>
    </row>
    <row r="46" spans="1:18">
      <c r="A46" s="44" t="s">
        <v>160</v>
      </c>
      <c r="B46" s="45">
        <f t="shared" si="0"/>
        <v>2</v>
      </c>
      <c r="C46" s="28" t="s">
        <v>292</v>
      </c>
      <c r="D46" s="29"/>
      <c r="E46" s="29"/>
      <c r="F46" s="29"/>
      <c r="G46" s="30"/>
      <c r="H46" s="28" t="s">
        <v>293</v>
      </c>
      <c r="I46" s="29"/>
      <c r="J46" s="29"/>
      <c r="K46" s="29"/>
      <c r="L46" s="30"/>
      <c r="M46" s="28"/>
      <c r="N46" s="30"/>
      <c r="O46" s="28"/>
      <c r="P46" s="71"/>
      <c r="Q46" s="28"/>
      <c r="R46" s="30"/>
    </row>
    <row r="47" spans="1:18">
      <c r="A47" s="44" t="s">
        <v>161</v>
      </c>
      <c r="B47" s="45">
        <f t="shared" si="0"/>
        <v>1</v>
      </c>
      <c r="C47" s="28" t="s">
        <v>284</v>
      </c>
      <c r="D47" s="29"/>
      <c r="E47" s="29"/>
      <c r="F47" s="29"/>
      <c r="G47" s="30"/>
      <c r="H47" s="28"/>
      <c r="I47" s="29"/>
      <c r="J47" s="29"/>
      <c r="K47" s="29"/>
      <c r="L47" s="30"/>
      <c r="M47" s="28"/>
      <c r="N47" s="30"/>
      <c r="O47" s="28"/>
      <c r="P47" s="71"/>
      <c r="Q47" s="28"/>
      <c r="R47" s="30"/>
    </row>
    <row r="48" spans="1:18">
      <c r="A48" s="44" t="s">
        <v>162</v>
      </c>
      <c r="B48" s="45">
        <f t="shared" si="0"/>
        <v>2</v>
      </c>
      <c r="C48" s="28" t="s">
        <v>284</v>
      </c>
      <c r="D48" s="29"/>
      <c r="E48" s="29"/>
      <c r="F48" s="29"/>
      <c r="G48" s="30"/>
      <c r="H48" s="28" t="s">
        <v>248</v>
      </c>
      <c r="I48" s="29"/>
      <c r="J48" s="29"/>
      <c r="K48" s="29"/>
      <c r="L48" s="30"/>
      <c r="M48" s="28"/>
      <c r="N48" s="30"/>
      <c r="O48" s="28"/>
      <c r="P48" s="71"/>
      <c r="Q48" s="28"/>
      <c r="R48" s="30"/>
    </row>
    <row r="49" spans="1:18">
      <c r="A49" s="44" t="s">
        <v>166</v>
      </c>
      <c r="B49" s="45">
        <f t="shared" si="0"/>
        <v>1</v>
      </c>
      <c r="C49" s="28"/>
      <c r="D49" s="29"/>
      <c r="E49" s="29"/>
      <c r="F49" s="29"/>
      <c r="G49" s="30"/>
      <c r="H49" s="28" t="s">
        <v>284</v>
      </c>
      <c r="I49" s="29"/>
      <c r="J49" s="29"/>
      <c r="K49" s="29"/>
      <c r="L49" s="30"/>
      <c r="M49" s="28"/>
      <c r="N49" s="30"/>
      <c r="O49" s="28"/>
      <c r="P49" s="71"/>
      <c r="Q49" s="28"/>
      <c r="R49" s="30"/>
    </row>
    <row r="50" spans="1:18">
      <c r="A50" s="44" t="s">
        <v>168</v>
      </c>
      <c r="B50" s="45">
        <f t="shared" si="0"/>
        <v>1</v>
      </c>
      <c r="C50" s="28" t="s">
        <v>229</v>
      </c>
      <c r="D50" s="29"/>
      <c r="E50" s="29"/>
      <c r="F50" s="29"/>
      <c r="G50" s="30"/>
      <c r="H50" s="28"/>
      <c r="I50" s="29"/>
      <c r="J50" s="29"/>
      <c r="K50" s="29"/>
      <c r="L50" s="30"/>
      <c r="M50" s="28"/>
      <c r="N50" s="30"/>
      <c r="O50" s="28"/>
      <c r="P50" s="71"/>
      <c r="Q50" s="28"/>
      <c r="R50" s="30"/>
    </row>
    <row r="51" spans="1:18" ht="14.25" thickBot="1">
      <c r="A51" s="475" t="s">
        <v>170</v>
      </c>
      <c r="B51" s="59">
        <f>COUNTA(C51:L51)</f>
        <v>4</v>
      </c>
      <c r="C51" s="47" t="s">
        <v>294</v>
      </c>
      <c r="D51" s="48"/>
      <c r="E51" s="48"/>
      <c r="F51" s="48"/>
      <c r="G51" s="60"/>
      <c r="H51" s="47" t="s">
        <v>655</v>
      </c>
      <c r="I51" s="48" t="s">
        <v>295</v>
      </c>
      <c r="J51" s="48" t="s">
        <v>248</v>
      </c>
      <c r="K51" s="48"/>
      <c r="L51" s="266"/>
      <c r="M51" s="47"/>
      <c r="N51" s="48"/>
      <c r="O51" s="47"/>
      <c r="P51" s="75"/>
      <c r="Q51" s="47"/>
      <c r="R51" s="60"/>
    </row>
    <row r="52" spans="1:18" ht="14.25" thickBot="1">
      <c r="A52" s="76" t="s">
        <v>173</v>
      </c>
      <c r="B52" s="77">
        <f>SUM(B6:B51)</f>
        <v>139</v>
      </c>
      <c r="C52" s="503">
        <f>COUNTA(C6:G51)</f>
        <v>60</v>
      </c>
      <c r="D52" s="501"/>
      <c r="E52" s="501"/>
      <c r="F52" s="501"/>
      <c r="G52" s="502"/>
      <c r="H52" s="503">
        <f>COUNTA(H6:L51)</f>
        <v>79</v>
      </c>
      <c r="I52" s="501"/>
      <c r="J52" s="501"/>
      <c r="K52" s="501"/>
      <c r="L52" s="502"/>
      <c r="M52" s="503">
        <f>COUNTA(M6:N51)</f>
        <v>2</v>
      </c>
      <c r="N52" s="502"/>
      <c r="O52" s="503">
        <f>COUNTA(O6:P51)</f>
        <v>1</v>
      </c>
      <c r="P52" s="502"/>
      <c r="Q52" s="503">
        <f>COUNTA(Q6:R51)</f>
        <v>0</v>
      </c>
      <c r="R52" s="502"/>
    </row>
  </sheetData>
  <mergeCells count="14">
    <mergeCell ref="C52:G52"/>
    <mergeCell ref="H52:L52"/>
    <mergeCell ref="M52:N52"/>
    <mergeCell ref="O52:P52"/>
    <mergeCell ref="Q52:R52"/>
    <mergeCell ref="A1:R1"/>
    <mergeCell ref="A4:A5"/>
    <mergeCell ref="B4:B5"/>
    <mergeCell ref="C4:L4"/>
    <mergeCell ref="M4:N5"/>
    <mergeCell ref="O4:P5"/>
    <mergeCell ref="Q4:R5"/>
    <mergeCell ref="C5:G5"/>
    <mergeCell ref="H5:L5"/>
  </mergeCells>
  <phoneticPr fontId="3"/>
  <printOptions horizontalCentered="1"/>
  <pageMargins left="0.39370078740157483" right="0.39370078740157483" top="0.55118110236220474" bottom="0.43307086614173229" header="0.31496062992125984" footer="0.15748031496062992"/>
  <pageSetup paperSize="9" scale="79" orientation="landscape" horizontalDpi="300" verticalDpi="300" r:id="rId1"/>
  <headerFooter>
    <oddFooter>&amp;C- &amp;P -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6">
    <tabColor rgb="FFFFC000"/>
  </sheetPr>
  <dimension ref="A1:R66"/>
  <sheetViews>
    <sheetView view="pageBreakPreview" zoomScaleNormal="100" zoomScaleSheetLayoutView="100" workbookViewId="0">
      <selection activeCell="G16" sqref="G16"/>
    </sheetView>
  </sheetViews>
  <sheetFormatPr defaultRowHeight="13.5"/>
  <cols>
    <col min="1" max="1" width="8.625" style="56" customWidth="1"/>
    <col min="2" max="2" width="7.5" style="56" customWidth="1"/>
    <col min="3" max="12" width="10.25" style="56" customWidth="1"/>
    <col min="13" max="13" width="11.125" style="56" bestFit="1" customWidth="1"/>
    <col min="14" max="18" width="8.625" style="56" customWidth="1"/>
  </cols>
  <sheetData>
    <row r="1" spans="1:18" s="84" customFormat="1" ht="24">
      <c r="A1" s="552" t="s">
        <v>1225</v>
      </c>
      <c r="B1" s="552"/>
      <c r="C1" s="552"/>
      <c r="D1" s="552"/>
      <c r="E1" s="552"/>
      <c r="F1" s="552"/>
      <c r="G1" s="552"/>
      <c r="H1" s="552"/>
      <c r="I1" s="552"/>
      <c r="J1" s="552"/>
      <c r="K1" s="552"/>
      <c r="L1" s="552"/>
      <c r="M1" s="552"/>
      <c r="N1" s="552"/>
      <c r="O1" s="552"/>
      <c r="P1" s="552"/>
      <c r="Q1" s="552"/>
      <c r="R1" s="552"/>
    </row>
    <row r="2" spans="1:18" s="84" customFormat="1" ht="15" customHeight="1">
      <c r="A2" s="57"/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</row>
    <row r="3" spans="1:18" ht="13.7" customHeight="1" thickBot="1">
      <c r="A3" s="57"/>
      <c r="B3" s="58"/>
      <c r="C3" s="62" t="s">
        <v>2</v>
      </c>
      <c r="D3" s="63" t="s">
        <v>739</v>
      </c>
      <c r="E3" s="64" t="s">
        <v>4</v>
      </c>
      <c r="F3" s="65" t="s">
        <v>217</v>
      </c>
      <c r="G3" s="66" t="s">
        <v>218</v>
      </c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</row>
    <row r="4" spans="1:18" ht="15" customHeight="1" thickBot="1">
      <c r="A4" s="490" t="s">
        <v>0</v>
      </c>
      <c r="B4" s="490" t="s">
        <v>1</v>
      </c>
      <c r="C4" s="565" t="s">
        <v>1282</v>
      </c>
      <c r="D4" s="565"/>
      <c r="E4" s="565"/>
      <c r="F4" s="565"/>
      <c r="G4" s="565"/>
      <c r="H4" s="565"/>
      <c r="I4" s="565"/>
      <c r="J4" s="565"/>
      <c r="K4" s="565"/>
      <c r="L4" s="566"/>
      <c r="M4" s="557" t="s">
        <v>2</v>
      </c>
      <c r="N4" s="561"/>
      <c r="O4" s="557" t="s">
        <v>3</v>
      </c>
      <c r="P4" s="561"/>
      <c r="Q4" s="557" t="s">
        <v>4</v>
      </c>
      <c r="R4" s="561"/>
    </row>
    <row r="5" spans="1:18" ht="15" customHeight="1" thickBot="1">
      <c r="A5" s="491"/>
      <c r="B5" s="491"/>
      <c r="C5" s="563" t="s">
        <v>5</v>
      </c>
      <c r="D5" s="563"/>
      <c r="E5" s="563"/>
      <c r="F5" s="563"/>
      <c r="G5" s="564"/>
      <c r="H5" s="567" t="s">
        <v>6</v>
      </c>
      <c r="I5" s="563"/>
      <c r="J5" s="563"/>
      <c r="K5" s="563"/>
      <c r="L5" s="564"/>
      <c r="M5" s="559"/>
      <c r="N5" s="562"/>
      <c r="O5" s="559"/>
      <c r="P5" s="562"/>
      <c r="Q5" s="559"/>
      <c r="R5" s="562"/>
    </row>
    <row r="6" spans="1:18" ht="15.75" customHeight="1">
      <c r="A6" s="78" t="s">
        <v>7</v>
      </c>
      <c r="B6" s="79">
        <f>COUNTA(C6:L6)</f>
        <v>3</v>
      </c>
      <c r="C6" s="97" t="s">
        <v>296</v>
      </c>
      <c r="D6" s="81" t="s">
        <v>297</v>
      </c>
      <c r="E6" s="81"/>
      <c r="F6" s="81"/>
      <c r="G6" s="82"/>
      <c r="H6" s="80" t="s">
        <v>656</v>
      </c>
      <c r="I6" s="81"/>
      <c r="J6" s="81"/>
      <c r="K6" s="81"/>
      <c r="L6" s="82"/>
      <c r="M6" s="80"/>
      <c r="N6" s="82"/>
      <c r="O6" s="67"/>
      <c r="P6" s="69"/>
      <c r="Q6" s="67"/>
      <c r="R6" s="69"/>
    </row>
    <row r="7" spans="1:18" ht="15.75" customHeight="1">
      <c r="A7" s="44" t="s">
        <v>298</v>
      </c>
      <c r="B7" s="45">
        <f t="shared" ref="B7:B64" si="0">COUNTA(C7:L7)</f>
        <v>6</v>
      </c>
      <c r="C7" s="35" t="s">
        <v>299</v>
      </c>
      <c r="D7" s="29" t="s">
        <v>302</v>
      </c>
      <c r="E7" s="29"/>
      <c r="F7" s="29"/>
      <c r="G7" s="30"/>
      <c r="H7" s="28" t="s">
        <v>808</v>
      </c>
      <c r="I7" s="445" t="s">
        <v>300</v>
      </c>
      <c r="J7" s="29" t="s">
        <v>694</v>
      </c>
      <c r="K7" s="364" t="s">
        <v>301</v>
      </c>
      <c r="L7" s="30"/>
      <c r="M7" s="28"/>
      <c r="N7" s="30"/>
      <c r="O7" s="364" t="s">
        <v>300</v>
      </c>
      <c r="P7" s="364" t="s">
        <v>301</v>
      </c>
      <c r="Q7" s="28"/>
      <c r="R7" s="30"/>
    </row>
    <row r="8" spans="1:18" ht="15.75" customHeight="1">
      <c r="A8" s="44" t="s">
        <v>19</v>
      </c>
      <c r="B8" s="45">
        <f t="shared" si="0"/>
        <v>3</v>
      </c>
      <c r="C8" s="35"/>
      <c r="D8" s="29"/>
      <c r="E8" s="29"/>
      <c r="F8" s="29"/>
      <c r="G8" s="30"/>
      <c r="H8" s="31" t="s">
        <v>394</v>
      </c>
      <c r="I8" s="33" t="s">
        <v>303</v>
      </c>
      <c r="J8" s="33" t="s">
        <v>562</v>
      </c>
      <c r="K8" s="33"/>
      <c r="L8" s="34"/>
      <c r="M8" s="28"/>
      <c r="N8" s="30"/>
      <c r="O8" s="28"/>
      <c r="P8" s="30"/>
      <c r="Q8" s="28"/>
      <c r="R8" s="30"/>
    </row>
    <row r="9" spans="1:18" ht="15.75" customHeight="1">
      <c r="A9" s="44" t="s">
        <v>232</v>
      </c>
      <c r="B9" s="45">
        <f t="shared" si="0"/>
        <v>5</v>
      </c>
      <c r="C9" s="275"/>
      <c r="D9" s="16"/>
      <c r="E9" s="16"/>
      <c r="F9" s="16"/>
      <c r="G9" s="36"/>
      <c r="H9" s="28" t="s">
        <v>898</v>
      </c>
      <c r="I9" s="29" t="s">
        <v>304</v>
      </c>
      <c r="J9" s="29" t="s">
        <v>885</v>
      </c>
      <c r="K9" s="29" t="s">
        <v>305</v>
      </c>
      <c r="L9" s="30" t="s">
        <v>306</v>
      </c>
      <c r="M9" s="32"/>
      <c r="N9" s="17"/>
      <c r="O9" s="15"/>
      <c r="P9" s="17"/>
      <c r="Q9" s="15"/>
      <c r="R9" s="17"/>
    </row>
    <row r="10" spans="1:18" ht="15.75" customHeight="1">
      <c r="A10" s="464" t="s">
        <v>34</v>
      </c>
      <c r="B10" s="3">
        <f>COUNTA(C10:L11)</f>
        <v>10</v>
      </c>
      <c r="C10" s="275" t="s">
        <v>307</v>
      </c>
      <c r="D10" s="16" t="s">
        <v>308</v>
      </c>
      <c r="E10" s="16" t="s">
        <v>309</v>
      </c>
      <c r="F10" s="16" t="s">
        <v>305</v>
      </c>
      <c r="G10" s="17"/>
      <c r="H10" s="41" t="s">
        <v>824</v>
      </c>
      <c r="I10" s="42" t="s">
        <v>310</v>
      </c>
      <c r="J10" s="42" t="s">
        <v>301</v>
      </c>
      <c r="K10" s="42" t="s">
        <v>825</v>
      </c>
      <c r="L10" s="43" t="s">
        <v>311</v>
      </c>
      <c r="M10" s="31"/>
      <c r="N10" s="34"/>
      <c r="O10" s="31"/>
      <c r="P10" s="34"/>
      <c r="Q10" s="31"/>
      <c r="R10" s="34"/>
    </row>
    <row r="11" spans="1:18" ht="15.75" customHeight="1">
      <c r="A11" s="465"/>
      <c r="B11" s="10"/>
      <c r="C11" s="97"/>
      <c r="D11" s="42"/>
      <c r="E11" s="42"/>
      <c r="F11" s="42"/>
      <c r="G11" s="43"/>
      <c r="H11" s="41" t="s">
        <v>312</v>
      </c>
      <c r="I11" s="42"/>
      <c r="J11" s="42"/>
      <c r="K11" s="42"/>
      <c r="L11" s="43"/>
      <c r="M11" s="11"/>
      <c r="N11" s="13"/>
      <c r="O11" s="11"/>
      <c r="P11" s="13"/>
      <c r="Q11" s="11"/>
      <c r="R11" s="13"/>
    </row>
    <row r="12" spans="1:18" ht="15.75" customHeight="1">
      <c r="A12" s="464" t="s">
        <v>44</v>
      </c>
      <c r="B12" s="3">
        <f>COUNTA(C12:L14)</f>
        <v>14</v>
      </c>
      <c r="C12" s="275"/>
      <c r="D12" s="16"/>
      <c r="E12" s="16"/>
      <c r="F12" s="16"/>
      <c r="G12" s="17"/>
      <c r="H12" s="15" t="s">
        <v>313</v>
      </c>
      <c r="I12" s="16" t="s">
        <v>310</v>
      </c>
      <c r="J12" s="16" t="s">
        <v>314</v>
      </c>
      <c r="K12" s="16" t="s">
        <v>315</v>
      </c>
      <c r="L12" s="17" t="s">
        <v>316</v>
      </c>
      <c r="M12" s="15"/>
      <c r="N12" s="17"/>
      <c r="O12" s="15"/>
      <c r="P12" s="17"/>
      <c r="Q12" s="15"/>
      <c r="R12" s="17"/>
    </row>
    <row r="13" spans="1:18" ht="15.75" customHeight="1">
      <c r="A13" s="464"/>
      <c r="B13" s="3"/>
      <c r="C13" s="95"/>
      <c r="D13" s="8"/>
      <c r="E13" s="8"/>
      <c r="F13" s="8"/>
      <c r="G13" s="9"/>
      <c r="H13" s="7" t="s">
        <v>317</v>
      </c>
      <c r="I13" s="8" t="s">
        <v>318</v>
      </c>
      <c r="J13" s="8" t="s">
        <v>319</v>
      </c>
      <c r="K13" s="8" t="s">
        <v>320</v>
      </c>
      <c r="L13" s="9" t="s">
        <v>321</v>
      </c>
      <c r="M13" s="7"/>
      <c r="N13" s="9"/>
      <c r="O13" s="7"/>
      <c r="P13" s="9"/>
      <c r="Q13" s="7"/>
      <c r="R13" s="9"/>
    </row>
    <row r="14" spans="1:18" ht="15.75" customHeight="1">
      <c r="A14" s="465"/>
      <c r="B14" s="10"/>
      <c r="C14" s="90"/>
      <c r="D14" s="12"/>
      <c r="E14" s="12"/>
      <c r="F14" s="32"/>
      <c r="G14" s="13"/>
      <c r="H14" s="11" t="s">
        <v>305</v>
      </c>
      <c r="I14" s="12" t="s">
        <v>322</v>
      </c>
      <c r="J14" s="12" t="s">
        <v>306</v>
      </c>
      <c r="K14" s="32" t="s">
        <v>723</v>
      </c>
      <c r="L14" s="13"/>
      <c r="M14" s="11"/>
      <c r="N14" s="13"/>
      <c r="O14" s="11"/>
      <c r="P14" s="13"/>
      <c r="Q14" s="11"/>
      <c r="R14" s="13"/>
    </row>
    <row r="15" spans="1:18" ht="15.75" customHeight="1">
      <c r="A15" s="464" t="s">
        <v>47</v>
      </c>
      <c r="B15" s="3">
        <f>COUNTA(C15:L16)</f>
        <v>8</v>
      </c>
      <c r="C15" s="275"/>
      <c r="D15" s="16"/>
      <c r="E15" s="16"/>
      <c r="F15" s="16"/>
      <c r="G15" s="17"/>
      <c r="H15" s="15" t="s">
        <v>728</v>
      </c>
      <c r="I15" s="16" t="s">
        <v>316</v>
      </c>
      <c r="J15" s="16" t="s">
        <v>301</v>
      </c>
      <c r="K15" s="16" t="s">
        <v>899</v>
      </c>
      <c r="L15" s="17" t="s">
        <v>372</v>
      </c>
      <c r="M15" s="32"/>
      <c r="N15" s="17"/>
      <c r="O15" s="15"/>
      <c r="P15" s="17"/>
      <c r="Q15" s="15"/>
      <c r="R15" s="17"/>
    </row>
    <row r="16" spans="1:18" ht="15.75" customHeight="1">
      <c r="A16" s="465"/>
      <c r="B16" s="10"/>
      <c r="C16" s="154"/>
      <c r="D16" s="25"/>
      <c r="E16" s="25"/>
      <c r="F16" s="25"/>
      <c r="G16" s="26"/>
      <c r="H16" s="24" t="s">
        <v>305</v>
      </c>
      <c r="I16" s="25" t="s">
        <v>828</v>
      </c>
      <c r="J16" s="25" t="s">
        <v>323</v>
      </c>
      <c r="K16" s="25"/>
      <c r="L16" s="26"/>
      <c r="M16" s="11"/>
      <c r="N16" s="26"/>
      <c r="O16" s="24"/>
      <c r="P16" s="26"/>
      <c r="Q16" s="24"/>
      <c r="R16" s="26"/>
    </row>
    <row r="17" spans="1:18" ht="15.75" customHeight="1">
      <c r="A17" s="464" t="s">
        <v>51</v>
      </c>
      <c r="B17" s="3">
        <f>COUNTA(C17:L18)</f>
        <v>6</v>
      </c>
      <c r="C17" s="275" t="s">
        <v>316</v>
      </c>
      <c r="D17" s="16" t="s">
        <v>324</v>
      </c>
      <c r="E17" s="16" t="s">
        <v>305</v>
      </c>
      <c r="F17" s="16" t="s">
        <v>306</v>
      </c>
      <c r="G17" s="17" t="s">
        <v>325</v>
      </c>
      <c r="H17" s="15"/>
      <c r="I17" s="16"/>
      <c r="J17" s="16"/>
      <c r="K17" s="16"/>
      <c r="L17" s="17"/>
      <c r="M17" s="15"/>
      <c r="N17" s="17"/>
      <c r="O17" s="15"/>
      <c r="P17" s="17"/>
      <c r="Q17" s="15"/>
      <c r="R17" s="17"/>
    </row>
    <row r="18" spans="1:18" ht="15.75" customHeight="1">
      <c r="A18" s="465"/>
      <c r="B18" s="10"/>
      <c r="C18" s="90" t="s">
        <v>326</v>
      </c>
      <c r="D18" s="12"/>
      <c r="E18" s="12"/>
      <c r="F18" s="12"/>
      <c r="G18" s="13"/>
      <c r="H18" s="11"/>
      <c r="I18" s="12"/>
      <c r="J18" s="12"/>
      <c r="K18" s="12"/>
      <c r="L18" s="13"/>
      <c r="M18" s="11"/>
      <c r="N18" s="13"/>
      <c r="O18" s="11"/>
      <c r="P18" s="13"/>
      <c r="Q18" s="11"/>
      <c r="R18" s="13"/>
    </row>
    <row r="19" spans="1:18" ht="15.75" customHeight="1">
      <c r="A19" s="466" t="s">
        <v>55</v>
      </c>
      <c r="B19" s="14">
        <f t="shared" si="0"/>
        <v>6</v>
      </c>
      <c r="C19" s="275" t="s">
        <v>327</v>
      </c>
      <c r="D19" s="16" t="s">
        <v>328</v>
      </c>
      <c r="E19" s="16" t="s">
        <v>329</v>
      </c>
      <c r="F19" s="16"/>
      <c r="G19" s="17"/>
      <c r="H19" s="16" t="s">
        <v>305</v>
      </c>
      <c r="I19" s="16" t="s">
        <v>306</v>
      </c>
      <c r="J19" s="16" t="s">
        <v>829</v>
      </c>
      <c r="K19" s="32"/>
      <c r="L19" s="17"/>
      <c r="M19" s="15"/>
      <c r="N19" s="17"/>
      <c r="O19" s="15"/>
      <c r="P19" s="17"/>
      <c r="Q19" s="15"/>
      <c r="R19" s="17"/>
    </row>
    <row r="20" spans="1:18" ht="15.75" customHeight="1">
      <c r="A20" s="44" t="s">
        <v>63</v>
      </c>
      <c r="B20" s="45">
        <f t="shared" si="0"/>
        <v>6</v>
      </c>
      <c r="C20" s="35" t="s">
        <v>331</v>
      </c>
      <c r="D20" s="29" t="s">
        <v>332</v>
      </c>
      <c r="E20" s="29" t="s">
        <v>325</v>
      </c>
      <c r="F20" s="29"/>
      <c r="G20" s="30"/>
      <c r="H20" s="73" t="s">
        <v>333</v>
      </c>
      <c r="I20" s="29" t="s">
        <v>322</v>
      </c>
      <c r="J20" s="29" t="s">
        <v>831</v>
      </c>
      <c r="K20" s="29"/>
      <c r="L20" s="30"/>
      <c r="M20" s="28"/>
      <c r="N20" s="30"/>
      <c r="O20" s="28"/>
      <c r="P20" s="30"/>
      <c r="Q20" s="28"/>
      <c r="R20" s="30"/>
    </row>
    <row r="21" spans="1:18" ht="15.75" customHeight="1">
      <c r="A21" s="44" t="s">
        <v>67</v>
      </c>
      <c r="B21" s="45">
        <f t="shared" si="0"/>
        <v>4</v>
      </c>
      <c r="C21" s="35" t="s">
        <v>334</v>
      </c>
      <c r="D21" s="29"/>
      <c r="E21" s="29"/>
      <c r="F21" s="29"/>
      <c r="G21" s="30"/>
      <c r="H21" s="28" t="s">
        <v>316</v>
      </c>
      <c r="I21" s="446" t="s">
        <v>1249</v>
      </c>
      <c r="J21" s="29" t="s">
        <v>831</v>
      </c>
      <c r="K21" s="29"/>
      <c r="L21" s="30"/>
      <c r="M21" s="312" t="s">
        <v>1248</v>
      </c>
      <c r="N21" s="30"/>
      <c r="O21" s="28"/>
      <c r="P21" s="30"/>
      <c r="Q21" s="28"/>
      <c r="R21" s="30"/>
    </row>
    <row r="22" spans="1:18" ht="15.75" customHeight="1">
      <c r="A22" s="44" t="s">
        <v>71</v>
      </c>
      <c r="B22" s="45">
        <f t="shared" si="0"/>
        <v>4</v>
      </c>
      <c r="C22" s="35" t="s">
        <v>335</v>
      </c>
      <c r="D22" s="29" t="s">
        <v>336</v>
      </c>
      <c r="E22" s="29"/>
      <c r="F22" s="29"/>
      <c r="G22" s="30"/>
      <c r="H22" s="28" t="s">
        <v>338</v>
      </c>
      <c r="I22" s="29" t="s">
        <v>306</v>
      </c>
      <c r="J22" s="29"/>
      <c r="K22" s="29"/>
      <c r="L22" s="30"/>
      <c r="M22" s="28"/>
      <c r="N22" s="30"/>
      <c r="O22" s="28"/>
      <c r="P22" s="30"/>
      <c r="Q22" s="28"/>
      <c r="R22" s="30"/>
    </row>
    <row r="23" spans="1:18" ht="15.75" customHeight="1">
      <c r="A23" s="44" t="s">
        <v>76</v>
      </c>
      <c r="B23" s="45">
        <f t="shared" si="0"/>
        <v>4</v>
      </c>
      <c r="C23" s="35" t="s">
        <v>325</v>
      </c>
      <c r="D23" s="29"/>
      <c r="E23" s="29"/>
      <c r="F23" s="29"/>
      <c r="G23" s="30"/>
      <c r="H23" s="28" t="s">
        <v>942</v>
      </c>
      <c r="I23" s="29" t="s">
        <v>306</v>
      </c>
      <c r="J23" s="29" t="s">
        <v>820</v>
      </c>
      <c r="K23" s="29"/>
      <c r="L23" s="30"/>
      <c r="M23" s="28"/>
      <c r="N23" s="30"/>
      <c r="O23" s="28"/>
      <c r="P23" s="30"/>
      <c r="Q23" s="28"/>
      <c r="R23" s="30"/>
    </row>
    <row r="24" spans="1:18" ht="15.75" customHeight="1">
      <c r="A24" s="466" t="s">
        <v>79</v>
      </c>
      <c r="B24" s="14">
        <f>COUNTA(C24:L25)</f>
        <v>10</v>
      </c>
      <c r="C24" s="275" t="s">
        <v>316</v>
      </c>
      <c r="D24" s="16"/>
      <c r="E24" s="16"/>
      <c r="F24" s="16"/>
      <c r="G24" s="17"/>
      <c r="H24" s="15" t="s">
        <v>337</v>
      </c>
      <c r="I24" s="16" t="s">
        <v>339</v>
      </c>
      <c r="J24" s="16" t="s">
        <v>577</v>
      </c>
      <c r="K24" s="33" t="s">
        <v>340</v>
      </c>
      <c r="L24" s="17" t="s">
        <v>341</v>
      </c>
      <c r="M24" s="32"/>
      <c r="N24" s="17"/>
      <c r="O24" s="15"/>
      <c r="P24" s="17"/>
      <c r="Q24" s="15"/>
      <c r="R24" s="17"/>
    </row>
    <row r="25" spans="1:18" ht="15.75" customHeight="1">
      <c r="A25" s="465"/>
      <c r="B25" s="10"/>
      <c r="C25" s="90"/>
      <c r="D25" s="12"/>
      <c r="E25" s="12"/>
      <c r="F25" s="12"/>
      <c r="G25" s="13"/>
      <c r="H25" s="11" t="s">
        <v>342</v>
      </c>
      <c r="I25" s="12" t="s">
        <v>343</v>
      </c>
      <c r="J25" s="12" t="s">
        <v>306</v>
      </c>
      <c r="K25" s="12" t="s">
        <v>886</v>
      </c>
      <c r="L25" s="13"/>
      <c r="M25" s="11"/>
      <c r="N25" s="13"/>
      <c r="O25" s="11"/>
      <c r="P25" s="13"/>
      <c r="Q25" s="11"/>
      <c r="R25" s="13"/>
    </row>
    <row r="26" spans="1:18" ht="15.75" customHeight="1">
      <c r="A26" s="466" t="s">
        <v>83</v>
      </c>
      <c r="B26" s="14">
        <f t="shared" si="0"/>
        <v>5</v>
      </c>
      <c r="C26" s="168" t="s">
        <v>344</v>
      </c>
      <c r="D26" s="20" t="s">
        <v>345</v>
      </c>
      <c r="E26" s="20" t="s">
        <v>346</v>
      </c>
      <c r="F26" s="16"/>
      <c r="G26" s="17"/>
      <c r="H26" s="18" t="s">
        <v>305</v>
      </c>
      <c r="I26" s="16" t="s">
        <v>306</v>
      </c>
      <c r="J26" s="16"/>
      <c r="K26" s="16"/>
      <c r="L26" s="17"/>
      <c r="M26" s="15"/>
      <c r="N26" s="17"/>
      <c r="O26" s="15"/>
      <c r="P26" s="17"/>
      <c r="Q26" s="15"/>
      <c r="R26" s="17"/>
    </row>
    <row r="27" spans="1:18" ht="15.75" customHeight="1">
      <c r="A27" s="44" t="s">
        <v>91</v>
      </c>
      <c r="B27" s="45">
        <f t="shared" si="0"/>
        <v>6</v>
      </c>
      <c r="C27" s="35" t="s">
        <v>316</v>
      </c>
      <c r="D27" s="29"/>
      <c r="E27" s="29"/>
      <c r="F27" s="29"/>
      <c r="G27" s="30"/>
      <c r="H27" s="28" t="s">
        <v>993</v>
      </c>
      <c r="I27" s="29" t="s">
        <v>997</v>
      </c>
      <c r="J27" s="29" t="s">
        <v>996</v>
      </c>
      <c r="K27" s="29" t="s">
        <v>995</v>
      </c>
      <c r="L27" s="30" t="s">
        <v>994</v>
      </c>
      <c r="M27" s="28"/>
      <c r="N27" s="30"/>
      <c r="O27" s="28"/>
      <c r="P27" s="30"/>
      <c r="Q27" s="28"/>
      <c r="R27" s="30"/>
    </row>
    <row r="28" spans="1:18" ht="15.75" customHeight="1">
      <c r="A28" s="466" t="s">
        <v>93</v>
      </c>
      <c r="B28" s="14">
        <f>COUNTA(C28:L29)</f>
        <v>7</v>
      </c>
      <c r="C28" s="275" t="s">
        <v>347</v>
      </c>
      <c r="D28" s="16"/>
      <c r="E28" s="16"/>
      <c r="F28" s="16"/>
      <c r="G28" s="17"/>
      <c r="H28" s="15" t="s">
        <v>838</v>
      </c>
      <c r="I28" s="16" t="s">
        <v>1111</v>
      </c>
      <c r="J28" s="16" t="s">
        <v>1112</v>
      </c>
      <c r="K28" s="16" t="s">
        <v>1110</v>
      </c>
      <c r="L28" s="17" t="s">
        <v>348</v>
      </c>
      <c r="M28" s="15"/>
      <c r="N28" s="17"/>
      <c r="O28" s="15"/>
      <c r="P28" s="17"/>
      <c r="Q28" s="15"/>
      <c r="R28" s="17"/>
    </row>
    <row r="29" spans="1:18" ht="15.75" customHeight="1">
      <c r="A29" s="465"/>
      <c r="B29" s="10"/>
      <c r="C29" s="90"/>
      <c r="D29" s="12"/>
      <c r="E29" s="12"/>
      <c r="F29" s="12"/>
      <c r="G29" s="13"/>
      <c r="H29" s="11" t="s">
        <v>306</v>
      </c>
      <c r="I29" s="12"/>
      <c r="J29" s="12"/>
      <c r="K29" s="12"/>
      <c r="L29" s="13"/>
      <c r="M29" s="11"/>
      <c r="N29" s="13"/>
      <c r="O29" s="11"/>
      <c r="P29" s="13"/>
      <c r="Q29" s="11"/>
      <c r="R29" s="13"/>
    </row>
    <row r="30" spans="1:18" ht="15.75" customHeight="1">
      <c r="A30" s="466" t="s">
        <v>94</v>
      </c>
      <c r="B30" s="14">
        <f>COUNTA(C30:L31)</f>
        <v>6</v>
      </c>
      <c r="C30" s="15"/>
      <c r="D30" s="16"/>
      <c r="E30" s="16"/>
      <c r="F30" s="16"/>
      <c r="G30" s="17"/>
      <c r="H30" s="15" t="s">
        <v>578</v>
      </c>
      <c r="I30" s="16" t="s">
        <v>330</v>
      </c>
      <c r="J30" s="20" t="s">
        <v>329</v>
      </c>
      <c r="K30" s="16" t="s">
        <v>305</v>
      </c>
      <c r="L30" s="17" t="s">
        <v>350</v>
      </c>
      <c r="M30" s="32"/>
      <c r="N30" s="17"/>
      <c r="O30" s="15"/>
      <c r="P30" s="17"/>
      <c r="Q30" s="15"/>
      <c r="R30" s="17"/>
    </row>
    <row r="31" spans="1:18" ht="15.75" customHeight="1">
      <c r="A31" s="465"/>
      <c r="B31" s="10"/>
      <c r="C31" s="11"/>
      <c r="D31" s="12"/>
      <c r="E31" s="12"/>
      <c r="F31" s="12"/>
      <c r="G31" s="13"/>
      <c r="H31" s="11" t="s">
        <v>351</v>
      </c>
      <c r="I31" s="12"/>
      <c r="J31" s="310"/>
      <c r="K31" s="278"/>
      <c r="L31" s="13"/>
      <c r="M31" s="11"/>
      <c r="N31" s="13"/>
      <c r="O31" s="11"/>
      <c r="P31" s="13"/>
      <c r="Q31" s="11"/>
      <c r="R31" s="13"/>
    </row>
    <row r="32" spans="1:18" ht="15.75" customHeight="1">
      <c r="A32" s="44" t="s">
        <v>95</v>
      </c>
      <c r="B32" s="45">
        <f t="shared" si="0"/>
        <v>7</v>
      </c>
      <c r="C32" s="35" t="s">
        <v>349</v>
      </c>
      <c r="D32" s="29" t="s">
        <v>305</v>
      </c>
      <c r="E32" s="29"/>
      <c r="F32" s="29"/>
      <c r="G32" s="30"/>
      <c r="H32" s="28" t="s">
        <v>352</v>
      </c>
      <c r="I32" s="29" t="s">
        <v>792</v>
      </c>
      <c r="J32" s="29" t="s">
        <v>353</v>
      </c>
      <c r="K32" s="29" t="s">
        <v>341</v>
      </c>
      <c r="L32" s="30" t="s">
        <v>831</v>
      </c>
      <c r="M32" s="28"/>
      <c r="N32" s="30"/>
      <c r="O32" s="28"/>
      <c r="P32" s="30"/>
      <c r="Q32" s="28"/>
      <c r="R32" s="30"/>
    </row>
    <row r="33" spans="1:18" ht="15.75" customHeight="1">
      <c r="A33" s="44" t="s">
        <v>97</v>
      </c>
      <c r="B33" s="45">
        <f t="shared" si="0"/>
        <v>4</v>
      </c>
      <c r="C33" s="35" t="s">
        <v>316</v>
      </c>
      <c r="D33" s="29" t="s">
        <v>354</v>
      </c>
      <c r="E33" s="29"/>
      <c r="F33" s="29"/>
      <c r="G33" s="30"/>
      <c r="H33" s="28" t="s">
        <v>839</v>
      </c>
      <c r="I33" s="29" t="s">
        <v>1204</v>
      </c>
      <c r="J33" s="29"/>
      <c r="K33" s="29"/>
      <c r="L33" s="30"/>
      <c r="M33" s="28"/>
      <c r="N33" s="30"/>
      <c r="O33" s="28"/>
      <c r="P33" s="30"/>
      <c r="Q33" s="28"/>
      <c r="R33" s="30"/>
    </row>
    <row r="34" spans="1:18" ht="15.75" customHeight="1">
      <c r="A34" s="44" t="s">
        <v>103</v>
      </c>
      <c r="B34" s="45">
        <f t="shared" si="0"/>
        <v>4</v>
      </c>
      <c r="C34" s="35" t="s">
        <v>316</v>
      </c>
      <c r="D34" s="29" t="s">
        <v>355</v>
      </c>
      <c r="E34" s="29" t="s">
        <v>306</v>
      </c>
      <c r="F34" s="29" t="s">
        <v>943</v>
      </c>
      <c r="G34" s="30"/>
      <c r="H34" s="28"/>
      <c r="I34" s="29"/>
      <c r="J34" s="29"/>
      <c r="K34" s="29"/>
      <c r="L34" s="30"/>
      <c r="M34" s="28"/>
      <c r="N34" s="30"/>
      <c r="O34" s="28"/>
      <c r="P34" s="30"/>
      <c r="Q34" s="28"/>
      <c r="R34" s="30"/>
    </row>
    <row r="35" spans="1:18" ht="15.75" customHeight="1">
      <c r="A35" s="44" t="s">
        <v>108</v>
      </c>
      <c r="B35" s="45">
        <f t="shared" si="0"/>
        <v>4</v>
      </c>
      <c r="C35" s="35" t="s">
        <v>351</v>
      </c>
      <c r="D35" s="29" t="s">
        <v>325</v>
      </c>
      <c r="E35" s="29"/>
      <c r="F35" s="29"/>
      <c r="G35" s="30"/>
      <c r="H35" s="73" t="s">
        <v>831</v>
      </c>
      <c r="I35" s="29" t="s">
        <v>356</v>
      </c>
      <c r="J35" s="29"/>
      <c r="K35" s="29"/>
      <c r="L35" s="30"/>
      <c r="M35" s="28"/>
      <c r="N35" s="30"/>
      <c r="O35" s="28"/>
      <c r="P35" s="30"/>
      <c r="Q35" s="28"/>
      <c r="R35" s="30"/>
    </row>
    <row r="36" spans="1:18" ht="15.75" customHeight="1">
      <c r="A36" s="44" t="s">
        <v>112</v>
      </c>
      <c r="B36" s="45">
        <f t="shared" si="0"/>
        <v>5</v>
      </c>
      <c r="C36" s="35" t="s">
        <v>357</v>
      </c>
      <c r="D36" s="29" t="s">
        <v>358</v>
      </c>
      <c r="E36" s="29" t="s">
        <v>359</v>
      </c>
      <c r="F36" s="29" t="s">
        <v>306</v>
      </c>
      <c r="G36" s="30"/>
      <c r="H36" s="73" t="s">
        <v>360</v>
      </c>
      <c r="I36" s="29"/>
      <c r="J36" s="29"/>
      <c r="K36" s="29"/>
      <c r="L36" s="30"/>
      <c r="M36" s="28"/>
      <c r="N36" s="30"/>
      <c r="O36" s="28"/>
      <c r="P36" s="30"/>
      <c r="Q36" s="28"/>
      <c r="R36" s="30"/>
    </row>
    <row r="37" spans="1:18" ht="15.75" customHeight="1">
      <c r="A37" s="44" t="s">
        <v>117</v>
      </c>
      <c r="B37" s="45">
        <f t="shared" si="0"/>
        <v>5</v>
      </c>
      <c r="C37" s="35" t="s">
        <v>361</v>
      </c>
      <c r="D37" s="29" t="s">
        <v>362</v>
      </c>
      <c r="E37" s="29" t="s">
        <v>306</v>
      </c>
      <c r="F37" s="29"/>
      <c r="G37" s="30"/>
      <c r="H37" s="312" t="s">
        <v>1283</v>
      </c>
      <c r="I37" s="29" t="s">
        <v>1250</v>
      </c>
      <c r="J37" s="29"/>
      <c r="K37" s="29"/>
      <c r="L37" s="30"/>
      <c r="M37" s="312" t="s">
        <v>1283</v>
      </c>
      <c r="N37" s="30"/>
      <c r="O37" s="28"/>
      <c r="P37" s="30"/>
      <c r="Q37" s="28"/>
      <c r="R37" s="30"/>
    </row>
    <row r="38" spans="1:18" ht="15.75" customHeight="1">
      <c r="A38" s="44" t="s">
        <v>274</v>
      </c>
      <c r="B38" s="45">
        <f t="shared" si="0"/>
        <v>3</v>
      </c>
      <c r="C38" s="35" t="s">
        <v>958</v>
      </c>
      <c r="D38" s="29"/>
      <c r="E38" s="29"/>
      <c r="F38" s="29"/>
      <c r="G38" s="30"/>
      <c r="H38" s="28" t="s">
        <v>957</v>
      </c>
      <c r="I38" s="29" t="s">
        <v>956</v>
      </c>
      <c r="J38" s="29"/>
      <c r="K38" s="29"/>
      <c r="L38" s="30"/>
      <c r="M38" s="28"/>
      <c r="N38" s="30"/>
      <c r="O38" s="28"/>
      <c r="P38" s="30"/>
      <c r="Q38" s="28"/>
      <c r="R38" s="30"/>
    </row>
    <row r="39" spans="1:18" ht="15.75" customHeight="1">
      <c r="A39" s="44" t="s">
        <v>122</v>
      </c>
      <c r="B39" s="45">
        <f t="shared" si="0"/>
        <v>3</v>
      </c>
      <c r="C39" s="35" t="s">
        <v>363</v>
      </c>
      <c r="D39" s="29" t="s">
        <v>359</v>
      </c>
      <c r="E39" s="29" t="s">
        <v>306</v>
      </c>
      <c r="F39" s="29"/>
      <c r="G39" s="30"/>
      <c r="H39" s="28"/>
      <c r="I39" s="29"/>
      <c r="J39" s="29"/>
      <c r="K39" s="29"/>
      <c r="L39" s="30"/>
      <c r="M39" s="28"/>
      <c r="N39" s="30"/>
      <c r="O39" s="28"/>
      <c r="P39" s="30"/>
      <c r="Q39" s="28"/>
      <c r="R39" s="30"/>
    </row>
    <row r="40" spans="1:18" ht="15.75" customHeight="1">
      <c r="A40" s="466" t="s">
        <v>123</v>
      </c>
      <c r="B40" s="14">
        <f>COUNTA(C40:L44)</f>
        <v>24</v>
      </c>
      <c r="C40" s="15" t="s">
        <v>366</v>
      </c>
      <c r="D40" s="16" t="s">
        <v>373</v>
      </c>
      <c r="E40" s="16"/>
      <c r="F40" s="16"/>
      <c r="G40" s="17"/>
      <c r="H40" s="15" t="s">
        <v>364</v>
      </c>
      <c r="I40" s="16" t="s">
        <v>695</v>
      </c>
      <c r="J40" s="16" t="s">
        <v>365</v>
      </c>
      <c r="K40" s="16" t="s">
        <v>942</v>
      </c>
      <c r="L40" s="17" t="s">
        <v>367</v>
      </c>
      <c r="M40" s="15"/>
      <c r="N40" s="17"/>
      <c r="O40" s="15"/>
      <c r="P40" s="17"/>
      <c r="Q40" s="15"/>
      <c r="R40" s="17"/>
    </row>
    <row r="41" spans="1:18" ht="15.75" customHeight="1">
      <c r="A41" s="464"/>
      <c r="B41" s="3"/>
      <c r="C41" s="7"/>
      <c r="D41" s="8"/>
      <c r="E41" s="8"/>
      <c r="F41" s="8"/>
      <c r="G41" s="9"/>
      <c r="H41" s="7" t="s">
        <v>368</v>
      </c>
      <c r="I41" s="8" t="s">
        <v>348</v>
      </c>
      <c r="J41" s="8" t="s">
        <v>944</v>
      </c>
      <c r="K41" s="8" t="s">
        <v>341</v>
      </c>
      <c r="L41" s="9" t="s">
        <v>369</v>
      </c>
      <c r="M41" s="7"/>
      <c r="N41" s="9"/>
      <c r="O41" s="7"/>
      <c r="P41" s="9"/>
      <c r="Q41" s="7"/>
      <c r="R41" s="9"/>
    </row>
    <row r="42" spans="1:18" ht="15.75" customHeight="1">
      <c r="A42" s="464"/>
      <c r="B42" s="3"/>
      <c r="C42" s="7"/>
      <c r="D42" s="8"/>
      <c r="E42" s="8"/>
      <c r="F42" s="8"/>
      <c r="G42" s="9"/>
      <c r="H42" s="7" t="s">
        <v>370</v>
      </c>
      <c r="I42" s="8" t="s">
        <v>371</v>
      </c>
      <c r="J42" s="8" t="s">
        <v>972</v>
      </c>
      <c r="K42" s="8" t="s">
        <v>971</v>
      </c>
      <c r="L42" s="9" t="s">
        <v>970</v>
      </c>
      <c r="M42" s="7"/>
      <c r="N42" s="9"/>
      <c r="O42" s="7"/>
      <c r="P42" s="9"/>
      <c r="Q42" s="7"/>
      <c r="R42" s="9"/>
    </row>
    <row r="43" spans="1:18" ht="15.75" customHeight="1">
      <c r="A43" s="464"/>
      <c r="B43" s="3"/>
      <c r="C43" s="7"/>
      <c r="D43" s="8"/>
      <c r="E43" s="8"/>
      <c r="F43" s="8"/>
      <c r="G43" s="9"/>
      <c r="H43" s="7" t="s">
        <v>1176</v>
      </c>
      <c r="I43" s="8" t="s">
        <v>969</v>
      </c>
      <c r="J43" s="8" t="s">
        <v>968</v>
      </c>
      <c r="K43" s="8" t="s">
        <v>967</v>
      </c>
      <c r="L43" s="9" t="s">
        <v>964</v>
      </c>
      <c r="M43" s="7"/>
      <c r="N43" s="9"/>
      <c r="O43" s="7"/>
      <c r="P43" s="9"/>
      <c r="Q43" s="7"/>
      <c r="R43" s="9"/>
    </row>
    <row r="44" spans="1:18" ht="15.75" customHeight="1" thickBot="1">
      <c r="A44" s="467"/>
      <c r="B44" s="406"/>
      <c r="C44" s="38"/>
      <c r="D44" s="39"/>
      <c r="E44" s="39"/>
      <c r="F44" s="39"/>
      <c r="G44" s="40"/>
      <c r="H44" s="38" t="s">
        <v>965</v>
      </c>
      <c r="I44" s="39" t="s">
        <v>966</v>
      </c>
      <c r="J44" s="39"/>
      <c r="K44" s="39"/>
      <c r="L44" s="40"/>
      <c r="M44" s="38"/>
      <c r="N44" s="40"/>
      <c r="O44" s="38"/>
      <c r="P44" s="40"/>
      <c r="Q44" s="38"/>
      <c r="R44" s="40"/>
    </row>
    <row r="45" spans="1:18" ht="15.75" customHeight="1">
      <c r="A45" s="465" t="s">
        <v>126</v>
      </c>
      <c r="B45" s="10">
        <f t="shared" si="0"/>
        <v>3</v>
      </c>
      <c r="C45" s="97" t="s">
        <v>374</v>
      </c>
      <c r="D45" s="81" t="s">
        <v>306</v>
      </c>
      <c r="E45" s="81"/>
      <c r="F45" s="81"/>
      <c r="G45" s="82"/>
      <c r="H45" s="80" t="s">
        <v>1205</v>
      </c>
      <c r="I45" s="81"/>
      <c r="J45" s="81"/>
      <c r="K45" s="81"/>
      <c r="L45" s="82"/>
      <c r="M45" s="80"/>
      <c r="N45" s="82"/>
      <c r="O45" s="80"/>
      <c r="P45" s="82"/>
      <c r="Q45" s="80"/>
      <c r="R45" s="82"/>
    </row>
    <row r="46" spans="1:18" ht="15.75" customHeight="1">
      <c r="A46" s="44" t="s">
        <v>127</v>
      </c>
      <c r="B46" s="45">
        <f t="shared" si="0"/>
        <v>3</v>
      </c>
      <c r="C46" s="35" t="s">
        <v>306</v>
      </c>
      <c r="D46" s="29"/>
      <c r="E46" s="29"/>
      <c r="F46" s="29"/>
      <c r="G46" s="30"/>
      <c r="H46" s="28" t="s">
        <v>359</v>
      </c>
      <c r="I46" s="29" t="s">
        <v>375</v>
      </c>
      <c r="J46" s="29"/>
      <c r="K46" s="29"/>
      <c r="L46" s="30"/>
      <c r="M46" s="28"/>
      <c r="N46" s="30"/>
      <c r="O46" s="28"/>
      <c r="P46" s="30"/>
      <c r="Q46" s="28"/>
      <c r="R46" s="30"/>
    </row>
    <row r="47" spans="1:18" ht="15.75" customHeight="1">
      <c r="A47" s="466" t="s">
        <v>128</v>
      </c>
      <c r="B47" s="14">
        <f>COUNTA(C47:L48)</f>
        <v>6</v>
      </c>
      <c r="C47" s="15"/>
      <c r="D47" s="16"/>
      <c r="E47" s="16"/>
      <c r="F47" s="16"/>
      <c r="G47" s="17"/>
      <c r="H47" s="15" t="s">
        <v>395</v>
      </c>
      <c r="I47" s="16" t="s">
        <v>327</v>
      </c>
      <c r="J47" s="16" t="s">
        <v>1206</v>
      </c>
      <c r="K47" s="16" t="s">
        <v>330</v>
      </c>
      <c r="L47" s="17" t="s">
        <v>843</v>
      </c>
      <c r="M47" s="15"/>
      <c r="N47" s="17"/>
      <c r="O47" s="15"/>
      <c r="P47" s="17"/>
      <c r="Q47" s="15"/>
      <c r="R47" s="17"/>
    </row>
    <row r="48" spans="1:18" ht="15.75" customHeight="1">
      <c r="A48" s="465"/>
      <c r="B48" s="10"/>
      <c r="C48" s="11"/>
      <c r="D48" s="12"/>
      <c r="E48" s="12"/>
      <c r="F48" s="12"/>
      <c r="G48" s="13"/>
      <c r="H48" s="11" t="s">
        <v>306</v>
      </c>
      <c r="I48" s="12"/>
      <c r="J48" s="12"/>
      <c r="K48" s="12"/>
      <c r="L48" s="13"/>
      <c r="M48" s="11"/>
      <c r="N48" s="13"/>
      <c r="O48" s="11"/>
      <c r="P48" s="13"/>
      <c r="Q48" s="11"/>
      <c r="R48" s="13"/>
    </row>
    <row r="49" spans="1:18" ht="15.75" customHeight="1">
      <c r="A49" s="466" t="s">
        <v>129</v>
      </c>
      <c r="B49" s="14">
        <f>COUNTA(C49:L50)</f>
        <v>7</v>
      </c>
      <c r="C49" s="275" t="s">
        <v>376</v>
      </c>
      <c r="D49" s="16" t="s">
        <v>377</v>
      </c>
      <c r="E49" s="16" t="s">
        <v>378</v>
      </c>
      <c r="F49" s="16" t="s">
        <v>316</v>
      </c>
      <c r="G49" s="17" t="s">
        <v>379</v>
      </c>
      <c r="H49" s="15" t="s">
        <v>860</v>
      </c>
      <c r="I49" s="16"/>
      <c r="J49" s="16"/>
      <c r="K49" s="16"/>
      <c r="L49" s="17"/>
      <c r="M49" s="15"/>
      <c r="N49" s="17"/>
      <c r="O49" s="15"/>
      <c r="P49" s="17"/>
      <c r="Q49" s="15"/>
      <c r="R49" s="17"/>
    </row>
    <row r="50" spans="1:18" ht="15.75" customHeight="1">
      <c r="A50" s="465"/>
      <c r="B50" s="10"/>
      <c r="C50" s="90" t="s">
        <v>306</v>
      </c>
      <c r="D50" s="12"/>
      <c r="E50" s="12"/>
      <c r="F50" s="12"/>
      <c r="G50" s="13"/>
      <c r="H50" s="11"/>
      <c r="I50" s="12"/>
      <c r="J50" s="12"/>
      <c r="K50" s="12"/>
      <c r="L50" s="13"/>
      <c r="M50" s="11"/>
      <c r="N50" s="13"/>
      <c r="O50" s="11"/>
      <c r="P50" s="13"/>
      <c r="Q50" s="11"/>
      <c r="R50" s="13"/>
    </row>
    <row r="51" spans="1:18" ht="15.75" customHeight="1">
      <c r="A51" s="44" t="s">
        <v>130</v>
      </c>
      <c r="B51" s="45">
        <f t="shared" si="0"/>
        <v>3</v>
      </c>
      <c r="C51" s="35" t="s">
        <v>338</v>
      </c>
      <c r="D51" s="29" t="s">
        <v>306</v>
      </c>
      <c r="E51" s="29"/>
      <c r="F51" s="29"/>
      <c r="G51" s="30"/>
      <c r="H51" s="28" t="s">
        <v>387</v>
      </c>
      <c r="I51" s="29"/>
      <c r="J51" s="29"/>
      <c r="K51" s="29"/>
      <c r="L51" s="30"/>
      <c r="M51" s="28"/>
      <c r="N51" s="30"/>
      <c r="O51" s="28"/>
      <c r="P51" s="30"/>
      <c r="Q51" s="28"/>
      <c r="R51" s="30"/>
    </row>
    <row r="52" spans="1:18" ht="15.75" customHeight="1">
      <c r="A52" s="466" t="s">
        <v>138</v>
      </c>
      <c r="B52" s="14">
        <f>COUNTA(C52:L53)</f>
        <v>9</v>
      </c>
      <c r="C52" s="275"/>
      <c r="D52" s="16"/>
      <c r="E52" s="16"/>
      <c r="F52" s="16"/>
      <c r="G52" s="17"/>
      <c r="H52" s="15" t="s">
        <v>380</v>
      </c>
      <c r="I52" s="16" t="s">
        <v>1146</v>
      </c>
      <c r="J52" s="16" t="s">
        <v>1152</v>
      </c>
      <c r="K52" s="16" t="s">
        <v>1151</v>
      </c>
      <c r="L52" s="17" t="s">
        <v>1150</v>
      </c>
      <c r="M52" s="15"/>
      <c r="N52" s="17"/>
      <c r="O52" s="15"/>
      <c r="P52" s="17"/>
      <c r="Q52" s="15"/>
      <c r="R52" s="17"/>
    </row>
    <row r="53" spans="1:18" ht="15.75" customHeight="1">
      <c r="A53" s="465"/>
      <c r="B53" s="10"/>
      <c r="C53" s="90"/>
      <c r="D53" s="12"/>
      <c r="E53" s="12"/>
      <c r="F53" s="12"/>
      <c r="G53" s="13"/>
      <c r="H53" s="11" t="s">
        <v>1147</v>
      </c>
      <c r="I53" s="12" t="s">
        <v>1149</v>
      </c>
      <c r="J53" s="12" t="s">
        <v>1148</v>
      </c>
      <c r="K53" s="12" t="s">
        <v>384</v>
      </c>
      <c r="L53" s="13"/>
      <c r="M53" s="11"/>
      <c r="N53" s="13"/>
      <c r="O53" s="11"/>
      <c r="P53" s="13"/>
      <c r="Q53" s="11"/>
      <c r="R53" s="13"/>
    </row>
    <row r="54" spans="1:18" ht="15.75" customHeight="1">
      <c r="A54" s="465" t="s">
        <v>146</v>
      </c>
      <c r="B54" s="10">
        <f t="shared" si="0"/>
        <v>4</v>
      </c>
      <c r="C54" s="97"/>
      <c r="D54" s="81"/>
      <c r="E54" s="81"/>
      <c r="F54" s="81"/>
      <c r="G54" s="82"/>
      <c r="H54" s="80" t="s">
        <v>331</v>
      </c>
      <c r="I54" s="81" t="s">
        <v>381</v>
      </c>
      <c r="J54" s="81" t="s">
        <v>382</v>
      </c>
      <c r="K54" s="81" t="s">
        <v>306</v>
      </c>
      <c r="L54" s="82"/>
      <c r="M54" s="80"/>
      <c r="N54" s="82"/>
      <c r="O54" s="80"/>
      <c r="P54" s="82"/>
      <c r="Q54" s="80"/>
      <c r="R54" s="82"/>
    </row>
    <row r="55" spans="1:18" ht="15.75" customHeight="1">
      <c r="A55" s="465" t="s">
        <v>149</v>
      </c>
      <c r="B55" s="10">
        <f t="shared" si="0"/>
        <v>2</v>
      </c>
      <c r="C55" s="97"/>
      <c r="D55" s="81"/>
      <c r="E55" s="81"/>
      <c r="F55" s="81"/>
      <c r="G55" s="82"/>
      <c r="H55" s="80" t="s">
        <v>848</v>
      </c>
      <c r="I55" s="81" t="s">
        <v>306</v>
      </c>
      <c r="J55" s="81"/>
      <c r="K55" s="81"/>
      <c r="L55" s="82"/>
      <c r="M55" s="80"/>
      <c r="N55" s="82"/>
      <c r="O55" s="80"/>
      <c r="P55" s="82"/>
      <c r="Q55" s="80"/>
      <c r="R55" s="82"/>
    </row>
    <row r="56" spans="1:18" ht="15.75" customHeight="1">
      <c r="A56" s="44" t="s">
        <v>150</v>
      </c>
      <c r="B56" s="45">
        <f t="shared" si="0"/>
        <v>3</v>
      </c>
      <c r="C56" s="35"/>
      <c r="D56" s="29"/>
      <c r="E56" s="29"/>
      <c r="F56" s="29"/>
      <c r="G56" s="30"/>
      <c r="H56" s="28" t="s">
        <v>338</v>
      </c>
      <c r="I56" s="446" t="s">
        <v>386</v>
      </c>
      <c r="J56" s="29" t="s">
        <v>350</v>
      </c>
      <c r="K56" s="29"/>
      <c r="L56" s="30"/>
      <c r="M56" s="446" t="s">
        <v>386</v>
      </c>
      <c r="N56" s="30"/>
      <c r="O56" s="28"/>
      <c r="P56" s="30"/>
      <c r="Q56" s="28"/>
      <c r="R56" s="30"/>
    </row>
    <row r="57" spans="1:18" ht="15.75" customHeight="1">
      <c r="A57" s="44" t="s">
        <v>152</v>
      </c>
      <c r="B57" s="45">
        <f t="shared" si="0"/>
        <v>2</v>
      </c>
      <c r="C57" s="35" t="s">
        <v>383</v>
      </c>
      <c r="D57" s="29" t="s">
        <v>384</v>
      </c>
      <c r="E57" s="29"/>
      <c r="F57" s="29"/>
      <c r="G57" s="30"/>
      <c r="H57" s="28"/>
      <c r="I57" s="29"/>
      <c r="J57" s="29"/>
      <c r="K57" s="29"/>
      <c r="L57" s="30"/>
      <c r="M57" s="28"/>
      <c r="N57" s="30"/>
      <c r="O57" s="28"/>
      <c r="P57" s="30"/>
      <c r="Q57" s="28"/>
      <c r="R57" s="30"/>
    </row>
    <row r="58" spans="1:18" ht="15.75" customHeight="1">
      <c r="A58" s="465" t="s">
        <v>153</v>
      </c>
      <c r="B58" s="10">
        <f t="shared" si="0"/>
        <v>4</v>
      </c>
      <c r="C58" s="97" t="s">
        <v>385</v>
      </c>
      <c r="D58" s="81" t="s">
        <v>386</v>
      </c>
      <c r="E58" s="81" t="s">
        <v>306</v>
      </c>
      <c r="F58" s="81"/>
      <c r="G58" s="82"/>
      <c r="H58" s="80" t="s">
        <v>867</v>
      </c>
      <c r="I58" s="81"/>
      <c r="J58" s="81"/>
      <c r="K58" s="81"/>
      <c r="L58" s="82"/>
      <c r="M58" s="80"/>
      <c r="N58" s="82"/>
      <c r="O58" s="80"/>
      <c r="P58" s="82"/>
      <c r="Q58" s="80"/>
      <c r="R58" s="82"/>
    </row>
    <row r="59" spans="1:18" ht="15.75" customHeight="1">
      <c r="A59" s="465" t="s">
        <v>156</v>
      </c>
      <c r="B59" s="10">
        <f t="shared" si="0"/>
        <v>4</v>
      </c>
      <c r="C59" s="97" t="s">
        <v>306</v>
      </c>
      <c r="D59" s="81"/>
      <c r="E59" s="81"/>
      <c r="F59" s="81"/>
      <c r="G59" s="82"/>
      <c r="H59" s="80" t="s">
        <v>338</v>
      </c>
      <c r="I59" s="81" t="s">
        <v>387</v>
      </c>
      <c r="J59" s="278" t="s">
        <v>388</v>
      </c>
      <c r="K59" s="81"/>
      <c r="L59" s="82"/>
      <c r="M59" s="91"/>
      <c r="N59" s="279"/>
      <c r="O59" s="80"/>
      <c r="P59" s="82"/>
      <c r="Q59" s="80"/>
      <c r="R59" s="82"/>
    </row>
    <row r="60" spans="1:18" ht="15.75" customHeight="1">
      <c r="A60" s="44" t="s">
        <v>160</v>
      </c>
      <c r="B60" s="45">
        <f t="shared" si="0"/>
        <v>4</v>
      </c>
      <c r="C60" s="35"/>
      <c r="D60" s="29"/>
      <c r="E60" s="29"/>
      <c r="F60" s="29"/>
      <c r="G60" s="30"/>
      <c r="H60" s="28" t="s">
        <v>389</v>
      </c>
      <c r="I60" s="446" t="s">
        <v>1271</v>
      </c>
      <c r="J60" s="29" t="s">
        <v>390</v>
      </c>
      <c r="K60" s="29" t="s">
        <v>384</v>
      </c>
      <c r="L60" s="30"/>
      <c r="M60" s="446" t="s">
        <v>1271</v>
      </c>
      <c r="N60" s="30"/>
      <c r="O60" s="28"/>
      <c r="P60" s="30"/>
      <c r="Q60" s="28"/>
      <c r="R60" s="30"/>
    </row>
    <row r="61" spans="1:18" ht="15.75" customHeight="1">
      <c r="A61" s="44" t="s">
        <v>161</v>
      </c>
      <c r="B61" s="45">
        <f t="shared" si="0"/>
        <v>1</v>
      </c>
      <c r="C61" s="35" t="s">
        <v>350</v>
      </c>
      <c r="D61" s="29"/>
      <c r="E61" s="29"/>
      <c r="F61" s="29"/>
      <c r="G61" s="30"/>
      <c r="H61" s="28"/>
      <c r="I61" s="29"/>
      <c r="J61" s="29"/>
      <c r="K61" s="29"/>
      <c r="L61" s="30"/>
      <c r="M61" s="28"/>
      <c r="N61" s="30"/>
      <c r="O61" s="28"/>
      <c r="P61" s="30"/>
      <c r="Q61" s="28"/>
      <c r="R61" s="30"/>
    </row>
    <row r="62" spans="1:18" ht="15.75" customHeight="1">
      <c r="A62" s="465" t="s">
        <v>162</v>
      </c>
      <c r="B62" s="10">
        <f t="shared" si="0"/>
        <v>4</v>
      </c>
      <c r="C62" s="35" t="s">
        <v>306</v>
      </c>
      <c r="D62" s="32"/>
      <c r="E62" s="29"/>
      <c r="F62" s="29"/>
      <c r="G62" s="30"/>
      <c r="H62" s="28" t="s">
        <v>387</v>
      </c>
      <c r="I62" s="74" t="s">
        <v>391</v>
      </c>
      <c r="J62" s="29" t="s">
        <v>696</v>
      </c>
      <c r="K62" s="29"/>
      <c r="L62" s="30"/>
      <c r="M62" s="29"/>
      <c r="N62" s="30"/>
      <c r="O62" s="28"/>
      <c r="P62" s="30"/>
      <c r="Q62" s="28"/>
      <c r="R62" s="30"/>
    </row>
    <row r="63" spans="1:18" ht="15.75" customHeight="1">
      <c r="A63" s="44" t="s">
        <v>166</v>
      </c>
      <c r="B63" s="45">
        <f t="shared" si="0"/>
        <v>5</v>
      </c>
      <c r="C63" s="35"/>
      <c r="D63" s="29"/>
      <c r="E63" s="29"/>
      <c r="F63" s="29"/>
      <c r="G63" s="30"/>
      <c r="H63" s="28" t="s">
        <v>338</v>
      </c>
      <c r="I63" s="29" t="s">
        <v>387</v>
      </c>
      <c r="J63" s="29" t="s">
        <v>392</v>
      </c>
      <c r="K63" s="29" t="s">
        <v>306</v>
      </c>
      <c r="L63" s="30" t="s">
        <v>325</v>
      </c>
      <c r="M63" s="28"/>
      <c r="N63" s="30"/>
      <c r="O63" s="28"/>
      <c r="P63" s="30"/>
      <c r="Q63" s="28"/>
      <c r="R63" s="30"/>
    </row>
    <row r="64" spans="1:18" ht="15.75" customHeight="1">
      <c r="A64" s="44" t="s">
        <v>168</v>
      </c>
      <c r="B64" s="14">
        <f t="shared" si="0"/>
        <v>3</v>
      </c>
      <c r="C64" s="92" t="s">
        <v>393</v>
      </c>
      <c r="D64" s="33" t="s">
        <v>306</v>
      </c>
      <c r="E64" s="33"/>
      <c r="F64" s="33"/>
      <c r="G64" s="34"/>
      <c r="H64" s="31" t="s">
        <v>726</v>
      </c>
      <c r="I64" s="33"/>
      <c r="J64" s="33"/>
      <c r="K64" s="33"/>
      <c r="L64" s="34"/>
      <c r="M64" s="31"/>
      <c r="N64" s="34"/>
      <c r="O64" s="31"/>
      <c r="P64" s="34"/>
      <c r="Q64" s="31"/>
      <c r="R64" s="34"/>
    </row>
    <row r="65" spans="1:18" ht="15.75" customHeight="1" thickBot="1">
      <c r="A65" s="467" t="s">
        <v>734</v>
      </c>
      <c r="B65" s="59">
        <f>COUNTA(C65:L65)</f>
        <v>1</v>
      </c>
      <c r="C65" s="89"/>
      <c r="D65" s="48"/>
      <c r="E65" s="48"/>
      <c r="F65" s="48"/>
      <c r="G65" s="60"/>
      <c r="H65" s="47" t="s">
        <v>306</v>
      </c>
      <c r="I65" s="48"/>
      <c r="J65" s="48"/>
      <c r="K65" s="48"/>
      <c r="L65" s="60"/>
      <c r="M65" s="47"/>
      <c r="N65" s="60"/>
      <c r="O65" s="47"/>
      <c r="P65" s="60"/>
      <c r="Q65" s="47"/>
      <c r="R65" s="60"/>
    </row>
    <row r="66" spans="1:18" ht="15.75" customHeight="1" thickBot="1">
      <c r="A66" s="76" t="s">
        <v>173</v>
      </c>
      <c r="B66" s="77">
        <f>SUM(B6:B65)</f>
        <v>240</v>
      </c>
      <c r="C66" s="501">
        <f>COUNTA(C6:G65)</f>
        <v>74</v>
      </c>
      <c r="D66" s="501"/>
      <c r="E66" s="501"/>
      <c r="F66" s="501"/>
      <c r="G66" s="502"/>
      <c r="H66" s="503">
        <f>COUNTA(H6:L65)</f>
        <v>166</v>
      </c>
      <c r="I66" s="501"/>
      <c r="J66" s="501"/>
      <c r="K66" s="501"/>
      <c r="L66" s="502"/>
      <c r="M66" s="503">
        <f>COUNTA(M6:N65)</f>
        <v>4</v>
      </c>
      <c r="N66" s="502"/>
      <c r="O66" s="503">
        <f>COUNTA(O6:P65)</f>
        <v>2</v>
      </c>
      <c r="P66" s="502"/>
      <c r="Q66" s="503">
        <f>COUNTA(Q6:R65)</f>
        <v>0</v>
      </c>
      <c r="R66" s="502"/>
    </row>
  </sheetData>
  <mergeCells count="14">
    <mergeCell ref="Q66:R66"/>
    <mergeCell ref="C66:G66"/>
    <mergeCell ref="H66:L66"/>
    <mergeCell ref="M66:N66"/>
    <mergeCell ref="O66:P66"/>
    <mergeCell ref="A1:R1"/>
    <mergeCell ref="A4:A5"/>
    <mergeCell ref="B4:B5"/>
    <mergeCell ref="C4:L4"/>
    <mergeCell ref="M4:N5"/>
    <mergeCell ref="O4:P5"/>
    <mergeCell ref="C5:G5"/>
    <mergeCell ref="H5:L5"/>
    <mergeCell ref="Q4:R5"/>
  </mergeCells>
  <phoneticPr fontId="4"/>
  <printOptions horizontalCentered="1"/>
  <pageMargins left="0.39370078740157483" right="0.39370078740157483" top="0.55118110236220474" bottom="0.47244094488188981" header="0.31496062992125984" footer="0.27559055118110237"/>
  <pageSetup paperSize="9" scale="79" orientation="landscape" horizontalDpi="300" verticalDpi="300" r:id="rId1"/>
  <headerFooter>
    <oddFooter>&amp;C- &amp;P -</oddFooter>
  </headerFooter>
  <rowBreaks count="1" manualBreakCount="1">
    <brk id="44" max="17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7">
    <tabColor rgb="FF0070C0"/>
  </sheetPr>
  <dimension ref="A1:M15"/>
  <sheetViews>
    <sheetView view="pageBreakPreview" zoomScaleNormal="100" zoomScaleSheetLayoutView="100" workbookViewId="0">
      <pane xSplit="2" ySplit="6" topLeftCell="C7" activePane="bottomRight" state="frozen"/>
      <selection activeCell="A5" sqref="A5:R6"/>
      <selection pane="topRight" activeCell="A5" sqref="A5:R6"/>
      <selection pane="bottomLeft" activeCell="A5" sqref="A5:R6"/>
      <selection pane="bottomRight" activeCell="F18" sqref="F18"/>
    </sheetView>
  </sheetViews>
  <sheetFormatPr defaultRowHeight="13.5"/>
  <cols>
    <col min="1" max="1" width="10.625" style="1" customWidth="1"/>
    <col min="2" max="7" width="12.5" style="1" customWidth="1"/>
    <col min="8" max="13" width="10.625" style="1" customWidth="1"/>
  </cols>
  <sheetData>
    <row r="1" spans="1:13" ht="28.5" customHeight="1">
      <c r="A1" s="541" t="s">
        <v>1226</v>
      </c>
      <c r="B1" s="541"/>
      <c r="C1" s="541"/>
      <c r="D1" s="541"/>
      <c r="E1" s="541"/>
      <c r="F1" s="541"/>
      <c r="G1" s="541"/>
      <c r="H1" s="541"/>
      <c r="I1" s="541"/>
      <c r="J1" s="541"/>
      <c r="K1" s="541"/>
      <c r="L1" s="541"/>
      <c r="M1" s="541"/>
    </row>
    <row r="2" spans="1:13" ht="21.75" customHeight="1">
      <c r="A2" s="568" t="s">
        <v>814</v>
      </c>
      <c r="B2" s="568"/>
      <c r="C2" s="568"/>
      <c r="D2" s="568"/>
      <c r="E2" s="568"/>
      <c r="F2" s="568"/>
      <c r="G2" s="568"/>
      <c r="H2" s="568"/>
      <c r="I2" s="568"/>
      <c r="J2" s="568"/>
      <c r="K2" s="568"/>
      <c r="L2" s="568"/>
      <c r="M2" s="568"/>
    </row>
    <row r="3" spans="1:13" ht="15" customHeight="1">
      <c r="A3" s="116"/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</row>
    <row r="4" spans="1:13" ht="16.5" customHeight="1" thickBot="1">
      <c r="C4" s="62" t="s">
        <v>2</v>
      </c>
      <c r="D4" s="63" t="s">
        <v>739</v>
      </c>
      <c r="E4" s="64" t="s">
        <v>4</v>
      </c>
      <c r="F4" s="65" t="s">
        <v>217</v>
      </c>
      <c r="G4" s="66" t="s">
        <v>218</v>
      </c>
    </row>
    <row r="5" spans="1:13">
      <c r="A5" s="542" t="s">
        <v>815</v>
      </c>
      <c r="B5" s="544" t="s">
        <v>609</v>
      </c>
      <c r="C5" s="546" t="s">
        <v>610</v>
      </c>
      <c r="D5" s="546"/>
      <c r="E5" s="546"/>
      <c r="F5" s="546"/>
      <c r="G5" s="547"/>
      <c r="H5" s="542" t="s">
        <v>2</v>
      </c>
      <c r="I5" s="547"/>
      <c r="J5" s="542" t="s">
        <v>3</v>
      </c>
      <c r="K5" s="547"/>
      <c r="L5" s="542" t="s">
        <v>4</v>
      </c>
      <c r="M5" s="547"/>
    </row>
    <row r="6" spans="1:13" ht="14.25" thickBot="1">
      <c r="A6" s="543"/>
      <c r="B6" s="545"/>
      <c r="C6" s="548"/>
      <c r="D6" s="548"/>
      <c r="E6" s="548"/>
      <c r="F6" s="548"/>
      <c r="G6" s="549"/>
      <c r="H6" s="543"/>
      <c r="I6" s="549"/>
      <c r="J6" s="543"/>
      <c r="K6" s="549"/>
      <c r="L6" s="543"/>
      <c r="M6" s="549"/>
    </row>
    <row r="7" spans="1:13" ht="18" customHeight="1">
      <c r="A7" s="249" t="s">
        <v>1260</v>
      </c>
      <c r="B7" s="435" t="s">
        <v>1261</v>
      </c>
      <c r="C7" s="436" t="s">
        <v>1263</v>
      </c>
      <c r="D7" s="437" t="s">
        <v>1265</v>
      </c>
      <c r="E7" s="428"/>
      <c r="F7" s="428"/>
      <c r="G7" s="429"/>
      <c r="H7" s="436" t="s">
        <v>1263</v>
      </c>
      <c r="I7" s="437" t="s">
        <v>1265</v>
      </c>
      <c r="J7" s="427"/>
      <c r="K7" s="430"/>
      <c r="L7" s="427"/>
      <c r="M7" s="430"/>
    </row>
    <row r="8" spans="1:13" ht="18" customHeight="1">
      <c r="A8" s="143" t="s">
        <v>1260</v>
      </c>
      <c r="B8" s="438" t="s">
        <v>1262</v>
      </c>
      <c r="C8" s="439" t="s">
        <v>1264</v>
      </c>
      <c r="D8" s="440" t="s">
        <v>1266</v>
      </c>
      <c r="E8" s="431"/>
      <c r="F8" s="431"/>
      <c r="G8" s="432"/>
      <c r="H8" s="439" t="s">
        <v>1264</v>
      </c>
      <c r="I8" s="440" t="s">
        <v>1266</v>
      </c>
      <c r="J8" s="433"/>
      <c r="K8" s="434"/>
      <c r="L8" s="433"/>
      <c r="M8" s="434"/>
    </row>
    <row r="9" spans="1:13" ht="18" customHeight="1">
      <c r="A9" s="125" t="s">
        <v>216</v>
      </c>
      <c r="B9" s="281" t="s">
        <v>339</v>
      </c>
      <c r="C9" s="123" t="s">
        <v>339</v>
      </c>
      <c r="D9" s="52" t="s">
        <v>740</v>
      </c>
      <c r="E9" s="52"/>
      <c r="F9" s="52"/>
      <c r="G9" s="53"/>
      <c r="H9" s="51"/>
      <c r="I9" s="126"/>
      <c r="J9" s="127"/>
      <c r="K9" s="126"/>
      <c r="L9" s="127"/>
      <c r="M9" s="126"/>
    </row>
    <row r="10" spans="1:13" ht="18" customHeight="1" thickBot="1">
      <c r="A10" s="469" t="s">
        <v>990</v>
      </c>
      <c r="B10" s="353" t="s">
        <v>991</v>
      </c>
      <c r="C10" s="470" t="s">
        <v>991</v>
      </c>
      <c r="D10" s="136" t="s">
        <v>992</v>
      </c>
      <c r="E10" s="136"/>
      <c r="F10" s="136"/>
      <c r="G10" s="137"/>
      <c r="H10" s="138"/>
      <c r="I10" s="137"/>
      <c r="J10" s="139"/>
      <c r="K10" s="140"/>
      <c r="L10" s="139"/>
      <c r="M10" s="140"/>
    </row>
    <row r="11" spans="1:13" ht="14.1" customHeight="1">
      <c r="A11" s="141"/>
      <c r="I11" s="141"/>
      <c r="J11" s="141"/>
      <c r="K11" s="141"/>
      <c r="L11" s="141"/>
      <c r="M11" s="141"/>
    </row>
    <row r="12" spans="1:13" ht="15" customHeight="1">
      <c r="A12" s="261"/>
      <c r="B12" s="261"/>
      <c r="C12" s="261"/>
      <c r="D12" s="261"/>
      <c r="E12" s="261"/>
      <c r="F12" s="261"/>
      <c r="G12" s="261"/>
      <c r="H12" s="261"/>
      <c r="I12" s="261"/>
      <c r="J12" s="261"/>
      <c r="K12" s="261"/>
      <c r="L12" s="261"/>
      <c r="M12" s="261"/>
    </row>
    <row r="13" spans="1:13">
      <c r="A13" s="262"/>
      <c r="B13" s="262"/>
      <c r="C13" s="262"/>
      <c r="D13" s="262"/>
      <c r="E13" s="262"/>
      <c r="F13" s="262"/>
      <c r="G13" s="262"/>
      <c r="H13" s="262"/>
      <c r="I13" s="262"/>
      <c r="J13" s="262"/>
      <c r="K13" s="262"/>
      <c r="L13" s="262"/>
      <c r="M13" s="262"/>
    </row>
    <row r="14" spans="1:13">
      <c r="A14" s="142"/>
      <c r="B14" s="142"/>
      <c r="C14" s="142"/>
      <c r="D14" s="142"/>
      <c r="E14" s="142"/>
      <c r="F14" s="142"/>
      <c r="G14" s="142"/>
      <c r="H14" s="142"/>
      <c r="I14" s="142"/>
      <c r="J14" s="142"/>
      <c r="K14" s="142"/>
      <c r="L14" s="142"/>
      <c r="M14" s="142"/>
    </row>
    <row r="15" spans="1:13">
      <c r="B15" s="55"/>
      <c r="C15" s="55"/>
      <c r="D15" s="55"/>
      <c r="E15" s="55"/>
      <c r="F15" s="55"/>
      <c r="G15" s="55"/>
      <c r="H15" s="55"/>
    </row>
  </sheetData>
  <mergeCells count="8">
    <mergeCell ref="A1:M1"/>
    <mergeCell ref="A5:A6"/>
    <mergeCell ref="B5:B6"/>
    <mergeCell ref="C5:G6"/>
    <mergeCell ref="H5:I6"/>
    <mergeCell ref="J5:K6"/>
    <mergeCell ref="L5:M6"/>
    <mergeCell ref="A2:M2"/>
  </mergeCells>
  <phoneticPr fontId="3"/>
  <printOptions horizontalCentered="1"/>
  <pageMargins left="0.39370078740157483" right="0.39370078740157483" top="0.55118110236220474" bottom="0.74803149606299213" header="0.31496062992125984" footer="0.31496062992125984"/>
  <pageSetup paperSize="9" scale="80" orientation="landscape" horizontalDpi="300" verticalDpi="300" r:id="rId1"/>
  <headerFooter>
    <oddFooter>&amp;C- &amp;P -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8">
    <tabColor rgb="FFFFC000"/>
  </sheetPr>
  <dimension ref="A1:R53"/>
  <sheetViews>
    <sheetView view="pageBreakPreview" zoomScale="115" zoomScaleNormal="85" zoomScaleSheetLayoutView="115" workbookViewId="0">
      <pane xSplit="2" ySplit="5" topLeftCell="C6" activePane="bottomRight" state="frozen"/>
      <selection activeCell="A5" sqref="A5:R6"/>
      <selection pane="topRight" activeCell="A5" sqref="A5:R6"/>
      <selection pane="bottomLeft" activeCell="A5" sqref="A5:R6"/>
      <selection pane="bottomRight" activeCell="H59" sqref="H59"/>
    </sheetView>
  </sheetViews>
  <sheetFormatPr defaultRowHeight="13.5"/>
  <cols>
    <col min="1" max="1" width="9" style="56"/>
    <col min="2" max="2" width="7.5" style="56" customWidth="1"/>
    <col min="3" max="12" width="10.25" style="56" customWidth="1"/>
    <col min="13" max="18" width="8.625" style="56" customWidth="1"/>
  </cols>
  <sheetData>
    <row r="1" spans="1:18" ht="24">
      <c r="A1" s="552" t="s">
        <v>1227</v>
      </c>
      <c r="B1" s="552"/>
      <c r="C1" s="552"/>
      <c r="D1" s="552"/>
      <c r="E1" s="552"/>
      <c r="F1" s="552"/>
      <c r="G1" s="552"/>
      <c r="H1" s="552"/>
      <c r="I1" s="552"/>
      <c r="J1" s="552"/>
      <c r="K1" s="552"/>
      <c r="L1" s="552"/>
      <c r="M1" s="552"/>
      <c r="N1" s="552"/>
      <c r="O1" s="552"/>
      <c r="P1" s="552"/>
      <c r="Q1" s="552"/>
      <c r="R1" s="552"/>
    </row>
    <row r="2" spans="1:18" ht="8.4499999999999993" customHeight="1">
      <c r="A2" s="57"/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</row>
    <row r="3" spans="1:18" ht="15" customHeight="1" thickBot="1">
      <c r="C3" s="62" t="s">
        <v>2</v>
      </c>
      <c r="D3" s="63" t="s">
        <v>739</v>
      </c>
      <c r="E3" s="64" t="s">
        <v>4</v>
      </c>
      <c r="F3" s="65" t="s">
        <v>217</v>
      </c>
      <c r="G3" s="66" t="s">
        <v>218</v>
      </c>
    </row>
    <row r="4" spans="1:18" ht="13.7" customHeight="1" thickBot="1">
      <c r="A4" s="490" t="s">
        <v>0</v>
      </c>
      <c r="B4" s="490" t="s">
        <v>1</v>
      </c>
      <c r="C4" s="553" t="s">
        <v>1282</v>
      </c>
      <c r="D4" s="554"/>
      <c r="E4" s="554"/>
      <c r="F4" s="555"/>
      <c r="G4" s="555"/>
      <c r="H4" s="555"/>
      <c r="I4" s="555"/>
      <c r="J4" s="555"/>
      <c r="K4" s="555"/>
      <c r="L4" s="556"/>
      <c r="M4" s="557" t="s">
        <v>2</v>
      </c>
      <c r="N4" s="561"/>
      <c r="O4" s="557" t="s">
        <v>3</v>
      </c>
      <c r="P4" s="561"/>
      <c r="Q4" s="557" t="s">
        <v>4</v>
      </c>
      <c r="R4" s="561"/>
    </row>
    <row r="5" spans="1:18" ht="13.7" customHeight="1" thickBot="1">
      <c r="A5" s="491"/>
      <c r="B5" s="491"/>
      <c r="C5" s="563" t="s">
        <v>5</v>
      </c>
      <c r="D5" s="563"/>
      <c r="E5" s="563"/>
      <c r="F5" s="563"/>
      <c r="G5" s="564"/>
      <c r="H5" s="563" t="s">
        <v>6</v>
      </c>
      <c r="I5" s="563"/>
      <c r="J5" s="563"/>
      <c r="K5" s="563"/>
      <c r="L5" s="563"/>
      <c r="M5" s="559"/>
      <c r="N5" s="562"/>
      <c r="O5" s="559"/>
      <c r="P5" s="562"/>
      <c r="Q5" s="559"/>
      <c r="R5" s="562"/>
    </row>
    <row r="6" spans="1:18" ht="14.45" customHeight="1">
      <c r="A6" s="476" t="s">
        <v>7</v>
      </c>
      <c r="B6" s="61">
        <f>COUNTA(C6:L7)</f>
        <v>12</v>
      </c>
      <c r="C6" s="4" t="s">
        <v>396</v>
      </c>
      <c r="D6" s="5" t="s">
        <v>397</v>
      </c>
      <c r="E6" s="5" t="s">
        <v>398</v>
      </c>
      <c r="F6" s="5" t="s">
        <v>399</v>
      </c>
      <c r="G6" s="6" t="s">
        <v>401</v>
      </c>
      <c r="H6" s="5" t="s">
        <v>919</v>
      </c>
      <c r="I6" s="5" t="s">
        <v>822</v>
      </c>
      <c r="J6" s="5" t="s">
        <v>920</v>
      </c>
      <c r="K6" s="5" t="s">
        <v>982</v>
      </c>
      <c r="L6" s="407" t="s">
        <v>1251</v>
      </c>
      <c r="M6" s="408" t="s">
        <v>1251</v>
      </c>
      <c r="N6" s="6"/>
      <c r="O6" s="227"/>
      <c r="P6" s="6"/>
      <c r="Q6" s="227"/>
      <c r="R6" s="6"/>
    </row>
    <row r="7" spans="1:18" ht="14.1" customHeight="1">
      <c r="A7" s="465"/>
      <c r="B7" s="10"/>
      <c r="C7" s="11" t="s">
        <v>402</v>
      </c>
      <c r="D7" s="12" t="s">
        <v>403</v>
      </c>
      <c r="E7" s="12"/>
      <c r="F7" s="12"/>
      <c r="G7" s="260"/>
      <c r="H7" s="221"/>
      <c r="I7" s="81"/>
      <c r="J7" s="12"/>
      <c r="K7" s="12"/>
      <c r="L7" s="27"/>
      <c r="M7" s="221"/>
      <c r="N7" s="13"/>
      <c r="O7" s="221"/>
      <c r="P7" s="13"/>
      <c r="Q7" s="221"/>
      <c r="R7" s="13"/>
    </row>
    <row r="8" spans="1:18" ht="14.1" customHeight="1">
      <c r="A8" s="44" t="s">
        <v>298</v>
      </c>
      <c r="B8" s="45">
        <f>COUNTA(C8:L8)</f>
        <v>5</v>
      </c>
      <c r="C8" s="28" t="s">
        <v>404</v>
      </c>
      <c r="D8" s="29" t="s">
        <v>405</v>
      </c>
      <c r="E8" s="29" t="s">
        <v>406</v>
      </c>
      <c r="F8" s="29"/>
      <c r="G8" s="30"/>
      <c r="H8" s="222" t="s">
        <v>407</v>
      </c>
      <c r="I8" s="29" t="s">
        <v>408</v>
      </c>
      <c r="J8" s="29"/>
      <c r="K8" s="33"/>
      <c r="L8" s="228"/>
      <c r="M8" s="224"/>
      <c r="N8" s="30"/>
      <c r="O8" s="223"/>
      <c r="P8" s="30"/>
      <c r="Q8" s="223"/>
      <c r="R8" s="30"/>
    </row>
    <row r="9" spans="1:18" ht="14.1" customHeight="1">
      <c r="A9" s="466" t="s">
        <v>19</v>
      </c>
      <c r="B9" s="14">
        <f>COUNTA(C9:L10)</f>
        <v>10</v>
      </c>
      <c r="C9" s="15" t="s">
        <v>405</v>
      </c>
      <c r="D9" s="16" t="s">
        <v>409</v>
      </c>
      <c r="E9" s="16"/>
      <c r="F9" s="16"/>
      <c r="G9" s="17"/>
      <c r="H9" s="96" t="s">
        <v>741</v>
      </c>
      <c r="I9" s="16" t="s">
        <v>588</v>
      </c>
      <c r="J9" s="16" t="s">
        <v>564</v>
      </c>
      <c r="K9" s="16" t="s">
        <v>887</v>
      </c>
      <c r="L9" s="229" t="s">
        <v>563</v>
      </c>
      <c r="M9" s="15"/>
      <c r="N9" s="17"/>
      <c r="O9" s="96"/>
      <c r="P9" s="17"/>
      <c r="Q9" s="96"/>
      <c r="R9" s="17"/>
    </row>
    <row r="10" spans="1:18" ht="14.1" customHeight="1">
      <c r="A10" s="465"/>
      <c r="B10" s="10"/>
      <c r="C10" s="11"/>
      <c r="D10" s="12"/>
      <c r="E10" s="12"/>
      <c r="F10" s="12"/>
      <c r="G10" s="13"/>
      <c r="H10" s="221" t="s">
        <v>407</v>
      </c>
      <c r="I10" s="12" t="s">
        <v>823</v>
      </c>
      <c r="J10" s="12" t="s">
        <v>864</v>
      </c>
      <c r="K10" s="12"/>
      <c r="L10" s="27"/>
      <c r="M10" s="221"/>
      <c r="N10" s="13"/>
      <c r="O10" s="221"/>
      <c r="P10" s="13"/>
      <c r="Q10" s="221"/>
      <c r="R10" s="13"/>
    </row>
    <row r="11" spans="1:18" ht="14.1" customHeight="1">
      <c r="A11" s="44" t="s">
        <v>232</v>
      </c>
      <c r="B11" s="45">
        <f t="shared" ref="B11:B16" si="0">COUNTA(C11:L11)</f>
        <v>5</v>
      </c>
      <c r="C11" s="28" t="s">
        <v>410</v>
      </c>
      <c r="D11" s="29" t="s">
        <v>411</v>
      </c>
      <c r="E11" s="29" t="s">
        <v>1094</v>
      </c>
      <c r="F11" s="29"/>
      <c r="G11" s="30"/>
      <c r="H11" s="223" t="s">
        <v>697</v>
      </c>
      <c r="I11" s="29" t="s">
        <v>793</v>
      </c>
      <c r="J11" s="29"/>
      <c r="K11" s="29"/>
      <c r="L11" s="228"/>
      <c r="M11" s="223"/>
      <c r="N11" s="30"/>
      <c r="O11" s="223"/>
      <c r="P11" s="30"/>
      <c r="Q11" s="223"/>
      <c r="R11" s="30"/>
    </row>
    <row r="12" spans="1:18" ht="14.1" customHeight="1">
      <c r="A12" s="44" t="s">
        <v>34</v>
      </c>
      <c r="B12" s="45">
        <f>COUNTA(C12:L12)</f>
        <v>2</v>
      </c>
      <c r="C12" s="28" t="s">
        <v>406</v>
      </c>
      <c r="D12" s="29"/>
      <c r="E12" s="29"/>
      <c r="F12" s="29"/>
      <c r="G12" s="30"/>
      <c r="H12" s="216" t="s">
        <v>697</v>
      </c>
      <c r="I12" s="29"/>
      <c r="J12" s="29"/>
      <c r="K12" s="29"/>
      <c r="L12" s="228"/>
      <c r="M12" s="223"/>
      <c r="N12" s="30"/>
      <c r="O12" s="223"/>
      <c r="P12" s="30"/>
      <c r="Q12" s="32"/>
      <c r="R12" s="30"/>
    </row>
    <row r="13" spans="1:18" ht="14.1" customHeight="1">
      <c r="A13" s="44" t="s">
        <v>44</v>
      </c>
      <c r="B13" s="45">
        <f t="shared" si="0"/>
        <v>2</v>
      </c>
      <c r="C13" s="28" t="s">
        <v>405</v>
      </c>
      <c r="D13" s="29" t="s">
        <v>409</v>
      </c>
      <c r="E13" s="25"/>
      <c r="F13" s="29"/>
      <c r="G13" s="30"/>
      <c r="H13" s="223"/>
      <c r="I13" s="29"/>
      <c r="J13" s="29"/>
      <c r="K13" s="29"/>
      <c r="L13" s="228"/>
      <c r="M13" s="223"/>
      <c r="N13" s="30"/>
      <c r="O13" s="223"/>
      <c r="P13" s="30"/>
      <c r="Q13" s="223"/>
      <c r="R13" s="30"/>
    </row>
    <row r="14" spans="1:18" ht="14.1" customHeight="1">
      <c r="A14" s="44" t="s">
        <v>47</v>
      </c>
      <c r="B14" s="45">
        <f>COUNTA(C14:L14)</f>
        <v>4</v>
      </c>
      <c r="C14" s="29" t="s">
        <v>413</v>
      </c>
      <c r="D14" s="29" t="s">
        <v>409</v>
      </c>
      <c r="E14" s="29"/>
      <c r="F14" s="29"/>
      <c r="G14" s="30"/>
      <c r="H14" s="223" t="s">
        <v>432</v>
      </c>
      <c r="I14" s="29" t="s">
        <v>1207</v>
      </c>
      <c r="J14" s="29"/>
      <c r="K14" s="29"/>
      <c r="L14" s="228"/>
      <c r="M14" s="223"/>
      <c r="N14" s="30"/>
      <c r="O14" s="223"/>
      <c r="P14" s="30"/>
      <c r="Q14" s="409" t="s">
        <v>412</v>
      </c>
      <c r="R14" s="30"/>
    </row>
    <row r="15" spans="1:18" ht="14.1" customHeight="1">
      <c r="A15" s="44" t="s">
        <v>51</v>
      </c>
      <c r="B15" s="45">
        <f t="shared" si="0"/>
        <v>5</v>
      </c>
      <c r="C15" s="28" t="s">
        <v>414</v>
      </c>
      <c r="D15" s="29" t="s">
        <v>415</v>
      </c>
      <c r="E15" s="29" t="s">
        <v>416</v>
      </c>
      <c r="F15" s="25"/>
      <c r="G15" s="30"/>
      <c r="H15" s="222" t="s">
        <v>417</v>
      </c>
      <c r="I15" s="29" t="s">
        <v>418</v>
      </c>
      <c r="J15" s="29"/>
      <c r="K15" s="29"/>
      <c r="L15" s="228"/>
      <c r="M15" s="222"/>
      <c r="N15" s="30"/>
      <c r="O15" s="223"/>
      <c r="P15" s="30"/>
      <c r="Q15" s="223"/>
      <c r="R15" s="30"/>
    </row>
    <row r="16" spans="1:18" ht="14.1" customHeight="1">
      <c r="A16" s="44" t="s">
        <v>55</v>
      </c>
      <c r="B16" s="45">
        <f t="shared" si="0"/>
        <v>5</v>
      </c>
      <c r="C16" s="28" t="s">
        <v>419</v>
      </c>
      <c r="D16" s="29" t="s">
        <v>420</v>
      </c>
      <c r="E16" s="29" t="s">
        <v>416</v>
      </c>
      <c r="F16" s="29"/>
      <c r="G16" s="30"/>
      <c r="H16" s="223" t="s">
        <v>415</v>
      </c>
      <c r="I16" s="29" t="s">
        <v>417</v>
      </c>
      <c r="J16" s="29"/>
      <c r="K16" s="29"/>
      <c r="L16" s="228"/>
      <c r="M16" s="223"/>
      <c r="N16" s="30"/>
      <c r="O16" s="223"/>
      <c r="P16" s="30"/>
      <c r="Q16" s="223"/>
      <c r="R16" s="30"/>
    </row>
    <row r="17" spans="1:18" ht="14.1" customHeight="1">
      <c r="A17" s="466" t="s">
        <v>63</v>
      </c>
      <c r="B17" s="14">
        <f t="shared" ref="B17:B23" si="1">COUNTA(C17:L17)</f>
        <v>6</v>
      </c>
      <c r="C17" s="15" t="s">
        <v>414</v>
      </c>
      <c r="D17" s="16" t="s">
        <v>415</v>
      </c>
      <c r="E17" s="16" t="s">
        <v>421</v>
      </c>
      <c r="F17" s="16" t="s">
        <v>422</v>
      </c>
      <c r="G17" s="17" t="s">
        <v>416</v>
      </c>
      <c r="H17" s="96" t="s">
        <v>751</v>
      </c>
      <c r="I17" s="16"/>
      <c r="J17" s="16"/>
      <c r="K17" s="16"/>
      <c r="L17" s="229"/>
      <c r="M17" s="96"/>
      <c r="N17" s="17"/>
      <c r="O17" s="96"/>
      <c r="P17" s="17"/>
      <c r="Q17" s="96"/>
      <c r="R17" s="17"/>
    </row>
    <row r="18" spans="1:18" ht="14.1" customHeight="1">
      <c r="A18" s="44" t="s">
        <v>67</v>
      </c>
      <c r="B18" s="45">
        <f t="shared" si="1"/>
        <v>5</v>
      </c>
      <c r="C18" s="28" t="s">
        <v>423</v>
      </c>
      <c r="D18" s="29" t="s">
        <v>416</v>
      </c>
      <c r="E18" s="29"/>
      <c r="F18" s="29"/>
      <c r="G18" s="30"/>
      <c r="H18" s="223" t="s">
        <v>415</v>
      </c>
      <c r="I18" s="29" t="s">
        <v>424</v>
      </c>
      <c r="J18" s="29" t="s">
        <v>1208</v>
      </c>
      <c r="K18" s="29"/>
      <c r="L18" s="228"/>
      <c r="M18" s="223"/>
      <c r="N18" s="30"/>
      <c r="O18" s="223"/>
      <c r="P18" s="30"/>
      <c r="Q18" s="223"/>
      <c r="R18" s="30"/>
    </row>
    <row r="19" spans="1:18" ht="14.1" customHeight="1">
      <c r="A19" s="44" t="s">
        <v>71</v>
      </c>
      <c r="B19" s="45">
        <f t="shared" si="1"/>
        <v>3</v>
      </c>
      <c r="C19" s="28" t="s">
        <v>416</v>
      </c>
      <c r="D19" s="29"/>
      <c r="E19" s="29"/>
      <c r="F19" s="29"/>
      <c r="G19" s="30"/>
      <c r="H19" s="222" t="s">
        <v>589</v>
      </c>
      <c r="I19" s="29" t="s">
        <v>418</v>
      </c>
      <c r="J19" s="29"/>
      <c r="K19" s="29"/>
      <c r="L19" s="228"/>
      <c r="M19" s="223"/>
      <c r="N19" s="30"/>
      <c r="O19" s="223"/>
      <c r="P19" s="30"/>
      <c r="Q19" s="223"/>
      <c r="R19" s="30"/>
    </row>
    <row r="20" spans="1:18" ht="14.1" customHeight="1">
      <c r="A20" s="44" t="s">
        <v>76</v>
      </c>
      <c r="B20" s="45">
        <f t="shared" si="1"/>
        <v>6</v>
      </c>
      <c r="C20" s="28" t="s">
        <v>423</v>
      </c>
      <c r="D20" s="29" t="s">
        <v>425</v>
      </c>
      <c r="E20" s="29" t="s">
        <v>416</v>
      </c>
      <c r="F20" s="29"/>
      <c r="G20" s="30"/>
      <c r="H20" s="222" t="s">
        <v>415</v>
      </c>
      <c r="I20" s="74" t="s">
        <v>417</v>
      </c>
      <c r="J20" s="74" t="s">
        <v>657</v>
      </c>
      <c r="K20" s="29"/>
      <c r="L20" s="228"/>
      <c r="M20" s="222"/>
      <c r="N20" s="410"/>
      <c r="O20" s="223"/>
      <c r="P20" s="30"/>
      <c r="Q20" s="223"/>
      <c r="R20" s="30"/>
    </row>
    <row r="21" spans="1:18" ht="14.1" customHeight="1">
      <c r="A21" s="44" t="s">
        <v>216</v>
      </c>
      <c r="B21" s="45">
        <f t="shared" si="1"/>
        <v>3</v>
      </c>
      <c r="C21" s="28"/>
      <c r="D21" s="29"/>
      <c r="E21" s="29"/>
      <c r="F21" s="29"/>
      <c r="G21" s="30"/>
      <c r="H21" s="222" t="s">
        <v>921</v>
      </c>
      <c r="I21" s="29" t="s">
        <v>408</v>
      </c>
      <c r="J21" s="29" t="s">
        <v>1153</v>
      </c>
      <c r="K21" s="29"/>
      <c r="L21" s="228"/>
      <c r="M21" s="222"/>
      <c r="N21" s="30"/>
      <c r="O21" s="223"/>
      <c r="P21" s="30"/>
      <c r="Q21" s="223"/>
      <c r="R21" s="30"/>
    </row>
    <row r="22" spans="1:18" ht="14.1" customHeight="1">
      <c r="A22" s="44" t="s">
        <v>83</v>
      </c>
      <c r="B22" s="45">
        <f t="shared" si="1"/>
        <v>2</v>
      </c>
      <c r="C22" s="28"/>
      <c r="D22" s="29"/>
      <c r="E22" s="29"/>
      <c r="F22" s="29"/>
      <c r="G22" s="30"/>
      <c r="H22" s="223" t="s">
        <v>432</v>
      </c>
      <c r="I22" s="29" t="s">
        <v>408</v>
      </c>
      <c r="J22" s="29"/>
      <c r="K22" s="29"/>
      <c r="L22" s="228"/>
      <c r="M22" s="223"/>
      <c r="N22" s="30"/>
      <c r="O22" s="223"/>
      <c r="P22" s="30"/>
      <c r="Q22" s="223"/>
      <c r="R22" s="30"/>
    </row>
    <row r="23" spans="1:18" ht="14.1" customHeight="1">
      <c r="A23" s="44" t="s">
        <v>91</v>
      </c>
      <c r="B23" s="45">
        <f t="shared" si="1"/>
        <v>4</v>
      </c>
      <c r="C23" s="28"/>
      <c r="D23" s="29"/>
      <c r="E23" s="29"/>
      <c r="F23" s="29"/>
      <c r="G23" s="30"/>
      <c r="H23" s="223" t="s">
        <v>427</v>
      </c>
      <c r="I23" s="29" t="s">
        <v>1207</v>
      </c>
      <c r="J23" s="29" t="s">
        <v>1209</v>
      </c>
      <c r="K23" s="29" t="s">
        <v>408</v>
      </c>
      <c r="L23" s="228"/>
      <c r="M23" s="223"/>
      <c r="N23" s="30"/>
      <c r="O23" s="223"/>
      <c r="P23" s="30"/>
      <c r="Q23" s="223"/>
      <c r="R23" s="30"/>
    </row>
    <row r="24" spans="1:18" ht="14.1" customHeight="1">
      <c r="A24" s="44" t="s">
        <v>93</v>
      </c>
      <c r="B24" s="45">
        <f t="shared" ref="B24:B52" si="2">COUNTA(C24:L24)</f>
        <v>2</v>
      </c>
      <c r="C24" s="28"/>
      <c r="D24" s="29"/>
      <c r="E24" s="29"/>
      <c r="F24" s="29"/>
      <c r="G24" s="30"/>
      <c r="H24" s="223" t="s">
        <v>583</v>
      </c>
      <c r="I24" s="29" t="s">
        <v>982</v>
      </c>
      <c r="J24" s="29"/>
      <c r="K24" s="29"/>
      <c r="L24" s="228"/>
      <c r="M24" s="223"/>
      <c r="N24" s="30"/>
      <c r="O24" s="223"/>
      <c r="P24" s="30"/>
      <c r="Q24" s="223"/>
      <c r="R24" s="30"/>
    </row>
    <row r="25" spans="1:18" ht="14.1" customHeight="1">
      <c r="A25" s="44" t="s">
        <v>94</v>
      </c>
      <c r="B25" s="45">
        <f t="shared" si="2"/>
        <v>3</v>
      </c>
      <c r="C25" s="28"/>
      <c r="D25" s="29"/>
      <c r="E25" s="29"/>
      <c r="F25" s="29"/>
      <c r="G25" s="30"/>
      <c r="H25" s="223" t="s">
        <v>414</v>
      </c>
      <c r="I25" s="29" t="s">
        <v>416</v>
      </c>
      <c r="J25" s="29" t="s">
        <v>751</v>
      </c>
      <c r="K25" s="25"/>
      <c r="L25" s="228"/>
      <c r="M25" s="223"/>
      <c r="N25" s="30"/>
      <c r="O25" s="223"/>
      <c r="P25" s="30"/>
      <c r="Q25" s="223"/>
      <c r="R25" s="30"/>
    </row>
    <row r="26" spans="1:18" ht="14.1" customHeight="1">
      <c r="A26" s="466" t="s">
        <v>95</v>
      </c>
      <c r="B26" s="14">
        <f>COUNTA(C26:L27)</f>
        <v>10</v>
      </c>
      <c r="C26" s="31" t="s">
        <v>411</v>
      </c>
      <c r="D26" s="33" t="s">
        <v>428</v>
      </c>
      <c r="E26" s="33"/>
      <c r="F26" s="33"/>
      <c r="G26" s="34"/>
      <c r="H26" s="225" t="s">
        <v>429</v>
      </c>
      <c r="I26" s="33" t="s">
        <v>945</v>
      </c>
      <c r="J26" s="33" t="s">
        <v>947</v>
      </c>
      <c r="K26" s="33" t="s">
        <v>946</v>
      </c>
      <c r="L26" s="411" t="s">
        <v>752</v>
      </c>
      <c r="M26" s="224"/>
      <c r="N26" s="34"/>
      <c r="O26" s="225"/>
      <c r="P26" s="34"/>
      <c r="Q26" s="225"/>
      <c r="R26" s="34"/>
    </row>
    <row r="27" spans="1:18" ht="14.1" customHeight="1">
      <c r="A27" s="464"/>
      <c r="B27" s="3"/>
      <c r="C27" s="11"/>
      <c r="D27" s="12"/>
      <c r="E27" s="12"/>
      <c r="F27" s="12"/>
      <c r="G27" s="13"/>
      <c r="H27" s="221" t="s">
        <v>751</v>
      </c>
      <c r="I27" s="12" t="s">
        <v>753</v>
      </c>
      <c r="J27" s="12" t="s">
        <v>400</v>
      </c>
      <c r="K27" s="12"/>
      <c r="L27" s="412"/>
      <c r="M27" s="413"/>
      <c r="N27" s="13"/>
      <c r="O27" s="221"/>
      <c r="P27" s="13"/>
      <c r="Q27" s="221"/>
      <c r="R27" s="13"/>
    </row>
    <row r="28" spans="1:18" ht="14.1" customHeight="1">
      <c r="A28" s="44" t="s">
        <v>97</v>
      </c>
      <c r="B28" s="45">
        <f t="shared" si="2"/>
        <v>4</v>
      </c>
      <c r="C28" s="28" t="s">
        <v>430</v>
      </c>
      <c r="D28" s="29" t="s">
        <v>416</v>
      </c>
      <c r="E28" s="29"/>
      <c r="F28" s="29"/>
      <c r="G28" s="30"/>
      <c r="H28" s="223" t="s">
        <v>986</v>
      </c>
      <c r="I28" s="74" t="s">
        <v>420</v>
      </c>
      <c r="J28" s="29"/>
      <c r="K28" s="29"/>
      <c r="L28" s="228"/>
      <c r="M28" s="223"/>
      <c r="N28" s="30"/>
      <c r="O28" s="223"/>
      <c r="P28" s="30"/>
      <c r="Q28" s="223"/>
      <c r="R28" s="30"/>
    </row>
    <row r="29" spans="1:18" ht="14.1" customHeight="1">
      <c r="A29" s="44" t="s">
        <v>103</v>
      </c>
      <c r="B29" s="45">
        <f t="shared" si="2"/>
        <v>3</v>
      </c>
      <c r="C29" s="28" t="s">
        <v>419</v>
      </c>
      <c r="D29" s="29" t="s">
        <v>431</v>
      </c>
      <c r="E29" s="29"/>
      <c r="F29" s="29"/>
      <c r="G29" s="30"/>
      <c r="H29" s="223" t="s">
        <v>416</v>
      </c>
      <c r="I29" s="29"/>
      <c r="J29" s="29"/>
      <c r="K29" s="29"/>
      <c r="L29" s="228"/>
      <c r="M29" s="223"/>
      <c r="N29" s="30"/>
      <c r="O29" s="223"/>
      <c r="P29" s="30"/>
      <c r="Q29" s="223"/>
      <c r="R29" s="30"/>
    </row>
    <row r="30" spans="1:18" ht="14.1" customHeight="1">
      <c r="A30" s="44" t="s">
        <v>433</v>
      </c>
      <c r="B30" s="45">
        <f t="shared" si="2"/>
        <v>3</v>
      </c>
      <c r="C30" s="28" t="s">
        <v>430</v>
      </c>
      <c r="D30" s="29"/>
      <c r="E30" s="29"/>
      <c r="F30" s="29"/>
      <c r="G30" s="30"/>
      <c r="H30" s="222" t="s">
        <v>434</v>
      </c>
      <c r="I30" s="25" t="s">
        <v>698</v>
      </c>
      <c r="J30" s="29"/>
      <c r="K30" s="29"/>
      <c r="L30" s="228"/>
      <c r="M30" s="223"/>
      <c r="N30" s="30"/>
      <c r="O30" s="223"/>
      <c r="P30" s="30"/>
      <c r="Q30" s="223"/>
      <c r="R30" s="30"/>
    </row>
    <row r="31" spans="1:18" ht="14.1" customHeight="1">
      <c r="A31" s="44" t="s">
        <v>112</v>
      </c>
      <c r="B31" s="45">
        <f>COUNTA(C31:L31)</f>
        <v>7</v>
      </c>
      <c r="C31" s="28" t="s">
        <v>423</v>
      </c>
      <c r="D31" s="29" t="s">
        <v>435</v>
      </c>
      <c r="E31" s="29" t="s">
        <v>425</v>
      </c>
      <c r="F31" s="29"/>
      <c r="G31" s="30"/>
      <c r="H31" s="223" t="s">
        <v>1210</v>
      </c>
      <c r="I31" s="29" t="s">
        <v>432</v>
      </c>
      <c r="J31" s="29" t="s">
        <v>760</v>
      </c>
      <c r="K31" s="29" t="s">
        <v>418</v>
      </c>
      <c r="L31" s="228"/>
      <c r="M31" s="223"/>
      <c r="N31" s="30"/>
      <c r="O31" s="223"/>
      <c r="P31" s="30"/>
      <c r="Q31" s="223"/>
      <c r="R31" s="30"/>
    </row>
    <row r="32" spans="1:18" ht="14.1" customHeight="1">
      <c r="A32" s="466" t="s">
        <v>117</v>
      </c>
      <c r="B32" s="14">
        <f>COUNTA(C32:L33)</f>
        <v>10</v>
      </c>
      <c r="C32" s="15" t="s">
        <v>427</v>
      </c>
      <c r="D32" s="16" t="s">
        <v>416</v>
      </c>
      <c r="E32" s="16" t="s">
        <v>436</v>
      </c>
      <c r="F32" s="16"/>
      <c r="G32" s="17"/>
      <c r="H32" s="18" t="s">
        <v>1210</v>
      </c>
      <c r="I32" s="420" t="s">
        <v>1252</v>
      </c>
      <c r="J32" s="16" t="s">
        <v>445</v>
      </c>
      <c r="K32" s="16" t="s">
        <v>888</v>
      </c>
      <c r="L32" s="17" t="s">
        <v>1211</v>
      </c>
      <c r="M32" s="366" t="s">
        <v>1252</v>
      </c>
      <c r="N32" s="19"/>
      <c r="O32" s="96"/>
      <c r="P32" s="17"/>
      <c r="Q32" s="96"/>
      <c r="R32" s="17"/>
    </row>
    <row r="33" spans="1:18" ht="14.1" customHeight="1">
      <c r="A33" s="465"/>
      <c r="B33" s="10"/>
      <c r="C33" s="11"/>
      <c r="D33" s="12"/>
      <c r="E33" s="12"/>
      <c r="F33" s="12"/>
      <c r="G33" s="13"/>
      <c r="H33" s="11" t="s">
        <v>446</v>
      </c>
      <c r="I33" s="310" t="s">
        <v>400</v>
      </c>
      <c r="J33" s="12"/>
      <c r="K33" s="12"/>
      <c r="L33" s="13"/>
      <c r="M33" s="221"/>
      <c r="N33" s="260"/>
      <c r="O33" s="221"/>
      <c r="P33" s="13"/>
      <c r="Q33" s="221"/>
      <c r="R33" s="13"/>
    </row>
    <row r="34" spans="1:18" ht="14.1" customHeight="1">
      <c r="A34" s="44" t="s">
        <v>274</v>
      </c>
      <c r="B34" s="45">
        <f t="shared" si="2"/>
        <v>2</v>
      </c>
      <c r="C34" s="28" t="s">
        <v>983</v>
      </c>
      <c r="D34" s="29"/>
      <c r="E34" s="29"/>
      <c r="F34" s="29"/>
      <c r="G34" s="30"/>
      <c r="H34" s="223" t="s">
        <v>716</v>
      </c>
      <c r="I34" s="29"/>
      <c r="J34" s="29"/>
      <c r="K34" s="29"/>
      <c r="L34" s="228"/>
      <c r="M34" s="223"/>
      <c r="N34" s="30"/>
      <c r="O34" s="223"/>
      <c r="P34" s="30"/>
      <c r="Q34" s="223"/>
      <c r="R34" s="30"/>
    </row>
    <row r="35" spans="1:18" ht="14.1" customHeight="1">
      <c r="A35" s="466" t="s">
        <v>123</v>
      </c>
      <c r="B35" s="14">
        <f>COUNTA(C35:L36)</f>
        <v>9</v>
      </c>
      <c r="C35" s="15" t="s">
        <v>438</v>
      </c>
      <c r="D35" s="16" t="s">
        <v>439</v>
      </c>
      <c r="E35" s="16"/>
      <c r="F35" s="16"/>
      <c r="G35" s="17"/>
      <c r="H35" s="15" t="s">
        <v>699</v>
      </c>
      <c r="I35" s="16" t="s">
        <v>1214</v>
      </c>
      <c r="J35" s="16" t="s">
        <v>1212</v>
      </c>
      <c r="K35" s="16" t="s">
        <v>1213</v>
      </c>
      <c r="L35" s="346" t="s">
        <v>1253</v>
      </c>
      <c r="M35" s="366" t="s">
        <v>1253</v>
      </c>
      <c r="N35" s="17"/>
      <c r="O35" s="96"/>
      <c r="P35" s="17"/>
      <c r="Q35" s="96"/>
      <c r="R35" s="17"/>
    </row>
    <row r="36" spans="1:18" ht="14.1" customHeight="1">
      <c r="A36" s="465"/>
      <c r="B36" s="10"/>
      <c r="C36" s="11"/>
      <c r="D36" s="12"/>
      <c r="E36" s="12"/>
      <c r="F36" s="12"/>
      <c r="G36" s="13"/>
      <c r="H36" s="11" t="s">
        <v>446</v>
      </c>
      <c r="I36" s="12" t="s">
        <v>400</v>
      </c>
      <c r="J36" s="12"/>
      <c r="K36" s="12"/>
      <c r="L36" s="13"/>
      <c r="M36" s="221"/>
      <c r="N36" s="13"/>
      <c r="O36" s="221"/>
      <c r="P36" s="13"/>
      <c r="Q36" s="221"/>
      <c r="R36" s="13"/>
    </row>
    <row r="37" spans="1:18" ht="14.1" customHeight="1">
      <c r="A37" s="44" t="s">
        <v>126</v>
      </c>
      <c r="B37" s="45">
        <f t="shared" si="2"/>
        <v>2</v>
      </c>
      <c r="C37" s="28" t="s">
        <v>763</v>
      </c>
      <c r="D37" s="29"/>
      <c r="E37" s="29"/>
      <c r="F37" s="29"/>
      <c r="G37" s="30"/>
      <c r="H37" s="223" t="s">
        <v>948</v>
      </c>
      <c r="I37" s="29"/>
      <c r="J37" s="29"/>
      <c r="K37" s="29"/>
      <c r="L37" s="228"/>
      <c r="M37" s="223"/>
      <c r="N37" s="30"/>
      <c r="O37" s="223"/>
      <c r="P37" s="30"/>
      <c r="Q37" s="223"/>
      <c r="R37" s="30"/>
    </row>
    <row r="38" spans="1:18" ht="14.1" customHeight="1">
      <c r="A38" s="44" t="s">
        <v>128</v>
      </c>
      <c r="B38" s="45">
        <f>COUNTA(C38:L38)</f>
        <v>5</v>
      </c>
      <c r="C38" s="28"/>
      <c r="D38" s="29"/>
      <c r="E38" s="29"/>
      <c r="F38" s="29"/>
      <c r="G38" s="30"/>
      <c r="H38" s="223" t="s">
        <v>764</v>
      </c>
      <c r="I38" s="29" t="s">
        <v>733</v>
      </c>
      <c r="J38" s="29" t="s">
        <v>558</v>
      </c>
      <c r="K38" s="16" t="s">
        <v>888</v>
      </c>
      <c r="L38" s="228" t="s">
        <v>660</v>
      </c>
      <c r="M38" s="223"/>
      <c r="N38" s="30"/>
      <c r="O38" s="223"/>
      <c r="P38" s="30"/>
      <c r="Q38" s="223"/>
      <c r="R38" s="30"/>
    </row>
    <row r="39" spans="1:18" ht="14.1" customHeight="1">
      <c r="A39" s="44" t="s">
        <v>129</v>
      </c>
      <c r="B39" s="45">
        <f t="shared" si="2"/>
        <v>5</v>
      </c>
      <c r="C39" s="28"/>
      <c r="D39" s="29"/>
      <c r="E39" s="29"/>
      <c r="F39" s="29"/>
      <c r="G39" s="30"/>
      <c r="H39" s="223" t="s">
        <v>416</v>
      </c>
      <c r="I39" s="16" t="s">
        <v>1208</v>
      </c>
      <c r="J39" s="29" t="s">
        <v>439</v>
      </c>
      <c r="K39" s="29" t="s">
        <v>446</v>
      </c>
      <c r="L39" s="228" t="s">
        <v>400</v>
      </c>
      <c r="M39" s="16"/>
      <c r="N39" s="30"/>
      <c r="O39" s="223"/>
      <c r="P39" s="30"/>
      <c r="Q39" s="223"/>
      <c r="R39" s="30"/>
    </row>
    <row r="40" spans="1:18" ht="14.1" customHeight="1">
      <c r="A40" s="44" t="s">
        <v>130</v>
      </c>
      <c r="B40" s="45">
        <f t="shared" si="2"/>
        <v>3</v>
      </c>
      <c r="C40" s="28" t="s">
        <v>440</v>
      </c>
      <c r="D40" s="29" t="s">
        <v>441</v>
      </c>
      <c r="E40" s="29"/>
      <c r="F40" s="29"/>
      <c r="G40" s="30"/>
      <c r="H40" s="223" t="s">
        <v>699</v>
      </c>
      <c r="I40" s="29"/>
      <c r="J40" s="29"/>
      <c r="K40" s="29"/>
      <c r="L40" s="228"/>
      <c r="M40" s="223"/>
      <c r="N40" s="30"/>
      <c r="O40" s="223"/>
      <c r="P40" s="30"/>
      <c r="Q40" s="223"/>
      <c r="R40" s="30"/>
    </row>
    <row r="41" spans="1:18" ht="14.1" customHeight="1">
      <c r="A41" s="44" t="s">
        <v>138</v>
      </c>
      <c r="B41" s="45">
        <f t="shared" si="2"/>
        <v>3</v>
      </c>
      <c r="C41" s="28" t="s">
        <v>426</v>
      </c>
      <c r="D41" s="29" t="s">
        <v>436</v>
      </c>
      <c r="E41" s="29" t="s">
        <v>437</v>
      </c>
      <c r="F41" s="29"/>
      <c r="G41" s="30"/>
      <c r="H41" s="223"/>
      <c r="I41" s="29"/>
      <c r="J41" s="29"/>
      <c r="K41" s="29"/>
      <c r="L41" s="228"/>
      <c r="M41" s="223"/>
      <c r="N41" s="30"/>
      <c r="O41" s="223"/>
      <c r="P41" s="30"/>
      <c r="Q41" s="223"/>
      <c r="R41" s="30"/>
    </row>
    <row r="42" spans="1:18" ht="14.1" customHeight="1">
      <c r="A42" s="44" t="s">
        <v>146</v>
      </c>
      <c r="B42" s="45">
        <f t="shared" si="2"/>
        <v>3</v>
      </c>
      <c r="C42" s="28"/>
      <c r="D42" s="29"/>
      <c r="E42" s="29"/>
      <c r="F42" s="29"/>
      <c r="G42" s="30"/>
      <c r="H42" s="223" t="s">
        <v>658</v>
      </c>
      <c r="I42" s="29" t="s">
        <v>1154</v>
      </c>
      <c r="J42" s="29" t="s">
        <v>1155</v>
      </c>
      <c r="K42" s="29"/>
      <c r="L42" s="228"/>
      <c r="M42" s="223"/>
      <c r="N42" s="30"/>
      <c r="O42" s="223"/>
      <c r="P42" s="30"/>
      <c r="Q42" s="223"/>
      <c r="R42" s="30"/>
    </row>
    <row r="43" spans="1:18" ht="14.1" customHeight="1">
      <c r="A43" s="44" t="s">
        <v>149</v>
      </c>
      <c r="B43" s="45">
        <f t="shared" si="2"/>
        <v>1</v>
      </c>
      <c r="C43" s="28" t="s">
        <v>442</v>
      </c>
      <c r="D43" s="29"/>
      <c r="E43" s="29"/>
      <c r="F43" s="29"/>
      <c r="G43" s="30"/>
      <c r="H43" s="223"/>
      <c r="I43" s="29"/>
      <c r="J43" s="29"/>
      <c r="K43" s="29"/>
      <c r="L43" s="228"/>
      <c r="M43" s="223"/>
      <c r="N43" s="30"/>
      <c r="O43" s="223"/>
      <c r="P43" s="30"/>
      <c r="Q43" s="223"/>
      <c r="R43" s="30"/>
    </row>
    <row r="44" spans="1:18" ht="14.1" customHeight="1">
      <c r="A44" s="44" t="s">
        <v>150</v>
      </c>
      <c r="B44" s="45">
        <f t="shared" si="2"/>
        <v>3</v>
      </c>
      <c r="C44" s="28" t="s">
        <v>443</v>
      </c>
      <c r="D44" s="29" t="s">
        <v>1156</v>
      </c>
      <c r="E44" s="29"/>
      <c r="F44" s="29"/>
      <c r="G44" s="30"/>
      <c r="H44" s="222" t="s">
        <v>985</v>
      </c>
      <c r="I44" s="29"/>
      <c r="J44" s="29"/>
      <c r="K44" s="29"/>
      <c r="L44" s="228"/>
      <c r="M44" s="223"/>
      <c r="N44" s="30"/>
      <c r="O44" s="223"/>
      <c r="P44" s="30"/>
      <c r="Q44" s="223"/>
      <c r="R44" s="30"/>
    </row>
    <row r="45" spans="1:18" ht="14.1" customHeight="1">
      <c r="A45" s="44" t="s">
        <v>152</v>
      </c>
      <c r="B45" s="45">
        <f>COUNTA(C45:L45)</f>
        <v>5</v>
      </c>
      <c r="C45" s="28" t="s">
        <v>444</v>
      </c>
      <c r="D45" s="29" t="s">
        <v>446</v>
      </c>
      <c r="E45" s="29"/>
      <c r="F45" s="29"/>
      <c r="G45" s="30"/>
      <c r="H45" s="223" t="s">
        <v>986</v>
      </c>
      <c r="I45" s="29" t="s">
        <v>987</v>
      </c>
      <c r="J45" s="29" t="s">
        <v>988</v>
      </c>
      <c r="K45" s="29"/>
      <c r="L45" s="228"/>
      <c r="M45" s="223"/>
      <c r="N45" s="30"/>
      <c r="O45" s="223"/>
      <c r="P45" s="30"/>
      <c r="Q45" s="223"/>
      <c r="R45" s="30"/>
    </row>
    <row r="46" spans="1:18" ht="14.1" customHeight="1">
      <c r="A46" s="466" t="s">
        <v>156</v>
      </c>
      <c r="B46" s="14">
        <f>COUNTA(C46:L46)</f>
        <v>9</v>
      </c>
      <c r="C46" s="15" t="s">
        <v>987</v>
      </c>
      <c r="D46" s="16" t="s">
        <v>444</v>
      </c>
      <c r="E46" s="16" t="s">
        <v>447</v>
      </c>
      <c r="F46" s="16" t="s">
        <v>448</v>
      </c>
      <c r="G46" s="17" t="s">
        <v>984</v>
      </c>
      <c r="H46" s="330" t="s">
        <v>1215</v>
      </c>
      <c r="I46" s="331" t="s">
        <v>1154</v>
      </c>
      <c r="J46" s="275" t="s">
        <v>1157</v>
      </c>
      <c r="K46" s="16" t="s">
        <v>989</v>
      </c>
      <c r="L46" s="229"/>
      <c r="M46" s="16"/>
      <c r="N46" s="36"/>
      <c r="O46" s="28"/>
      <c r="P46" s="414"/>
      <c r="Q46" s="96"/>
      <c r="R46" s="17"/>
    </row>
    <row r="47" spans="1:18" ht="14.1" customHeight="1">
      <c r="A47" s="44" t="s">
        <v>160</v>
      </c>
      <c r="B47" s="45">
        <f t="shared" si="2"/>
        <v>6</v>
      </c>
      <c r="C47" s="28" t="s">
        <v>449</v>
      </c>
      <c r="D47" s="29" t="s">
        <v>450</v>
      </c>
      <c r="E47" s="29"/>
      <c r="F47" s="29"/>
      <c r="G47" s="30"/>
      <c r="H47" s="223" t="s">
        <v>733</v>
      </c>
      <c r="I47" s="16" t="s">
        <v>888</v>
      </c>
      <c r="J47" s="29" t="s">
        <v>446</v>
      </c>
      <c r="K47" s="29" t="s">
        <v>1216</v>
      </c>
      <c r="L47" s="228"/>
      <c r="M47" s="16"/>
      <c r="N47" s="30"/>
      <c r="O47" s="223"/>
      <c r="P47" s="30"/>
      <c r="Q47" s="223"/>
      <c r="R47" s="30"/>
    </row>
    <row r="48" spans="1:18" ht="14.1" customHeight="1">
      <c r="A48" s="44" t="s">
        <v>161</v>
      </c>
      <c r="B48" s="45">
        <f t="shared" si="2"/>
        <v>4</v>
      </c>
      <c r="C48" s="28" t="s">
        <v>427</v>
      </c>
      <c r="D48" s="29" t="s">
        <v>442</v>
      </c>
      <c r="E48" s="29" t="s">
        <v>659</v>
      </c>
      <c r="F48" s="29" t="s">
        <v>446</v>
      </c>
      <c r="G48" s="30"/>
      <c r="H48" s="223"/>
      <c r="I48" s="29"/>
      <c r="J48" s="29"/>
      <c r="K48" s="29"/>
      <c r="L48" s="228"/>
      <c r="M48" s="223"/>
      <c r="N48" s="30"/>
      <c r="O48" s="223"/>
      <c r="P48" s="30"/>
      <c r="Q48" s="223"/>
      <c r="R48" s="30"/>
    </row>
    <row r="49" spans="1:18" ht="14.1" customHeight="1">
      <c r="A49" s="44" t="s">
        <v>162</v>
      </c>
      <c r="B49" s="45">
        <f t="shared" si="2"/>
        <v>5</v>
      </c>
      <c r="C49" s="28" t="s">
        <v>427</v>
      </c>
      <c r="D49" s="29" t="s">
        <v>442</v>
      </c>
      <c r="E49" s="29" t="s">
        <v>446</v>
      </c>
      <c r="F49" s="29"/>
      <c r="G49" s="30"/>
      <c r="H49" s="223" t="s">
        <v>850</v>
      </c>
      <c r="I49" s="29" t="s">
        <v>989</v>
      </c>
      <c r="J49" s="29"/>
      <c r="K49" s="29"/>
      <c r="L49" s="228"/>
      <c r="M49" s="223"/>
      <c r="N49" s="30"/>
      <c r="O49" s="223"/>
      <c r="P49" s="30"/>
      <c r="Q49" s="223"/>
      <c r="R49" s="30"/>
    </row>
    <row r="50" spans="1:18" ht="14.1" customHeight="1">
      <c r="A50" s="466" t="s">
        <v>166</v>
      </c>
      <c r="B50" s="14">
        <f t="shared" si="2"/>
        <v>2</v>
      </c>
      <c r="C50" s="31" t="s">
        <v>444</v>
      </c>
      <c r="D50" s="33"/>
      <c r="E50" s="29"/>
      <c r="F50" s="33"/>
      <c r="G50" s="34"/>
      <c r="H50" s="225" t="s">
        <v>948</v>
      </c>
      <c r="I50" s="16"/>
      <c r="J50" s="33"/>
      <c r="K50" s="33"/>
      <c r="L50" s="230"/>
      <c r="M50" s="16"/>
      <c r="N50" s="34"/>
      <c r="O50" s="225"/>
      <c r="P50" s="34"/>
      <c r="Q50" s="367" t="s">
        <v>437</v>
      </c>
      <c r="R50" s="34"/>
    </row>
    <row r="51" spans="1:18" ht="14.1" customHeight="1">
      <c r="A51" s="466" t="s">
        <v>557</v>
      </c>
      <c r="B51" s="14">
        <f t="shared" si="2"/>
        <v>4</v>
      </c>
      <c r="C51" s="31"/>
      <c r="D51" s="33"/>
      <c r="E51" s="29"/>
      <c r="F51" s="33"/>
      <c r="G51" s="34"/>
      <c r="H51" s="225" t="s">
        <v>699</v>
      </c>
      <c r="I51" s="33" t="s">
        <v>558</v>
      </c>
      <c r="J51" s="33" t="s">
        <v>948</v>
      </c>
      <c r="K51" s="33" t="s">
        <v>660</v>
      </c>
      <c r="L51" s="230"/>
      <c r="M51" s="225"/>
      <c r="N51" s="34"/>
      <c r="O51" s="225"/>
      <c r="P51" s="34"/>
      <c r="Q51" s="225"/>
      <c r="R51" s="34"/>
    </row>
    <row r="52" spans="1:18" ht="14.1" customHeight="1" thickBot="1">
      <c r="A52" s="477" t="s">
        <v>170</v>
      </c>
      <c r="B52" s="59">
        <f t="shared" si="2"/>
        <v>2</v>
      </c>
      <c r="C52" s="47"/>
      <c r="D52" s="48"/>
      <c r="E52" s="48"/>
      <c r="F52" s="48"/>
      <c r="G52" s="60"/>
      <c r="H52" s="226" t="s">
        <v>699</v>
      </c>
      <c r="I52" s="48" t="s">
        <v>446</v>
      </c>
      <c r="J52" s="48"/>
      <c r="K52" s="48"/>
      <c r="L52" s="231"/>
      <c r="M52" s="226"/>
      <c r="N52" s="60"/>
      <c r="O52" s="226"/>
      <c r="P52" s="60"/>
      <c r="Q52" s="226"/>
      <c r="R52" s="60"/>
    </row>
    <row r="53" spans="1:18" ht="13.7" customHeight="1" thickBot="1">
      <c r="A53" s="76" t="s">
        <v>173</v>
      </c>
      <c r="B53" s="77">
        <f>SUM(B6:B52)</f>
        <v>194</v>
      </c>
      <c r="C53" s="503">
        <f>COUNTA(C6:G52)</f>
        <v>79</v>
      </c>
      <c r="D53" s="501"/>
      <c r="E53" s="501"/>
      <c r="F53" s="501"/>
      <c r="G53" s="502"/>
      <c r="H53" s="503">
        <f>COUNTA(H6:L52)</f>
        <v>115</v>
      </c>
      <c r="I53" s="501"/>
      <c r="J53" s="501"/>
      <c r="K53" s="501"/>
      <c r="L53" s="501"/>
      <c r="M53" s="503">
        <f>COUNTA(M6:N52)</f>
        <v>3</v>
      </c>
      <c r="N53" s="502"/>
      <c r="O53" s="503">
        <f>COUNTA(O6:P52)</f>
        <v>0</v>
      </c>
      <c r="P53" s="502"/>
      <c r="Q53" s="503">
        <f>COUNTA(Q6:R52)</f>
        <v>2</v>
      </c>
      <c r="R53" s="502"/>
    </row>
  </sheetData>
  <mergeCells count="14">
    <mergeCell ref="Q53:R53"/>
    <mergeCell ref="C5:G5"/>
    <mergeCell ref="H5:L5"/>
    <mergeCell ref="C53:G53"/>
    <mergeCell ref="H53:L53"/>
    <mergeCell ref="M53:N53"/>
    <mergeCell ref="O53:P53"/>
    <mergeCell ref="A1:R1"/>
    <mergeCell ref="Q4:R5"/>
    <mergeCell ref="A4:A5"/>
    <mergeCell ref="B4:B5"/>
    <mergeCell ref="C4:L4"/>
    <mergeCell ref="M4:N5"/>
    <mergeCell ref="O4:P5"/>
  </mergeCells>
  <phoneticPr fontId="3"/>
  <printOptions horizontalCentered="1"/>
  <pageMargins left="0.39370078740157483" right="0.39370078740157483" top="0.47244094488188981" bottom="0.39370078740157483" header="0.31496062992125984" footer="0.15748031496062992"/>
  <pageSetup paperSize="9" scale="76" orientation="landscape" horizontalDpi="300" verticalDpi="300" r:id="rId1"/>
  <headerFooter>
    <oddFooter>&amp;C- &amp;P -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9">
    <tabColor rgb="FF0070C0"/>
  </sheetPr>
  <dimension ref="A1:M14"/>
  <sheetViews>
    <sheetView view="pageBreakPreview" zoomScaleNormal="100" zoomScaleSheetLayoutView="100" workbookViewId="0">
      <pane xSplit="2" ySplit="6" topLeftCell="C7" activePane="bottomRight" state="frozen"/>
      <selection activeCell="A5" sqref="A5:R6"/>
      <selection pane="topRight" activeCell="A5" sqref="A5:R6"/>
      <selection pane="bottomLeft" activeCell="A5" sqref="A5:R6"/>
      <selection pane="bottomRight" activeCell="E20" sqref="E20"/>
    </sheetView>
  </sheetViews>
  <sheetFormatPr defaultRowHeight="13.5"/>
  <cols>
    <col min="1" max="1" width="10.625" style="1" customWidth="1"/>
    <col min="2" max="2" width="13.125" style="1" customWidth="1"/>
    <col min="3" max="7" width="13.375" style="1" customWidth="1"/>
    <col min="8" max="8" width="10.875" style="1" customWidth="1"/>
    <col min="9" max="13" width="10.75" style="1" customWidth="1"/>
  </cols>
  <sheetData>
    <row r="1" spans="1:13" ht="28.5" customHeight="1">
      <c r="A1" s="541" t="s">
        <v>1228</v>
      </c>
      <c r="B1" s="541"/>
      <c r="C1" s="541"/>
      <c r="D1" s="541"/>
      <c r="E1" s="541"/>
      <c r="F1" s="541"/>
      <c r="G1" s="541"/>
      <c r="H1" s="541"/>
      <c r="I1" s="541"/>
      <c r="J1" s="541"/>
      <c r="K1" s="541"/>
      <c r="L1" s="541"/>
      <c r="M1" s="541"/>
    </row>
    <row r="2" spans="1:13" ht="21.75" customHeight="1">
      <c r="A2" s="289" t="s">
        <v>814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</row>
    <row r="3" spans="1:13" ht="16.5" customHeight="1">
      <c r="A3" s="116"/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</row>
    <row r="4" spans="1:13" ht="16.5" customHeight="1" thickBot="1">
      <c r="C4" s="62" t="s">
        <v>2</v>
      </c>
      <c r="D4" s="63" t="s">
        <v>739</v>
      </c>
      <c r="E4" s="64" t="s">
        <v>4</v>
      </c>
      <c r="F4" s="65" t="s">
        <v>217</v>
      </c>
      <c r="G4" s="66" t="s">
        <v>218</v>
      </c>
    </row>
    <row r="5" spans="1:13">
      <c r="A5" s="542" t="s">
        <v>1268</v>
      </c>
      <c r="B5" s="544" t="s">
        <v>609</v>
      </c>
      <c r="C5" s="546" t="s">
        <v>610</v>
      </c>
      <c r="D5" s="546"/>
      <c r="E5" s="546"/>
      <c r="F5" s="546"/>
      <c r="G5" s="547"/>
      <c r="H5" s="542" t="s">
        <v>2</v>
      </c>
      <c r="I5" s="547"/>
      <c r="J5" s="542" t="s">
        <v>3</v>
      </c>
      <c r="K5" s="547"/>
      <c r="L5" s="542" t="s">
        <v>4</v>
      </c>
      <c r="M5" s="547"/>
    </row>
    <row r="6" spans="1:13" ht="14.25" thickBot="1">
      <c r="A6" s="543"/>
      <c r="B6" s="545"/>
      <c r="C6" s="548"/>
      <c r="D6" s="548"/>
      <c r="E6" s="548"/>
      <c r="F6" s="548"/>
      <c r="G6" s="549"/>
      <c r="H6" s="543"/>
      <c r="I6" s="549"/>
      <c r="J6" s="543"/>
      <c r="K6" s="549"/>
      <c r="L6" s="543"/>
      <c r="M6" s="549"/>
    </row>
    <row r="7" spans="1:13" ht="18" customHeight="1">
      <c r="A7" s="441" t="s">
        <v>1267</v>
      </c>
      <c r="B7" s="442" t="s">
        <v>1269</v>
      </c>
      <c r="C7" s="443" t="s">
        <v>1269</v>
      </c>
      <c r="D7" s="444" t="s">
        <v>1270</v>
      </c>
      <c r="E7" s="428"/>
      <c r="F7" s="428"/>
      <c r="G7" s="430"/>
      <c r="H7" s="479" t="s">
        <v>1269</v>
      </c>
      <c r="I7" s="480" t="s">
        <v>1270</v>
      </c>
      <c r="J7" s="427"/>
      <c r="K7" s="430"/>
      <c r="L7" s="427"/>
      <c r="M7" s="430"/>
    </row>
    <row r="8" spans="1:13" ht="18" customHeight="1">
      <c r="A8" s="118" t="s">
        <v>97</v>
      </c>
      <c r="B8" s="303" t="s">
        <v>794</v>
      </c>
      <c r="C8" s="119" t="s">
        <v>794</v>
      </c>
      <c r="D8" s="120" t="s">
        <v>795</v>
      </c>
      <c r="E8" s="120"/>
      <c r="F8" s="120"/>
      <c r="G8" s="50"/>
      <c r="H8" s="120"/>
      <c r="I8" s="121"/>
      <c r="J8" s="122"/>
      <c r="K8" s="121"/>
      <c r="L8" s="122"/>
      <c r="M8" s="121"/>
    </row>
    <row r="9" spans="1:13" ht="18" customHeight="1" thickBot="1">
      <c r="A9" s="134" t="s">
        <v>112</v>
      </c>
      <c r="B9" s="282" t="s">
        <v>420</v>
      </c>
      <c r="C9" s="135" t="s">
        <v>420</v>
      </c>
      <c r="D9" s="136" t="s">
        <v>852</v>
      </c>
      <c r="E9" s="136"/>
      <c r="F9" s="136"/>
      <c r="G9" s="137"/>
      <c r="H9" s="138"/>
      <c r="I9" s="137"/>
      <c r="J9" s="139"/>
      <c r="K9" s="140"/>
      <c r="L9" s="139"/>
      <c r="M9" s="140"/>
    </row>
    <row r="10" spans="1:13" ht="14.1" customHeight="1">
      <c r="A10" s="141"/>
      <c r="I10" s="141"/>
      <c r="J10" s="141"/>
      <c r="K10" s="141"/>
      <c r="L10" s="141"/>
      <c r="M10" s="141"/>
    </row>
    <row r="11" spans="1:13" ht="15" customHeight="1">
      <c r="A11" s="261"/>
      <c r="B11" s="261"/>
      <c r="C11" s="261"/>
      <c r="D11" s="261"/>
      <c r="E11" s="261"/>
      <c r="F11" s="261"/>
      <c r="G11" s="261"/>
      <c r="H11" s="261"/>
      <c r="I11" s="261"/>
      <c r="J11" s="261"/>
      <c r="K11" s="261"/>
      <c r="L11" s="261"/>
      <c r="M11" s="261"/>
    </row>
    <row r="12" spans="1:13">
      <c r="A12" s="262"/>
      <c r="B12" s="262"/>
      <c r="C12" s="262"/>
      <c r="D12" s="262"/>
      <c r="E12" s="262"/>
      <c r="F12" s="262"/>
      <c r="G12" s="262"/>
      <c r="H12" s="262"/>
      <c r="I12" s="262"/>
      <c r="J12" s="262"/>
      <c r="K12" s="262"/>
      <c r="L12" s="262"/>
      <c r="M12" s="262"/>
    </row>
    <row r="13" spans="1:13">
      <c r="A13" s="142"/>
      <c r="B13" s="142"/>
      <c r="C13" s="142"/>
      <c r="D13" s="142"/>
      <c r="E13" s="142"/>
      <c r="F13" s="142"/>
      <c r="G13" s="142"/>
      <c r="H13" s="142"/>
      <c r="I13" s="142"/>
      <c r="J13" s="142"/>
      <c r="K13" s="142"/>
      <c r="L13" s="142"/>
      <c r="M13" s="142"/>
    </row>
    <row r="14" spans="1:13">
      <c r="B14" s="55"/>
      <c r="C14" s="55"/>
      <c r="D14" s="55"/>
      <c r="E14" s="55"/>
      <c r="F14" s="55"/>
      <c r="G14" s="55"/>
      <c r="H14" s="55"/>
    </row>
  </sheetData>
  <mergeCells count="7">
    <mergeCell ref="A1:M1"/>
    <mergeCell ref="A5:A6"/>
    <mergeCell ref="B5:B6"/>
    <mergeCell ref="C5:G6"/>
    <mergeCell ref="H5:I6"/>
    <mergeCell ref="J5:K6"/>
    <mergeCell ref="L5:M6"/>
  </mergeCells>
  <phoneticPr fontId="3"/>
  <printOptions horizontalCentered="1"/>
  <pageMargins left="0.39370078740157483" right="0.39370078740157483" top="0.55118110236220474" bottom="0.74803149606299213" header="0.31496062992125984" footer="0.31496062992125984"/>
  <pageSetup paperSize="9" scale="80" orientation="landscape" horizontalDpi="300" verticalDpi="300" r:id="rId1"/>
  <headerFooter>
    <oddFooter>&amp;C-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17</vt:i4>
      </vt:variant>
      <vt:variant>
        <vt:lpstr>名前付き一覧</vt:lpstr>
      </vt:variant>
      <vt:variant>
        <vt:i4>62</vt:i4>
      </vt:variant>
    </vt:vector>
  </HeadingPairs>
  <TitlesOfParts>
    <vt:vector size="79" baseType="lpstr">
      <vt:lpstr>銘柄数</vt:lpstr>
      <vt:lpstr>貼付用</vt:lpstr>
      <vt:lpstr>水稲うるち</vt:lpstr>
      <vt:lpstr>うるち（品種群）</vt:lpstr>
      <vt:lpstr>水稲もち</vt:lpstr>
      <vt:lpstr>醸造用玄米</vt:lpstr>
      <vt:lpstr>醸造（品種群）</vt:lpstr>
      <vt:lpstr>普通小麦</vt:lpstr>
      <vt:lpstr>小麦（品種群）</vt:lpstr>
      <vt:lpstr>小粒大麦</vt:lpstr>
      <vt:lpstr>大粒大麦</vt:lpstr>
      <vt:lpstr>はだか麦</vt:lpstr>
      <vt:lpstr>大豆（大・中）</vt:lpstr>
      <vt:lpstr>大豆（品種群）</vt:lpstr>
      <vt:lpstr>大豆（小・極小）</vt:lpstr>
      <vt:lpstr>大豆（品種群）小</vt:lpstr>
      <vt:lpstr>普通そば</vt:lpstr>
      <vt:lpstr>'うるち（品種群）'!Print_Area</vt:lpstr>
      <vt:lpstr>'小麦（品種群）'!Print_Area</vt:lpstr>
      <vt:lpstr>'醸造（品種群）'!Print_Area</vt:lpstr>
      <vt:lpstr>水稲うるち!Print_Area</vt:lpstr>
      <vt:lpstr>'大豆（品種群）'!Print_Area</vt:lpstr>
      <vt:lpstr>'大豆（品種群）小'!Print_Area</vt:lpstr>
      <vt:lpstr>貼付用!Print_Area</vt:lpstr>
      <vt:lpstr>銘柄数!Print_Area</vt:lpstr>
      <vt:lpstr>醸造用玄米!Print_Titles</vt:lpstr>
      <vt:lpstr>水稲うるち!Print_Titles</vt:lpstr>
      <vt:lpstr>'大豆（大・中）'!Print_Titles</vt:lpstr>
      <vt:lpstr>うるち設定</vt:lpstr>
      <vt:lpstr>うるち選択</vt:lpstr>
      <vt:lpstr>うるち廃止</vt:lpstr>
      <vt:lpstr>うるち必須</vt:lpstr>
      <vt:lpstr>うるち変更</vt:lpstr>
      <vt:lpstr>さけ設定</vt:lpstr>
      <vt:lpstr>さけ選択</vt:lpstr>
      <vt:lpstr>さけ廃止</vt:lpstr>
      <vt:lpstr>さけ必須</vt:lpstr>
      <vt:lpstr>さけ変更</vt:lpstr>
      <vt:lpstr>そば設定</vt:lpstr>
      <vt:lpstr>そば選択</vt:lpstr>
      <vt:lpstr>そば廃止</vt:lpstr>
      <vt:lpstr>そば必須</vt:lpstr>
      <vt:lpstr>そば変更</vt:lpstr>
      <vt:lpstr>はだか設定</vt:lpstr>
      <vt:lpstr>はだか選択</vt:lpstr>
      <vt:lpstr>はだか廃止</vt:lpstr>
      <vt:lpstr>はだか必須</vt:lpstr>
      <vt:lpstr>はだか変更</vt:lpstr>
      <vt:lpstr>もち設定</vt:lpstr>
      <vt:lpstr>もち選択</vt:lpstr>
      <vt:lpstr>もち廃止</vt:lpstr>
      <vt:lpstr>もち必須</vt:lpstr>
      <vt:lpstr>もち変更</vt:lpstr>
      <vt:lpstr>小極小設定</vt:lpstr>
      <vt:lpstr>小極小選択</vt:lpstr>
      <vt:lpstr>小極小廃止</vt:lpstr>
      <vt:lpstr>小極小必須</vt:lpstr>
      <vt:lpstr>小極小変更</vt:lpstr>
      <vt:lpstr>小麦設定</vt:lpstr>
      <vt:lpstr>小麦選択</vt:lpstr>
      <vt:lpstr>小麦廃止</vt:lpstr>
      <vt:lpstr>小麦必須</vt:lpstr>
      <vt:lpstr>小麦変更</vt:lpstr>
      <vt:lpstr>小粒設定</vt:lpstr>
      <vt:lpstr>小粒選択</vt:lpstr>
      <vt:lpstr>小粒廃止</vt:lpstr>
      <vt:lpstr>小粒必須</vt:lpstr>
      <vt:lpstr>小粒変更</vt:lpstr>
      <vt:lpstr>大中設定</vt:lpstr>
      <vt:lpstr>大中選択</vt:lpstr>
      <vt:lpstr>大中廃止</vt:lpstr>
      <vt:lpstr>大中必須</vt:lpstr>
      <vt:lpstr>大中変更</vt:lpstr>
      <vt:lpstr>大粒設定</vt:lpstr>
      <vt:lpstr>大粒選択</vt:lpstr>
      <vt:lpstr>大粒廃止</vt:lpstr>
      <vt:lpstr>大粒必須</vt:lpstr>
      <vt:lpstr>大粒変更</vt:lpstr>
      <vt:lpstr>年産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2024-04-18T06:04:09Z</dcterms:created>
  <dcterms:modified xsi:type="dcterms:W3CDTF">2026-06-25T05:26:35Z</dcterms:modified>
</cp:coreProperties>
</file>