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6_{6FAB6407-2CB4-497C-8D8E-6017B43D877B}" xr6:coauthVersionLast="47" xr6:coauthVersionMax="47" xr10:uidLastSave="{00000000-0000-0000-0000-000000000000}"/>
  <bookViews>
    <workbookView xWindow="-120" yWindow="-120" windowWidth="29040" windowHeight="15720" xr2:uid="{00000000-000D-0000-FFFF-FFFF00000000}"/>
  </bookViews>
  <sheets>
    <sheet name="（修正後）基準への適合状況" sheetId="12" r:id="rId1"/>
  </sheets>
  <definedNames>
    <definedName name="_xlnm.Print_Area" localSheetId="0">'（修正後）基準への適合状況'!$A$1:$T$54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2" i="12" l="1"/>
  <c r="F25" i="12" s="1"/>
  <c r="F27" i="12" s="1"/>
  <c r="E22" i="12"/>
  <c r="E25" i="12"/>
  <c r="E27" i="12"/>
  <c r="E26" i="12"/>
  <c r="G22" i="12"/>
  <c r="G25" i="12" s="1"/>
  <c r="D27" i="12"/>
  <c r="F26" i="12"/>
  <c r="G26" i="12"/>
  <c r="E32" i="12"/>
  <c r="F32" i="12" s="1"/>
  <c r="I17" i="12"/>
  <c r="H17" i="12"/>
  <c r="G27" i="12" l="1"/>
  <c r="G32" i="12"/>
  <c r="I29" i="12" l="1"/>
  <c r="E33" i="12" s="1"/>
  <c r="H32" i="12"/>
  <c r="F33" i="12" l="1"/>
  <c r="G33" i="12" s="1"/>
  <c r="H33" i="12" s="1"/>
  <c r="I32" i="12"/>
  <c r="I33" i="12" l="1"/>
  <c r="J32" i="12"/>
  <c r="K32" i="12" l="1"/>
  <c r="J33" i="12"/>
  <c r="L32" i="12" l="1"/>
  <c r="K33" i="12"/>
  <c r="M32" i="12" l="1"/>
  <c r="L33" i="12"/>
  <c r="M33" i="12" l="1"/>
  <c r="N32" i="12"/>
  <c r="E34" i="12" l="1"/>
  <c r="N33" i="12"/>
  <c r="E35" i="12" l="1"/>
  <c r="F34" i="12"/>
  <c r="G34" i="12" l="1"/>
  <c r="F35" i="12"/>
  <c r="G35" i="12" l="1"/>
  <c r="H34" i="12"/>
  <c r="I34" i="12" l="1"/>
  <c r="H35" i="12"/>
  <c r="I35" i="12" l="1"/>
  <c r="J34" i="12"/>
  <c r="K34" i="12" l="1"/>
  <c r="J35" i="12"/>
  <c r="L34" i="12" l="1"/>
  <c r="K35" i="12"/>
  <c r="M34" i="12" l="1"/>
  <c r="L35" i="12"/>
  <c r="M35" i="12" l="1"/>
  <c r="N34" i="12"/>
  <c r="E36" i="12" l="1"/>
  <c r="N35" i="12"/>
  <c r="E37" i="12" l="1"/>
  <c r="F36" i="12"/>
  <c r="G36" i="12" l="1"/>
  <c r="F37" i="12"/>
  <c r="H36" i="12" l="1"/>
  <c r="G37" i="12"/>
  <c r="I36" i="12" l="1"/>
  <c r="H37" i="12"/>
  <c r="I37" i="12" l="1"/>
  <c r="J36" i="12"/>
  <c r="K36" i="12" l="1"/>
  <c r="J37" i="12"/>
  <c r="K37" i="12" l="1"/>
  <c r="L36" i="12"/>
  <c r="M36" i="12" l="1"/>
  <c r="L37" i="12"/>
  <c r="M37" i="12" l="1"/>
  <c r="N36" i="12"/>
  <c r="E38" i="12" l="1"/>
  <c r="N37" i="12"/>
  <c r="F38" i="12" l="1"/>
  <c r="E39" i="12"/>
  <c r="G38" i="12" l="1"/>
  <c r="F39" i="12"/>
  <c r="H38" i="12" l="1"/>
  <c r="G39" i="12"/>
  <c r="I38" i="12" l="1"/>
  <c r="H39" i="12"/>
  <c r="I39" i="12" l="1"/>
  <c r="J38" i="12"/>
  <c r="K38" i="12" l="1"/>
  <c r="J39" i="12"/>
  <c r="L38" i="12" l="1"/>
  <c r="K39" i="12"/>
  <c r="M38" i="12" l="1"/>
  <c r="L39" i="12"/>
  <c r="M39" i="12" l="1"/>
  <c r="N38" i="12"/>
  <c r="E40" i="12" l="1"/>
  <c r="N39" i="12"/>
  <c r="E41" i="12" l="1"/>
  <c r="F40" i="12"/>
  <c r="G40" i="12" l="1"/>
  <c r="F41" i="12"/>
  <c r="G41" i="12" l="1"/>
  <c r="H40" i="12"/>
  <c r="I40" i="12" l="1"/>
  <c r="H41" i="12"/>
  <c r="J40" i="12" l="1"/>
  <c r="I41" i="12"/>
  <c r="K40" i="12" l="1"/>
  <c r="J41" i="12"/>
  <c r="L40" i="12" l="1"/>
  <c r="K41" i="12"/>
  <c r="M40" i="12" l="1"/>
  <c r="L41" i="12"/>
  <c r="M41" i="12" l="1"/>
  <c r="N40" i="12"/>
  <c r="N41" i="12" s="1"/>
  <c r="O41" i="12" s="1"/>
  <c r="P41" i="12" s="1"/>
</calcChain>
</file>

<file path=xl/sharedStrings.xml><?xml version="1.0" encoding="utf-8"?>
<sst xmlns="http://schemas.openxmlformats.org/spreadsheetml/2006/main" count="56" uniqueCount="45">
  <si>
    <t>（別紙1）</t>
    <rPh sb="1" eb="3">
      <t>ベッシ</t>
    </rPh>
    <phoneticPr fontId="1"/>
  </si>
  <si>
    <t>投資利益率に係る基準への適合状況</t>
    <rPh sb="0" eb="5">
      <t>トウシリエキリツ</t>
    </rPh>
    <rPh sb="6" eb="7">
      <t>カカ</t>
    </rPh>
    <rPh sb="8" eb="10">
      <t>キジュン</t>
    </rPh>
    <rPh sb="12" eb="14">
      <t>テキゴウ</t>
    </rPh>
    <rPh sb="14" eb="16">
      <t>ジョウキョウ</t>
    </rPh>
    <phoneticPr fontId="1"/>
  </si>
  <si>
    <t>投資利益率＝</t>
    <rPh sb="0" eb="2">
      <t>トウシ</t>
    </rPh>
    <rPh sb="2" eb="5">
      <t>リエキリツ</t>
    </rPh>
    <phoneticPr fontId="1"/>
  </si>
  <si>
    <t>各年度（取得設備の最長の減価償却期間まで）において増加する営業利益と減価償却費の合計額
（設備の取得をする年度の翌年度以降におけるものに限る。※）を平均した額</t>
    <rPh sb="4" eb="6">
      <t>シュトク</t>
    </rPh>
    <rPh sb="6" eb="8">
      <t>セツビ</t>
    </rPh>
    <rPh sb="9" eb="11">
      <t>サイチョウ</t>
    </rPh>
    <rPh sb="12" eb="18">
      <t>ゲンカショウキャクキカン</t>
    </rPh>
    <phoneticPr fontId="1"/>
  </si>
  <si>
    <t>≧</t>
    <phoneticPr fontId="1"/>
  </si>
  <si>
    <t>設備取得をする年度におけるその取得する設備の取得価額の合計額</t>
    <rPh sb="0" eb="2">
      <t>セツビ</t>
    </rPh>
    <rPh sb="2" eb="4">
      <t>シュトク</t>
    </rPh>
    <rPh sb="7" eb="9">
      <t>ネンド</t>
    </rPh>
    <rPh sb="15" eb="17">
      <t>シュトク</t>
    </rPh>
    <rPh sb="19" eb="21">
      <t>セツビ</t>
    </rPh>
    <rPh sb="22" eb="24">
      <t>シュトク</t>
    </rPh>
    <rPh sb="24" eb="26">
      <t>カガク</t>
    </rPh>
    <rPh sb="27" eb="29">
      <t>ゴウケイ</t>
    </rPh>
    <rPh sb="29" eb="30">
      <t>ガク</t>
    </rPh>
    <phoneticPr fontId="1"/>
  </si>
  <si>
    <t>※任意期間（３年から５年のいずれかを設定）後の年度の額は、当該年度の額に、当該年度の前年度の額に任意期間の最終年度の前年比増加率を乗じた額を加えた額とする。</t>
    <phoneticPr fontId="1"/>
  </si>
  <si>
    <t>投資の目的：</t>
    <rPh sb="0" eb="2">
      <t>トウシ</t>
    </rPh>
    <rPh sb="3" eb="5">
      <t>モクテキ</t>
    </rPh>
    <phoneticPr fontId="1"/>
  </si>
  <si>
    <t>（記載例）A工場の新設により増設するA製品の製造ラインを構成する機械装置（申請書2.設備投資の内容参照）　導入による生産量増加。</t>
    <rPh sb="1" eb="3">
      <t>キサイ</t>
    </rPh>
    <rPh sb="3" eb="4">
      <t>レイ</t>
    </rPh>
    <rPh sb="9" eb="11">
      <t>シンセツ</t>
    </rPh>
    <rPh sb="14" eb="16">
      <t>ゾウセツ</t>
    </rPh>
    <rPh sb="58" eb="61">
      <t>セイサンリョウ</t>
    </rPh>
    <rPh sb="61" eb="63">
      <t>ゾウカ</t>
    </rPh>
    <phoneticPr fontId="1"/>
  </si>
  <si>
    <t>任意期間：</t>
    <rPh sb="0" eb="4">
      <t>ニンイキカン</t>
    </rPh>
    <phoneticPr fontId="1"/>
  </si>
  <si>
    <t>年</t>
    <rPh sb="0" eb="1">
      <t>ネン</t>
    </rPh>
    <phoneticPr fontId="1"/>
  </si>
  <si>
    <t>（任意期間）</t>
    <rPh sb="1" eb="3">
      <t>ニンイ</t>
    </rPh>
    <rPh sb="3" eb="5">
      <t>キカン</t>
    </rPh>
    <phoneticPr fontId="1"/>
  </si>
  <si>
    <t>（単位：千円）</t>
    <rPh sb="1" eb="3">
      <t>タンイ</t>
    </rPh>
    <phoneticPr fontId="1"/>
  </si>
  <si>
    <t>設備導入に伴う変化額</t>
    <rPh sb="0" eb="2">
      <t>セツビ</t>
    </rPh>
    <rPh sb="2" eb="4">
      <t>ドウニュウ</t>
    </rPh>
    <rPh sb="5" eb="6">
      <t>トモナ</t>
    </rPh>
    <rPh sb="7" eb="10">
      <t>ヘンカガク</t>
    </rPh>
    <phoneticPr fontId="1"/>
  </si>
  <si>
    <t>投資年度</t>
    <rPh sb="0" eb="2">
      <t>トウシ</t>
    </rPh>
    <rPh sb="2" eb="4">
      <t>ネンド</t>
    </rPh>
    <phoneticPr fontId="1"/>
  </si>
  <si>
    <t>投資利益率</t>
    <rPh sb="0" eb="2">
      <t>トウシ</t>
    </rPh>
    <rPh sb="2" eb="5">
      <t>リエキリツ</t>
    </rPh>
    <phoneticPr fontId="1"/>
  </si>
  <si>
    <t>設備投資額</t>
    <rPh sb="0" eb="2">
      <t>セツビ</t>
    </rPh>
    <rPh sb="2" eb="5">
      <t>トウシガク</t>
    </rPh>
    <phoneticPr fontId="1"/>
  </si>
  <si>
    <t>売上高</t>
    <rPh sb="2" eb="3">
      <t>ダカ</t>
    </rPh>
    <phoneticPr fontId="1"/>
  </si>
  <si>
    <t>売上原価</t>
    <rPh sb="0" eb="2">
      <t>ウリアゲ</t>
    </rPh>
    <rPh sb="2" eb="4">
      <t>ゲンカ</t>
    </rPh>
    <phoneticPr fontId="1"/>
  </si>
  <si>
    <t>（減価償却以外）</t>
    <rPh sb="1" eb="3">
      <t>ゲンカ</t>
    </rPh>
    <rPh sb="3" eb="5">
      <t>ショウキャク</t>
    </rPh>
    <rPh sb="5" eb="7">
      <t>イガイ</t>
    </rPh>
    <phoneticPr fontId="1"/>
  </si>
  <si>
    <t>（減価償却費）</t>
    <rPh sb="1" eb="3">
      <t>ゲンカ</t>
    </rPh>
    <rPh sb="3" eb="6">
      <t>ショウキャクヒ</t>
    </rPh>
    <phoneticPr fontId="1"/>
  </si>
  <si>
    <t>売上総利益</t>
    <rPh sb="0" eb="2">
      <t>ウリアゲ</t>
    </rPh>
    <rPh sb="2" eb="5">
      <t>ソウリエキ</t>
    </rPh>
    <rPh sb="4" eb="5">
      <t>エイリ</t>
    </rPh>
    <phoneticPr fontId="1"/>
  </si>
  <si>
    <t>販管費</t>
    <rPh sb="0" eb="3">
      <t>ハンカンヒ</t>
    </rPh>
    <phoneticPr fontId="1"/>
  </si>
  <si>
    <t>営業利益</t>
    <rPh sb="0" eb="2">
      <t>エイギョウ</t>
    </rPh>
    <rPh sb="2" eb="4">
      <t>リエキ</t>
    </rPh>
    <phoneticPr fontId="1"/>
  </si>
  <si>
    <t>減価償却費</t>
    <rPh sb="0" eb="2">
      <t>ゲンカ</t>
    </rPh>
    <rPh sb="2" eb="4">
      <t>ショウキャク</t>
    </rPh>
    <rPh sb="4" eb="5">
      <t>ヒ</t>
    </rPh>
    <phoneticPr fontId="1"/>
  </si>
  <si>
    <t>簡易CF</t>
    <rPh sb="0" eb="2">
      <t>カンイ</t>
    </rPh>
    <phoneticPr fontId="1"/>
  </si>
  <si>
    <t>減価償却期間：</t>
    <rPh sb="0" eb="2">
      <t>ゲンカ</t>
    </rPh>
    <rPh sb="2" eb="4">
      <t>ショウキャク</t>
    </rPh>
    <rPh sb="4" eb="6">
      <t>キカン</t>
    </rPh>
    <phoneticPr fontId="1"/>
  </si>
  <si>
    <t>簡易CF前年比増加率：</t>
    <rPh sb="4" eb="7">
      <t>ゼンネンヒ</t>
    </rPh>
    <rPh sb="7" eb="10">
      <t>ゾウカリツ</t>
    </rPh>
    <phoneticPr fontId="1"/>
  </si>
  <si>
    <t>（減価償却期間）</t>
    <rPh sb="1" eb="7">
      <t>ゲンカショウキャクキカン</t>
    </rPh>
    <phoneticPr fontId="1"/>
  </si>
  <si>
    <t>年度</t>
    <rPh sb="0" eb="2">
      <t>ネンド</t>
    </rPh>
    <phoneticPr fontId="1"/>
  </si>
  <si>
    <t>年平均</t>
    <rPh sb="0" eb="3">
      <t>ネンヘイキン</t>
    </rPh>
    <phoneticPr fontId="1"/>
  </si>
  <si>
    <t>投資利益率</t>
    <phoneticPr fontId="1"/>
  </si>
  <si>
    <t>簡易CF</t>
    <phoneticPr fontId="1"/>
  </si>
  <si>
    <t>基準値</t>
    <rPh sb="0" eb="3">
      <t>キジュンチ</t>
    </rPh>
    <phoneticPr fontId="1"/>
  </si>
  <si>
    <t>※簡易CF＝営業利益＋減価償却費</t>
    <rPh sb="1" eb="3">
      <t>カンイ</t>
    </rPh>
    <phoneticPr fontId="1"/>
  </si>
  <si>
    <t>（記載例）本件設備投資による効果</t>
    <rPh sb="1" eb="4">
      <t>キサイレイ</t>
    </rPh>
    <phoneticPr fontId="1"/>
  </si>
  <si>
    <t>①売上高：</t>
    <rPh sb="1" eb="4">
      <t>ウリアゲダカ</t>
    </rPh>
    <phoneticPr fontId="1"/>
  </si>
  <si>
    <t>新設A工場におけるA製品の生産能力の増加</t>
    <rPh sb="0" eb="2">
      <t>シンセツ</t>
    </rPh>
    <rPh sb="3" eb="5">
      <t>コウジョウ</t>
    </rPh>
    <rPh sb="10" eb="12">
      <t>セイヒン</t>
    </rPh>
    <rPh sb="13" eb="15">
      <t>セイサン</t>
    </rPh>
    <rPh sb="15" eb="17">
      <t>ノウリョク</t>
    </rPh>
    <rPh sb="18" eb="20">
      <t>ゾウカ</t>
    </rPh>
    <phoneticPr fontId="1"/>
  </si>
  <si>
    <t>（単価）</t>
    <rPh sb="1" eb="3">
      <t>タンカ</t>
    </rPh>
    <phoneticPr fontId="1"/>
  </si>
  <si>
    <t>販売単価は直近年度の実績値を使用。（添付○○参照）</t>
    <rPh sb="0" eb="2">
      <t>ハンバイ</t>
    </rPh>
    <rPh sb="2" eb="4">
      <t>タンカ</t>
    </rPh>
    <rPh sb="5" eb="6">
      <t>チョク</t>
    </rPh>
    <rPh sb="6" eb="7">
      <t>チカ</t>
    </rPh>
    <rPh sb="7" eb="9">
      <t>ネンド</t>
    </rPh>
    <rPh sb="10" eb="13">
      <t>ジッセキチ</t>
    </rPh>
    <rPh sb="14" eb="16">
      <t>シヨウ</t>
    </rPh>
    <rPh sb="18" eb="19">
      <t>テン</t>
    </rPh>
    <phoneticPr fontId="1"/>
  </si>
  <si>
    <t>（数量）</t>
    <rPh sb="1" eb="3">
      <t>スウリョウ</t>
    </rPh>
    <phoneticPr fontId="1"/>
  </si>
  <si>
    <t>経営会議資料における予測販売数量に基づいて入力。（添付○○参照）</t>
    <rPh sb="0" eb="2">
      <t>ケイエイ</t>
    </rPh>
    <rPh sb="2" eb="4">
      <t>カイギ</t>
    </rPh>
    <rPh sb="4" eb="6">
      <t>シリョウ</t>
    </rPh>
    <rPh sb="10" eb="12">
      <t>ヨソク</t>
    </rPh>
    <rPh sb="12" eb="14">
      <t>ハンバイ</t>
    </rPh>
    <rPh sb="14" eb="16">
      <t>スウリョウ</t>
    </rPh>
    <rPh sb="17" eb="18">
      <t>モト</t>
    </rPh>
    <rPh sb="21" eb="23">
      <t>ニュウリョク</t>
    </rPh>
    <rPh sb="25" eb="27">
      <t>テンプ</t>
    </rPh>
    <rPh sb="29" eb="31">
      <t>サンショウ</t>
    </rPh>
    <phoneticPr fontId="1"/>
  </si>
  <si>
    <t>②原価：</t>
    <rPh sb="1" eb="3">
      <t>ゲンカ</t>
    </rPh>
    <phoneticPr fontId="1"/>
  </si>
  <si>
    <t>経営会議資料におけるA製品製造原価予測数値、及び販管費予測数値に基づいて入力。（添付○○参照）</t>
    <phoneticPr fontId="1"/>
  </si>
  <si>
    <t>③販管費：</t>
    <rPh sb="1" eb="4">
      <t>ハンカンヒ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</si>
</sst>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quot;▲ &quot;#,##0"/>
    <numFmt numFmtId="177" formatCode="0.0%"/>
    <numFmt numFmtId="178" formatCode="#,##0_ "/>
    <numFmt numFmtId="179" formatCode="#,##0_ ;[Red]\-#,##0\ "/>
    <numFmt numFmtId="180" formatCode="0_ "/>
  </numFmts>
  <fonts count="7"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4"/>
      <name val="ＭＳ Ｐゴシック"/>
      <family val="3"/>
      <charset val="128"/>
      <scheme val="minor"/>
    </font>
    <font>
      <b/>
      <u/>
      <sz val="14"/>
      <name val="ＭＳ Ｐゴシック"/>
      <family val="3"/>
      <charset val="128"/>
      <scheme val="minor"/>
    </font>
    <font>
      <sz val="14"/>
      <name val="ＭＳ Ｐゴシック"/>
      <family val="3"/>
      <charset val="128"/>
    </font>
    <font>
      <b/>
      <sz val="14"/>
      <name val="ＭＳ Ｐゴシック"/>
      <family val="3"/>
      <charset val="128"/>
      <scheme val="minor"/>
    </font>
  </fonts>
  <fills count="4">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5">
    <xf numFmtId="0" fontId="0"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cellStyleXfs>
  <cellXfs count="81">
    <xf numFmtId="0" fontId="0" fillId="0" borderId="0" xfId="0">
      <alignment vertical="center"/>
    </xf>
    <xf numFmtId="0" fontId="3" fillId="0" borderId="0" xfId="0" applyFont="1">
      <alignment vertical="center"/>
    </xf>
    <xf numFmtId="0" fontId="4" fillId="0" borderId="0" xfId="0" applyFont="1" applyAlignment="1">
      <alignment horizontal="center" vertical="center" wrapText="1"/>
    </xf>
    <xf numFmtId="0" fontId="5" fillId="0" borderId="0" xfId="3" applyFont="1">
      <alignment vertical="center"/>
    </xf>
    <xf numFmtId="177" fontId="3" fillId="0" borderId="0" xfId="2" applyNumberFormat="1" applyFont="1" applyFill="1" applyBorder="1">
      <alignment vertical="center"/>
    </xf>
    <xf numFmtId="179" fontId="3" fillId="0" borderId="0" xfId="0" applyNumberFormat="1" applyFont="1" applyAlignment="1">
      <alignment horizontal="right" vertical="center"/>
    </xf>
    <xf numFmtId="177" fontId="3" fillId="3" borderId="0" xfId="2" applyNumberFormat="1" applyFont="1" applyFill="1" applyBorder="1">
      <alignment vertical="center"/>
    </xf>
    <xf numFmtId="0" fontId="3" fillId="0" borderId="0" xfId="0" applyFont="1" applyAlignment="1">
      <alignment horizontal="right" vertical="center"/>
    </xf>
    <xf numFmtId="0" fontId="6" fillId="0" borderId="0" xfId="0" applyFont="1" applyAlignment="1">
      <alignment horizontal="right" vertical="center"/>
    </xf>
    <xf numFmtId="0" fontId="6" fillId="0" borderId="0" xfId="0" applyFont="1" applyAlignment="1">
      <alignment vertical="center" wrapText="1"/>
    </xf>
    <xf numFmtId="0" fontId="6" fillId="0" borderId="0" xfId="0" applyFont="1" applyAlignment="1">
      <alignment horizontal="center" vertical="center" wrapText="1"/>
    </xf>
    <xf numFmtId="180" fontId="3" fillId="2" borderId="7" xfId="0" applyNumberFormat="1" applyFont="1" applyFill="1" applyBorder="1" applyAlignment="1">
      <alignment vertical="top" wrapText="1"/>
    </xf>
    <xf numFmtId="0" fontId="5" fillId="0" borderId="0" xfId="3" applyFont="1" applyAlignment="1">
      <alignment vertical="center" wrapText="1"/>
    </xf>
    <xf numFmtId="0" fontId="5" fillId="0" borderId="1" xfId="3" applyFont="1" applyBorder="1">
      <alignment vertical="center"/>
    </xf>
    <xf numFmtId="176" fontId="5" fillId="0" borderId="1" xfId="3" applyNumberFormat="1" applyFont="1" applyBorder="1" applyAlignment="1">
      <alignment vertical="center" wrapText="1"/>
    </xf>
    <xf numFmtId="179" fontId="5" fillId="0" borderId="1" xfId="3" applyNumberFormat="1" applyFont="1" applyBorder="1" applyAlignment="1">
      <alignment vertical="center" wrapText="1"/>
    </xf>
    <xf numFmtId="179" fontId="5" fillId="0" borderId="19" xfId="3" applyNumberFormat="1" applyFont="1" applyBorder="1" applyAlignment="1">
      <alignment vertical="center" wrapText="1"/>
    </xf>
    <xf numFmtId="0" fontId="5" fillId="0" borderId="1" xfId="3" applyFont="1" applyBorder="1" applyAlignment="1">
      <alignment vertical="center" shrinkToFit="1"/>
    </xf>
    <xf numFmtId="179" fontId="5" fillId="0" borderId="1" xfId="4" applyNumberFormat="1" applyFont="1" applyFill="1" applyBorder="1">
      <alignment vertical="center"/>
    </xf>
    <xf numFmtId="176" fontId="5" fillId="0" borderId="1" xfId="3" applyNumberFormat="1" applyFont="1" applyBorder="1">
      <alignment vertical="center"/>
    </xf>
    <xf numFmtId="179" fontId="5" fillId="0" borderId="1" xfId="3" applyNumberFormat="1" applyFont="1" applyBorder="1">
      <alignment vertical="center"/>
    </xf>
    <xf numFmtId="9" fontId="3" fillId="0" borderId="0" xfId="0" applyNumberFormat="1" applyFont="1">
      <alignment vertical="center"/>
    </xf>
    <xf numFmtId="176" fontId="3" fillId="0" borderId="0" xfId="0" applyNumberFormat="1" applyFont="1">
      <alignment vertical="center"/>
    </xf>
    <xf numFmtId="179" fontId="3" fillId="0" borderId="0" xfId="0" applyNumberFormat="1" applyFont="1">
      <alignment vertical="center"/>
    </xf>
    <xf numFmtId="9" fontId="3" fillId="0" borderId="0" xfId="2" applyFont="1" applyFill="1" applyBorder="1">
      <alignment vertical="center"/>
    </xf>
    <xf numFmtId="177" fontId="3" fillId="0" borderId="0" xfId="0" applyNumberFormat="1" applyFont="1">
      <alignment vertical="center"/>
    </xf>
    <xf numFmtId="180" fontId="5" fillId="0" borderId="19" xfId="3" applyNumberFormat="1" applyFont="1" applyBorder="1" applyAlignment="1">
      <alignment horizontal="center" vertical="center"/>
    </xf>
    <xf numFmtId="0" fontId="5" fillId="0" borderId="19" xfId="3" applyFont="1" applyBorder="1" applyAlignment="1">
      <alignment horizontal="center" vertical="center"/>
    </xf>
    <xf numFmtId="179" fontId="5" fillId="0" borderId="1" xfId="3" applyNumberFormat="1" applyFont="1" applyBorder="1" applyAlignment="1">
      <alignment horizontal="center" vertical="center"/>
    </xf>
    <xf numFmtId="177" fontId="5" fillId="0" borderId="0" xfId="3" applyNumberFormat="1" applyFont="1">
      <alignment vertical="center"/>
    </xf>
    <xf numFmtId="49" fontId="3" fillId="0" borderId="0" xfId="0" applyNumberFormat="1" applyFont="1" applyAlignment="1">
      <alignment horizontal="center" vertical="center"/>
    </xf>
    <xf numFmtId="0" fontId="5" fillId="0" borderId="8" xfId="3" applyFont="1" applyBorder="1" applyAlignment="1">
      <alignment horizontal="center" vertical="center"/>
    </xf>
    <xf numFmtId="9" fontId="5" fillId="0" borderId="1" xfId="3" applyNumberFormat="1" applyFont="1" applyBorder="1">
      <alignment vertical="center"/>
    </xf>
    <xf numFmtId="9" fontId="5" fillId="0" borderId="19" xfId="3" applyNumberFormat="1" applyFont="1" applyBorder="1">
      <alignment vertical="center"/>
    </xf>
    <xf numFmtId="0" fontId="5" fillId="0" borderId="19" xfId="3" applyFont="1" applyBorder="1">
      <alignment vertical="center"/>
    </xf>
    <xf numFmtId="0" fontId="5" fillId="0" borderId="0" xfId="3" applyFont="1" applyAlignment="1">
      <alignment horizontal="center" vertical="center"/>
    </xf>
    <xf numFmtId="179" fontId="5" fillId="0" borderId="25" xfId="3" applyNumberFormat="1" applyFont="1" applyBorder="1">
      <alignment vertical="center"/>
    </xf>
    <xf numFmtId="177" fontId="5" fillId="0" borderId="26" xfId="3" applyNumberFormat="1" applyFont="1" applyBorder="1">
      <alignment vertical="center"/>
    </xf>
    <xf numFmtId="178" fontId="3" fillId="0" borderId="0" xfId="0" applyNumberFormat="1" applyFont="1">
      <alignment vertical="center"/>
    </xf>
    <xf numFmtId="0" fontId="3" fillId="0" borderId="11" xfId="0" applyFont="1" applyBorder="1">
      <alignment vertical="center"/>
    </xf>
    <xf numFmtId="0" fontId="3" fillId="0" borderId="12" xfId="0" applyFont="1" applyBorder="1">
      <alignment vertical="center"/>
    </xf>
    <xf numFmtId="178" fontId="3" fillId="0" borderId="12" xfId="0" applyNumberFormat="1" applyFont="1" applyBorder="1">
      <alignment vertical="center"/>
    </xf>
    <xf numFmtId="177" fontId="3" fillId="0" borderId="12" xfId="0" applyNumberFormat="1" applyFont="1" applyBorder="1">
      <alignment vertical="center"/>
    </xf>
    <xf numFmtId="0" fontId="3" fillId="0" borderId="13" xfId="0" applyFont="1" applyBorder="1" applyAlignment="1">
      <alignment horizontal="center" vertical="center"/>
    </xf>
    <xf numFmtId="0" fontId="3" fillId="0" borderId="14" xfId="0" applyFont="1" applyBorder="1" applyAlignment="1">
      <alignment horizontal="right" vertical="center"/>
    </xf>
    <xf numFmtId="0" fontId="3" fillId="0" borderId="15" xfId="0" applyFont="1" applyBorder="1" applyAlignment="1">
      <alignment horizontal="center" vertical="center"/>
    </xf>
    <xf numFmtId="38" fontId="3" fillId="0" borderId="0" xfId="1" applyFont="1" applyBorder="1">
      <alignment vertical="center"/>
    </xf>
    <xf numFmtId="0" fontId="3" fillId="0" borderId="14" xfId="0" applyFont="1" applyBorder="1">
      <alignment vertical="center"/>
    </xf>
    <xf numFmtId="38" fontId="3" fillId="0" borderId="0" xfId="0" applyNumberFormat="1" applyFont="1">
      <alignment vertical="center"/>
    </xf>
    <xf numFmtId="0" fontId="3" fillId="0" borderId="15" xfId="0" applyFont="1" applyBorder="1">
      <alignment vertical="center"/>
    </xf>
    <xf numFmtId="0" fontId="3" fillId="0" borderId="16" xfId="0" applyFont="1" applyBorder="1">
      <alignment vertical="center"/>
    </xf>
    <xf numFmtId="0" fontId="3" fillId="0" borderId="17" xfId="0" applyFont="1" applyBorder="1">
      <alignment vertical="center"/>
    </xf>
    <xf numFmtId="0" fontId="3" fillId="0" borderId="18" xfId="0" applyFont="1" applyBorder="1">
      <alignment vertical="center"/>
    </xf>
    <xf numFmtId="0" fontId="3" fillId="0" borderId="0" xfId="0" applyFont="1" applyAlignment="1">
      <alignment horizontal="center" vertical="center"/>
    </xf>
    <xf numFmtId="9" fontId="3" fillId="0" borderId="0" xfId="2" applyFont="1" applyAlignment="1">
      <alignment horizontal="center" vertical="center"/>
    </xf>
    <xf numFmtId="0" fontId="3" fillId="0" borderId="0" xfId="0" applyFont="1" applyAlignment="1">
      <alignment horizontal="left" vertical="center"/>
    </xf>
    <xf numFmtId="0" fontId="3" fillId="0" borderId="0" xfId="0" applyFont="1" applyAlignment="1">
      <alignment vertical="top" wrapText="1"/>
    </xf>
    <xf numFmtId="0" fontId="5" fillId="0" borderId="23" xfId="3" applyFont="1" applyBorder="1" applyAlignment="1">
      <alignment horizontal="center" vertical="center"/>
    </xf>
    <xf numFmtId="0" fontId="5" fillId="0" borderId="1" xfId="3" applyFont="1" applyBorder="1" applyAlignment="1">
      <alignment horizontal="center" vertical="center"/>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3" fillId="0" borderId="0" xfId="0" applyFont="1" applyAlignment="1">
      <alignment horizontal="center" vertical="center"/>
    </xf>
    <xf numFmtId="0" fontId="3" fillId="0" borderId="2" xfId="0" applyFont="1" applyBorder="1" applyAlignment="1">
      <alignment horizontal="center" vertical="center" wrapText="1"/>
    </xf>
    <xf numFmtId="9" fontId="3" fillId="0" borderId="0" xfId="2" applyFont="1" applyAlignment="1">
      <alignment horizontal="center" vertical="center" wrapText="1"/>
    </xf>
    <xf numFmtId="9" fontId="3" fillId="0" borderId="0" xfId="2" applyFont="1" applyAlignment="1">
      <alignment horizontal="center" vertical="center"/>
    </xf>
    <xf numFmtId="0" fontId="3" fillId="0" borderId="9" xfId="0" applyFont="1" applyBorder="1" applyAlignment="1">
      <alignment horizontal="center" vertical="center" wrapText="1"/>
    </xf>
    <xf numFmtId="0" fontId="3" fillId="0" borderId="0" xfId="0" applyFont="1" applyAlignment="1">
      <alignment horizontal="left" vertical="top" wrapText="1"/>
    </xf>
    <xf numFmtId="0" fontId="3" fillId="0" borderId="0" xfId="0" applyFont="1" applyAlignment="1">
      <alignment horizontal="left" vertical="center"/>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4" xfId="0" applyFont="1" applyBorder="1" applyAlignment="1">
      <alignment vertical="top" wrapText="1"/>
    </xf>
    <xf numFmtId="0" fontId="3" fillId="0" borderId="10" xfId="0" applyFont="1" applyBorder="1" applyAlignment="1">
      <alignment vertical="top" wrapText="1"/>
    </xf>
    <xf numFmtId="0" fontId="3" fillId="0" borderId="0" xfId="0" applyFont="1" applyAlignment="1">
      <alignment vertical="top" wrapText="1"/>
    </xf>
    <xf numFmtId="0" fontId="3" fillId="0" borderId="5" xfId="0" applyFont="1" applyBorder="1" applyAlignment="1">
      <alignment vertical="top" wrapText="1"/>
    </xf>
    <xf numFmtId="0" fontId="3" fillId="0" borderId="3" xfId="0" applyFont="1" applyBorder="1" applyAlignment="1">
      <alignment vertical="top" wrapText="1"/>
    </xf>
    <xf numFmtId="0" fontId="3" fillId="0" borderId="2" xfId="0" applyFont="1" applyBorder="1" applyAlignment="1">
      <alignment vertical="top" wrapText="1"/>
    </xf>
    <xf numFmtId="0" fontId="3" fillId="0" borderId="6" xfId="0" applyFont="1" applyBorder="1" applyAlignment="1">
      <alignment vertical="top" wrapText="1"/>
    </xf>
    <xf numFmtId="0" fontId="5" fillId="0" borderId="23" xfId="3" applyFont="1" applyBorder="1" applyAlignment="1">
      <alignment horizontal="center" vertical="center"/>
    </xf>
    <xf numFmtId="0" fontId="5" fillId="0" borderId="24" xfId="3" applyFont="1" applyBorder="1" applyAlignment="1">
      <alignment horizontal="center" vertical="center"/>
    </xf>
    <xf numFmtId="0" fontId="5" fillId="0" borderId="1" xfId="3" applyFont="1" applyBorder="1" applyAlignment="1">
      <alignment horizontal="center" vertical="center"/>
    </xf>
  </cellXfs>
  <cellStyles count="5">
    <cellStyle name="パーセント" xfId="2" builtinId="5"/>
    <cellStyle name="桁区切り" xfId="1" builtinId="6"/>
    <cellStyle name="桁区切り 2" xfId="4" xr:uid="{9B43E789-1CAB-4998-91D9-3B2A2814E261}"/>
    <cellStyle name="標準" xfId="0" builtinId="0"/>
    <cellStyle name="標準 2" xfId="3" xr:uid="{C6E5DD00-7CA6-4773-8613-AF7CFF2E90D0}"/>
  </cellStyles>
  <dxfs count="2">
    <dxf>
      <fill>
        <patternFill>
          <bgColor theme="0" tint="-0.499984740745262"/>
        </patternFill>
      </fill>
    </dxf>
    <dxf>
      <fill>
        <patternFill>
          <bgColor theme="0"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13A0F-3A5B-43AF-BF7E-E1D23D8EBBEB}">
  <sheetPr>
    <tabColor rgb="FFFFC000"/>
    <pageSetUpPr fitToPage="1"/>
  </sheetPr>
  <dimension ref="B1:U53"/>
  <sheetViews>
    <sheetView tabSelected="1" view="pageBreakPreview" zoomScale="85" zoomScaleNormal="85" zoomScaleSheetLayoutView="85" workbookViewId="0">
      <selection activeCell="E15" sqref="E15"/>
    </sheetView>
  </sheetViews>
  <sheetFormatPr defaultColWidth="9" defaultRowHeight="17.25" x14ac:dyDescent="0.15"/>
  <cols>
    <col min="1" max="1" width="9.25" style="1" customWidth="1"/>
    <col min="2" max="2" width="18.125" style="1" customWidth="1"/>
    <col min="3" max="3" width="15.375" style="1" customWidth="1"/>
    <col min="4" max="4" width="15.125" style="1" bestFit="1" customWidth="1"/>
    <col min="5" max="7" width="12.375" style="1" bestFit="1" customWidth="1"/>
    <col min="8" max="14" width="11.75" style="1" customWidth="1"/>
    <col min="15" max="15" width="14" style="1" customWidth="1"/>
    <col min="16" max="16" width="12.875" style="1" customWidth="1"/>
    <col min="17" max="17" width="3.25" style="1" customWidth="1"/>
    <col min="18" max="18" width="12.375" style="1" customWidth="1"/>
    <col min="19" max="19" width="5.75" style="1" customWidth="1"/>
    <col min="20" max="20" width="30.625" style="1" customWidth="1"/>
    <col min="21" max="16384" width="9" style="1"/>
  </cols>
  <sheetData>
    <row r="1" spans="2:20" ht="18" thickBot="1" x14ac:dyDescent="0.2">
      <c r="R1" s="8" t="s">
        <v>0</v>
      </c>
      <c r="T1" s="8"/>
    </row>
    <row r="2" spans="2:20" ht="18" customHeight="1" thickBot="1" x14ac:dyDescent="0.2">
      <c r="D2" s="9"/>
      <c r="E2" s="9"/>
      <c r="F2" s="59" t="s">
        <v>1</v>
      </c>
      <c r="G2" s="60"/>
      <c r="H2" s="60"/>
      <c r="I2" s="60"/>
      <c r="J2" s="61"/>
      <c r="K2" s="10"/>
      <c r="L2" s="10"/>
      <c r="M2" s="10"/>
      <c r="N2" s="10"/>
    </row>
    <row r="3" spans="2:20" x14ac:dyDescent="0.15">
      <c r="D3" s="10"/>
      <c r="E3" s="10"/>
      <c r="F3" s="10"/>
      <c r="G3" s="10"/>
      <c r="H3" s="10"/>
      <c r="I3" s="10"/>
      <c r="J3" s="10"/>
      <c r="K3" s="10"/>
      <c r="L3" s="10"/>
      <c r="M3" s="10"/>
      <c r="N3" s="10"/>
    </row>
    <row r="4" spans="2:20" x14ac:dyDescent="0.15">
      <c r="D4" s="10"/>
      <c r="E4" s="10"/>
      <c r="F4" s="10"/>
      <c r="G4" s="10"/>
      <c r="H4" s="10"/>
      <c r="I4" s="10"/>
      <c r="J4" s="10"/>
      <c r="K4" s="10"/>
      <c r="L4" s="10"/>
      <c r="M4" s="10"/>
      <c r="N4" s="10"/>
    </row>
    <row r="5" spans="2:20" ht="34.5" customHeight="1" x14ac:dyDescent="0.15">
      <c r="B5" s="62" t="s">
        <v>2</v>
      </c>
      <c r="C5" s="63" t="s">
        <v>3</v>
      </c>
      <c r="D5" s="63"/>
      <c r="E5" s="63"/>
      <c r="F5" s="63"/>
      <c r="G5" s="63"/>
      <c r="H5" s="63"/>
      <c r="I5" s="63"/>
      <c r="J5" s="63"/>
      <c r="K5" s="63"/>
      <c r="L5" s="63"/>
      <c r="M5" s="63"/>
      <c r="N5" s="63"/>
      <c r="O5" s="63"/>
      <c r="P5" s="63"/>
      <c r="Q5" s="62" t="s">
        <v>4</v>
      </c>
      <c r="R5" s="64">
        <v>7.0000000000000007E-2</v>
      </c>
    </row>
    <row r="6" spans="2:20" ht="38.25" customHeight="1" x14ac:dyDescent="0.15">
      <c r="B6" s="62"/>
      <c r="C6" s="66" t="s">
        <v>5</v>
      </c>
      <c r="D6" s="66"/>
      <c r="E6" s="66"/>
      <c r="F6" s="66"/>
      <c r="G6" s="66"/>
      <c r="H6" s="66"/>
      <c r="I6" s="66"/>
      <c r="J6" s="66"/>
      <c r="K6" s="66"/>
      <c r="L6" s="66"/>
      <c r="M6" s="66"/>
      <c r="N6" s="66"/>
      <c r="O6" s="66"/>
      <c r="P6" s="66"/>
      <c r="Q6" s="62"/>
      <c r="R6" s="65"/>
    </row>
    <row r="7" spans="2:20" x14ac:dyDescent="0.15">
      <c r="C7" s="1" t="s">
        <v>6</v>
      </c>
      <c r="E7" s="2"/>
      <c r="F7" s="2"/>
      <c r="G7" s="2"/>
      <c r="H7" s="2"/>
      <c r="I7" s="2"/>
      <c r="J7" s="2"/>
      <c r="K7" s="2"/>
      <c r="L7" s="2"/>
      <c r="M7" s="2"/>
      <c r="N7" s="2"/>
      <c r="O7" s="2"/>
    </row>
    <row r="8" spans="2:20" ht="21.75" customHeight="1" x14ac:dyDescent="0.15">
      <c r="G8" s="56"/>
      <c r="H8" s="56"/>
      <c r="I8" s="56"/>
      <c r="J8" s="56"/>
      <c r="K8" s="56"/>
      <c r="L8" s="56"/>
      <c r="M8" s="56"/>
      <c r="N8" s="56"/>
      <c r="O8" s="56"/>
      <c r="P8" s="56"/>
      <c r="Q8" s="56"/>
    </row>
    <row r="9" spans="2:20" x14ac:dyDescent="0.15">
      <c r="E9" s="2"/>
      <c r="F9" s="2"/>
      <c r="G9" s="2"/>
      <c r="H9" s="2"/>
      <c r="I9" s="2"/>
      <c r="J9" s="2"/>
      <c r="K9" s="2"/>
      <c r="L9" s="2"/>
      <c r="M9" s="2"/>
      <c r="N9" s="2"/>
      <c r="O9" s="2"/>
    </row>
    <row r="10" spans="2:20" ht="17.25" customHeight="1" x14ac:dyDescent="0.15">
      <c r="B10" s="7" t="s">
        <v>7</v>
      </c>
      <c r="C10" s="69" t="s">
        <v>8</v>
      </c>
      <c r="D10" s="70"/>
      <c r="E10" s="70"/>
      <c r="F10" s="70"/>
      <c r="G10" s="70"/>
      <c r="H10" s="70"/>
      <c r="I10" s="70"/>
      <c r="J10" s="70"/>
      <c r="K10" s="70"/>
      <c r="L10" s="70"/>
      <c r="M10" s="70"/>
      <c r="N10" s="70"/>
      <c r="O10" s="70"/>
      <c r="P10" s="71"/>
      <c r="Q10" s="56"/>
      <c r="R10" s="56"/>
      <c r="S10" s="56"/>
      <c r="T10" s="56"/>
    </row>
    <row r="11" spans="2:20" x14ac:dyDescent="0.15">
      <c r="C11" s="72"/>
      <c r="D11" s="73"/>
      <c r="E11" s="73"/>
      <c r="F11" s="73"/>
      <c r="G11" s="73"/>
      <c r="H11" s="73"/>
      <c r="I11" s="73"/>
      <c r="J11" s="73"/>
      <c r="K11" s="73"/>
      <c r="L11" s="73"/>
      <c r="M11" s="73"/>
      <c r="N11" s="73"/>
      <c r="O11" s="73"/>
      <c r="P11" s="74"/>
      <c r="Q11" s="56"/>
      <c r="R11" s="56"/>
      <c r="S11" s="56"/>
      <c r="T11" s="56"/>
    </row>
    <row r="12" spans="2:20" x14ac:dyDescent="0.15">
      <c r="C12" s="75"/>
      <c r="D12" s="76"/>
      <c r="E12" s="76"/>
      <c r="F12" s="76"/>
      <c r="G12" s="76"/>
      <c r="H12" s="76"/>
      <c r="I12" s="76"/>
      <c r="J12" s="76"/>
      <c r="K12" s="76"/>
      <c r="L12" s="76"/>
      <c r="M12" s="76"/>
      <c r="N12" s="76"/>
      <c r="O12" s="76"/>
      <c r="P12" s="77"/>
      <c r="Q12" s="56"/>
      <c r="R12" s="56"/>
      <c r="S12" s="56"/>
      <c r="T12" s="56"/>
    </row>
    <row r="13" spans="2:20" ht="18" thickBot="1" x14ac:dyDescent="0.2">
      <c r="C13" s="56"/>
      <c r="D13" s="56"/>
      <c r="E13" s="56"/>
      <c r="F13" s="56"/>
      <c r="G13" s="56"/>
      <c r="H13" s="56"/>
      <c r="I13" s="56"/>
      <c r="J13" s="56"/>
      <c r="K13" s="56"/>
      <c r="L13" s="56"/>
      <c r="M13" s="56"/>
      <c r="N13" s="56"/>
      <c r="O13" s="56"/>
      <c r="P13" s="56"/>
      <c r="Q13" s="56"/>
      <c r="R13" s="56"/>
    </row>
    <row r="14" spans="2:20" ht="17.25" customHeight="1" thickBot="1" x14ac:dyDescent="0.2">
      <c r="B14" s="7" t="s">
        <v>9</v>
      </c>
      <c r="C14" s="11">
        <v>3</v>
      </c>
      <c r="D14" s="56" t="s">
        <v>10</v>
      </c>
      <c r="E14" s="56"/>
      <c r="F14" s="56"/>
      <c r="G14" s="56"/>
      <c r="H14" s="56"/>
      <c r="I14" s="56"/>
      <c r="J14" s="56"/>
      <c r="K14" s="56"/>
      <c r="L14" s="56"/>
      <c r="M14" s="56"/>
      <c r="N14" s="56"/>
      <c r="O14" s="56"/>
      <c r="P14" s="56"/>
      <c r="Q14" s="56"/>
      <c r="R14" s="56"/>
    </row>
    <row r="15" spans="2:20" ht="17.25" customHeight="1" x14ac:dyDescent="0.15">
      <c r="C15" s="56"/>
      <c r="D15" s="56"/>
      <c r="E15" s="56"/>
      <c r="F15" s="56"/>
      <c r="G15" s="56"/>
      <c r="H15" s="56"/>
      <c r="I15" s="56"/>
      <c r="J15" s="56"/>
      <c r="K15" s="56"/>
      <c r="L15" s="56"/>
      <c r="M15" s="56"/>
      <c r="N15" s="56"/>
      <c r="O15" s="56"/>
      <c r="P15" s="56"/>
      <c r="Q15" s="56"/>
      <c r="R15" s="56"/>
    </row>
    <row r="16" spans="2:20" x14ac:dyDescent="0.15">
      <c r="B16" s="3" t="s">
        <v>11</v>
      </c>
      <c r="C16" s="12"/>
      <c r="D16" s="12"/>
      <c r="E16" s="12"/>
      <c r="F16" s="12"/>
      <c r="G16" s="12"/>
      <c r="H16" s="12"/>
      <c r="I16" s="7" t="s">
        <v>12</v>
      </c>
    </row>
    <row r="17" spans="2:19" x14ac:dyDescent="0.15">
      <c r="B17" s="78" t="s">
        <v>13</v>
      </c>
      <c r="C17" s="79"/>
      <c r="D17" s="58" t="s">
        <v>14</v>
      </c>
      <c r="E17" s="58">
        <v>1</v>
      </c>
      <c r="F17" s="58">
        <v>2</v>
      </c>
      <c r="G17" s="58">
        <v>3</v>
      </c>
      <c r="H17" s="58" t="str">
        <f>IF(C14&gt;3,4,"")</f>
        <v/>
      </c>
      <c r="I17" s="58" t="str">
        <f>IF(C14&gt;4,5,"")</f>
        <v/>
      </c>
    </row>
    <row r="18" spans="2:19" x14ac:dyDescent="0.15">
      <c r="B18" s="80" t="s">
        <v>15</v>
      </c>
      <c r="C18" s="13" t="s">
        <v>16</v>
      </c>
      <c r="D18" s="14">
        <v>-100000</v>
      </c>
      <c r="E18" s="15"/>
      <c r="F18" s="15"/>
      <c r="G18" s="15"/>
      <c r="H18" s="16"/>
      <c r="I18" s="16"/>
    </row>
    <row r="19" spans="2:19" x14ac:dyDescent="0.15">
      <c r="B19" s="80"/>
      <c r="C19" s="13" t="s">
        <v>17</v>
      </c>
      <c r="D19" s="14"/>
      <c r="E19" s="15">
        <v>200000</v>
      </c>
      <c r="F19" s="15">
        <v>220000</v>
      </c>
      <c r="G19" s="15">
        <v>242000</v>
      </c>
      <c r="H19" s="15"/>
      <c r="I19" s="15"/>
    </row>
    <row r="20" spans="2:19" x14ac:dyDescent="0.15">
      <c r="B20" s="80"/>
      <c r="C20" s="13" t="s">
        <v>18</v>
      </c>
      <c r="D20" s="17" t="s">
        <v>19</v>
      </c>
      <c r="E20" s="18">
        <v>166000</v>
      </c>
      <c r="F20" s="18">
        <v>185000</v>
      </c>
      <c r="G20" s="18">
        <v>206000</v>
      </c>
      <c r="H20" s="15"/>
      <c r="I20" s="15"/>
    </row>
    <row r="21" spans="2:19" x14ac:dyDescent="0.15">
      <c r="B21" s="80"/>
      <c r="C21" s="13"/>
      <c r="D21" s="17" t="s">
        <v>20</v>
      </c>
      <c r="E21" s="18">
        <v>4000</v>
      </c>
      <c r="F21" s="18">
        <v>4000</v>
      </c>
      <c r="G21" s="18">
        <v>4000</v>
      </c>
      <c r="H21" s="15"/>
      <c r="I21" s="15"/>
    </row>
    <row r="22" spans="2:19" x14ac:dyDescent="0.15">
      <c r="B22" s="80"/>
      <c r="C22" s="13" t="s">
        <v>21</v>
      </c>
      <c r="D22" s="14"/>
      <c r="E22" s="15">
        <f>E19-E20-E21</f>
        <v>30000</v>
      </c>
      <c r="F22" s="15">
        <f>F19-F20-F21</f>
        <v>31000</v>
      </c>
      <c r="G22" s="15">
        <f>G19-G20-G21</f>
        <v>32000</v>
      </c>
      <c r="H22" s="15"/>
      <c r="I22" s="15"/>
    </row>
    <row r="23" spans="2:19" x14ac:dyDescent="0.15">
      <c r="B23" s="80"/>
      <c r="C23" s="13" t="s">
        <v>22</v>
      </c>
      <c r="D23" s="17" t="s">
        <v>19</v>
      </c>
      <c r="E23" s="15">
        <v>14000</v>
      </c>
      <c r="F23" s="15">
        <v>14500</v>
      </c>
      <c r="G23" s="15">
        <v>15000</v>
      </c>
      <c r="H23" s="15"/>
      <c r="I23" s="15"/>
    </row>
    <row r="24" spans="2:19" x14ac:dyDescent="0.15">
      <c r="B24" s="80"/>
      <c r="C24" s="13"/>
      <c r="D24" s="17" t="s">
        <v>20</v>
      </c>
      <c r="E24" s="15">
        <v>1000</v>
      </c>
      <c r="F24" s="15">
        <v>1000</v>
      </c>
      <c r="G24" s="15">
        <v>1000</v>
      </c>
      <c r="H24" s="15"/>
      <c r="I24" s="15"/>
    </row>
    <row r="25" spans="2:19" x14ac:dyDescent="0.15">
      <c r="B25" s="80"/>
      <c r="C25" s="13" t="s">
        <v>23</v>
      </c>
      <c r="D25" s="14"/>
      <c r="E25" s="15">
        <f>E22-E23-E24</f>
        <v>15000</v>
      </c>
      <c r="F25" s="15">
        <f>F22-F23-F24</f>
        <v>15500</v>
      </c>
      <c r="G25" s="15">
        <f t="shared" ref="G25" si="0">G22-G23-G24</f>
        <v>16000</v>
      </c>
      <c r="H25" s="15"/>
      <c r="I25" s="15"/>
    </row>
    <row r="26" spans="2:19" x14ac:dyDescent="0.15">
      <c r="B26" s="80"/>
      <c r="C26" s="13" t="s">
        <v>24</v>
      </c>
      <c r="D26" s="14"/>
      <c r="E26" s="15">
        <f>E21+E24</f>
        <v>5000</v>
      </c>
      <c r="F26" s="15">
        <f t="shared" ref="F26:G26" si="1">F21+F24</f>
        <v>5000</v>
      </c>
      <c r="G26" s="15">
        <f t="shared" si="1"/>
        <v>5000</v>
      </c>
      <c r="H26" s="15"/>
      <c r="I26" s="15"/>
    </row>
    <row r="27" spans="2:19" x14ac:dyDescent="0.15">
      <c r="B27" s="80"/>
      <c r="C27" s="13" t="s">
        <v>25</v>
      </c>
      <c r="D27" s="19">
        <f>SUM(D18:D22)</f>
        <v>-100000</v>
      </c>
      <c r="E27" s="20">
        <f>E25+E26</f>
        <v>20000</v>
      </c>
      <c r="F27" s="20">
        <f>F25+F26</f>
        <v>20500</v>
      </c>
      <c r="G27" s="20">
        <f t="shared" ref="G27" si="2">G25+G26</f>
        <v>21000</v>
      </c>
      <c r="H27" s="20"/>
      <c r="I27" s="20"/>
      <c r="J27" s="21"/>
    </row>
    <row r="28" spans="2:19" ht="18" thickBot="1" x14ac:dyDescent="0.2">
      <c r="B28" s="53"/>
      <c r="D28" s="22"/>
      <c r="E28" s="23"/>
      <c r="F28" s="5"/>
      <c r="G28" s="24"/>
      <c r="H28" s="5"/>
      <c r="I28" s="24"/>
      <c r="K28" s="23"/>
      <c r="L28" s="23"/>
      <c r="M28" s="23"/>
      <c r="N28" s="23"/>
      <c r="O28" s="23"/>
      <c r="P28" s="25"/>
      <c r="Q28" s="53"/>
      <c r="R28" s="25"/>
      <c r="S28" s="21"/>
    </row>
    <row r="29" spans="2:19" ht="18" thickBot="1" x14ac:dyDescent="0.2">
      <c r="B29" s="7" t="s">
        <v>26</v>
      </c>
      <c r="C29" s="11">
        <v>38</v>
      </c>
      <c r="D29" s="56" t="s">
        <v>10</v>
      </c>
      <c r="E29" s="23"/>
      <c r="F29" s="5"/>
      <c r="G29" s="4"/>
      <c r="H29" s="5" t="s">
        <v>27</v>
      </c>
      <c r="I29" s="6">
        <f>IF($C$14=3,(G27-F27)/F27,IF($C$14=4,(H27-G27)/G27,IF($C$14=5,(I27-H27)/H27,"")))</f>
        <v>2.4390243902439025E-2</v>
      </c>
      <c r="K29" s="23"/>
      <c r="L29" s="23"/>
      <c r="M29" s="23"/>
      <c r="N29" s="23"/>
      <c r="O29" s="23"/>
      <c r="P29" s="25"/>
      <c r="Q29" s="53"/>
      <c r="R29" s="25"/>
      <c r="S29" s="21"/>
    </row>
    <row r="30" spans="2:19" x14ac:dyDescent="0.15">
      <c r="B30" s="53"/>
      <c r="D30" s="22"/>
      <c r="E30" s="23"/>
      <c r="F30" s="5"/>
      <c r="G30" s="24"/>
      <c r="H30" s="5"/>
      <c r="I30" s="24"/>
      <c r="K30" s="23"/>
      <c r="L30" s="23"/>
      <c r="M30" s="23"/>
      <c r="N30" s="23"/>
      <c r="O30" s="23"/>
      <c r="P30" s="25"/>
      <c r="Q30" s="53"/>
      <c r="R30" s="25"/>
      <c r="S30" s="21"/>
    </row>
    <row r="31" spans="2:19" x14ac:dyDescent="0.15">
      <c r="B31" s="53" t="s">
        <v>28</v>
      </c>
      <c r="D31" s="22"/>
      <c r="E31" s="23"/>
      <c r="F31" s="5"/>
      <c r="G31" s="24"/>
      <c r="H31" s="5"/>
      <c r="I31" s="24"/>
      <c r="J31" s="23"/>
      <c r="K31" s="23"/>
      <c r="L31" s="23"/>
      <c r="M31" s="23"/>
      <c r="N31" s="23"/>
      <c r="O31" s="7" t="s">
        <v>12</v>
      </c>
      <c r="P31" s="25"/>
      <c r="Q31" s="53"/>
      <c r="R31" s="25"/>
      <c r="S31" s="21"/>
    </row>
    <row r="32" spans="2:19" x14ac:dyDescent="0.15">
      <c r="B32" s="78" t="s">
        <v>13</v>
      </c>
      <c r="C32" s="79"/>
      <c r="D32" s="58" t="s">
        <v>29</v>
      </c>
      <c r="E32" s="26">
        <f>C14+1</f>
        <v>4</v>
      </c>
      <c r="F32" s="27">
        <f t="shared" ref="F32:N32" si="3">E32+1</f>
        <v>5</v>
      </c>
      <c r="G32" s="27">
        <f t="shared" si="3"/>
        <v>6</v>
      </c>
      <c r="H32" s="27">
        <f t="shared" si="3"/>
        <v>7</v>
      </c>
      <c r="I32" s="27">
        <f t="shared" si="3"/>
        <v>8</v>
      </c>
      <c r="J32" s="27">
        <f t="shared" si="3"/>
        <v>9</v>
      </c>
      <c r="K32" s="27">
        <f t="shared" si="3"/>
        <v>10</v>
      </c>
      <c r="L32" s="27">
        <f t="shared" si="3"/>
        <v>11</v>
      </c>
      <c r="M32" s="27">
        <f t="shared" si="3"/>
        <v>12</v>
      </c>
      <c r="N32" s="27">
        <f t="shared" si="3"/>
        <v>13</v>
      </c>
      <c r="O32" s="58" t="s">
        <v>30</v>
      </c>
      <c r="P32" s="3"/>
    </row>
    <row r="33" spans="2:21" x14ac:dyDescent="0.15">
      <c r="B33" s="80" t="s">
        <v>31</v>
      </c>
      <c r="C33" s="80" t="s">
        <v>32</v>
      </c>
      <c r="D33" s="57"/>
      <c r="E33" s="28">
        <f>IF(AND(C14=3,C29&gt;=4),(G27+G27*$I$29),IF(AND(C14=4,C29&gt;=5),(H27+H27*$I$29),IF(AND(C14=5,C29&gt;=6),(I27+I27*$I$29),"")))</f>
        <v>21512.195121951219</v>
      </c>
      <c r="F33" s="28">
        <f>IF(F32&lt;=$C$29,E33+E33*$I$29,"")</f>
        <v>22036.882807852468</v>
      </c>
      <c r="G33" s="28">
        <f t="shared" ref="G33:N33" si="4">IF(G32&lt;=$C$29,F33+F33*$I$29,"")</f>
        <v>22574.367754385454</v>
      </c>
      <c r="H33" s="28">
        <f t="shared" si="4"/>
        <v>23124.962089858269</v>
      </c>
      <c r="I33" s="28">
        <f t="shared" si="4"/>
        <v>23688.985555464569</v>
      </c>
      <c r="J33" s="28">
        <f t="shared" si="4"/>
        <v>24266.765690963704</v>
      </c>
      <c r="K33" s="28">
        <f t="shared" si="4"/>
        <v>24858.638024889649</v>
      </c>
      <c r="L33" s="28">
        <f t="shared" si="4"/>
        <v>25464.946269399152</v>
      </c>
      <c r="M33" s="28">
        <f t="shared" si="4"/>
        <v>26086.042519872302</v>
      </c>
      <c r="N33" s="28">
        <f t="shared" si="4"/>
        <v>26722.287459381383</v>
      </c>
      <c r="O33" s="20"/>
      <c r="P33" s="29"/>
      <c r="Q33" s="53"/>
      <c r="R33" s="30"/>
      <c r="S33" s="21"/>
    </row>
    <row r="34" spans="2:21" x14ac:dyDescent="0.15">
      <c r="B34" s="80"/>
      <c r="C34" s="80"/>
      <c r="D34" s="58" t="s">
        <v>29</v>
      </c>
      <c r="E34" s="58">
        <f>N32+1</f>
        <v>14</v>
      </c>
      <c r="F34" s="27">
        <f t="shared" ref="F34:N34" si="5">E34+1</f>
        <v>15</v>
      </c>
      <c r="G34" s="27">
        <f t="shared" si="5"/>
        <v>16</v>
      </c>
      <c r="H34" s="27">
        <f t="shared" si="5"/>
        <v>17</v>
      </c>
      <c r="I34" s="27">
        <f t="shared" si="5"/>
        <v>18</v>
      </c>
      <c r="J34" s="27">
        <f t="shared" si="5"/>
        <v>19</v>
      </c>
      <c r="K34" s="27">
        <f t="shared" si="5"/>
        <v>20</v>
      </c>
      <c r="L34" s="27">
        <f t="shared" si="5"/>
        <v>21</v>
      </c>
      <c r="M34" s="27">
        <f t="shared" si="5"/>
        <v>22</v>
      </c>
      <c r="N34" s="31">
        <f t="shared" si="5"/>
        <v>23</v>
      </c>
      <c r="O34" s="58"/>
      <c r="P34" s="3"/>
    </row>
    <row r="35" spans="2:21" x14ac:dyDescent="0.15">
      <c r="B35" s="80"/>
      <c r="C35" s="80"/>
      <c r="D35" s="57"/>
      <c r="E35" s="28">
        <f>IF(E34&lt;=$C$29,N33+N33*$I$29,"")</f>
        <v>27374.050568146784</v>
      </c>
      <c r="F35" s="28">
        <f>IF(F34&lt;=$C$29,E35+E35*$I$29,"")</f>
        <v>28041.710338101584</v>
      </c>
      <c r="G35" s="28">
        <f t="shared" ref="G35:N35" si="6">IF(G34&lt;=$C$29,F35+F35*$I$29,"")</f>
        <v>28725.654492689428</v>
      </c>
      <c r="H35" s="28">
        <f t="shared" si="6"/>
        <v>29426.280212023317</v>
      </c>
      <c r="I35" s="28">
        <f t="shared" si="6"/>
        <v>30143.99436353608</v>
      </c>
      <c r="J35" s="28">
        <f t="shared" si="6"/>
        <v>30879.213738256472</v>
      </c>
      <c r="K35" s="28">
        <f t="shared" si="6"/>
        <v>31632.365292848095</v>
      </c>
      <c r="L35" s="28">
        <f t="shared" si="6"/>
        <v>32403.886397551709</v>
      </c>
      <c r="M35" s="28">
        <f t="shared" si="6"/>
        <v>33194.225090174921</v>
      </c>
      <c r="N35" s="28">
        <f t="shared" si="6"/>
        <v>34003.840336276749</v>
      </c>
      <c r="O35" s="20"/>
      <c r="P35" s="29"/>
      <c r="Q35" s="53"/>
      <c r="R35" s="30"/>
      <c r="S35" s="21"/>
    </row>
    <row r="36" spans="2:21" x14ac:dyDescent="0.15">
      <c r="B36" s="80"/>
      <c r="C36" s="80"/>
      <c r="D36" s="58" t="s">
        <v>29</v>
      </c>
      <c r="E36" s="58">
        <f>N34+1</f>
        <v>24</v>
      </c>
      <c r="F36" s="27">
        <f t="shared" ref="F36:N36" si="7">E36+1</f>
        <v>25</v>
      </c>
      <c r="G36" s="27">
        <f t="shared" si="7"/>
        <v>26</v>
      </c>
      <c r="H36" s="27">
        <f t="shared" si="7"/>
        <v>27</v>
      </c>
      <c r="I36" s="27">
        <f t="shared" si="7"/>
        <v>28</v>
      </c>
      <c r="J36" s="27">
        <f t="shared" si="7"/>
        <v>29</v>
      </c>
      <c r="K36" s="27">
        <f t="shared" si="7"/>
        <v>30</v>
      </c>
      <c r="L36" s="27">
        <f t="shared" si="7"/>
        <v>31</v>
      </c>
      <c r="M36" s="27">
        <f t="shared" si="7"/>
        <v>32</v>
      </c>
      <c r="N36" s="31">
        <f t="shared" si="7"/>
        <v>33</v>
      </c>
      <c r="O36" s="13"/>
      <c r="P36" s="3"/>
    </row>
    <row r="37" spans="2:21" x14ac:dyDescent="0.15">
      <c r="B37" s="80"/>
      <c r="C37" s="80"/>
      <c r="D37" s="57"/>
      <c r="E37" s="28">
        <f>IF(E36&lt;=$C$29,N35+N35*$I$29,"")</f>
        <v>34833.202295698131</v>
      </c>
      <c r="F37" s="28">
        <f>IF(F36&lt;=$C$29,E37+E37*$I$29,"")</f>
        <v>35682.792595593208</v>
      </c>
      <c r="G37" s="28">
        <f t="shared" ref="G37:N37" si="8">IF(G36&lt;=$C$29,F37+F37*$I$29,"")</f>
        <v>36553.104610119874</v>
      </c>
      <c r="H37" s="28">
        <f t="shared" si="8"/>
        <v>37444.643746952068</v>
      </c>
      <c r="I37" s="28">
        <f t="shared" si="8"/>
        <v>38357.927740780164</v>
      </c>
      <c r="J37" s="28">
        <f t="shared" si="8"/>
        <v>39293.486953969921</v>
      </c>
      <c r="K37" s="28">
        <f t="shared" si="8"/>
        <v>40251.864684554552</v>
      </c>
      <c r="L37" s="28">
        <f t="shared" si="8"/>
        <v>41233.617481738809</v>
      </c>
      <c r="M37" s="28">
        <f t="shared" si="8"/>
        <v>42239.315469098292</v>
      </c>
      <c r="N37" s="28">
        <f t="shared" si="8"/>
        <v>43269.542675661665</v>
      </c>
      <c r="O37" s="32"/>
      <c r="P37" s="3"/>
    </row>
    <row r="38" spans="2:21" x14ac:dyDescent="0.15">
      <c r="B38" s="80"/>
      <c r="C38" s="80"/>
      <c r="D38" s="58" t="s">
        <v>29</v>
      </c>
      <c r="E38" s="58">
        <f>N36+1</f>
        <v>34</v>
      </c>
      <c r="F38" s="27">
        <f t="shared" ref="F38:N38" si="9">E38+1</f>
        <v>35</v>
      </c>
      <c r="G38" s="27">
        <f t="shared" si="9"/>
        <v>36</v>
      </c>
      <c r="H38" s="27">
        <f t="shared" si="9"/>
        <v>37</v>
      </c>
      <c r="I38" s="27">
        <f t="shared" si="9"/>
        <v>38</v>
      </c>
      <c r="J38" s="27">
        <f t="shared" si="9"/>
        <v>39</v>
      </c>
      <c r="K38" s="27">
        <f t="shared" si="9"/>
        <v>40</v>
      </c>
      <c r="L38" s="27">
        <f t="shared" si="9"/>
        <v>41</v>
      </c>
      <c r="M38" s="27">
        <f t="shared" si="9"/>
        <v>42</v>
      </c>
      <c r="N38" s="31">
        <f t="shared" si="9"/>
        <v>43</v>
      </c>
      <c r="O38" s="13"/>
      <c r="P38" s="3"/>
    </row>
    <row r="39" spans="2:21" x14ac:dyDescent="0.15">
      <c r="B39" s="80"/>
      <c r="C39" s="80"/>
      <c r="D39" s="57"/>
      <c r="E39" s="28">
        <f>IF(E38&lt;=$C$29,N37+N37*$I$29,"")</f>
        <v>44324.897375068045</v>
      </c>
      <c r="F39" s="28">
        <f>IF(F38&lt;=$C$29,E39+E39*$I$29,"")</f>
        <v>45405.992432996536</v>
      </c>
      <c r="G39" s="28">
        <f t="shared" ref="G39:N39" si="10">IF(G38&lt;=$C$29,F39+F39*$I$29,"")</f>
        <v>46513.455663069624</v>
      </c>
      <c r="H39" s="28">
        <f t="shared" si="10"/>
        <v>47647.930191437175</v>
      </c>
      <c r="I39" s="28">
        <f t="shared" si="10"/>
        <v>48810.074830252714</v>
      </c>
      <c r="J39" s="28" t="str">
        <f t="shared" si="10"/>
        <v/>
      </c>
      <c r="K39" s="28" t="str">
        <f t="shared" si="10"/>
        <v/>
      </c>
      <c r="L39" s="28" t="str">
        <f t="shared" si="10"/>
        <v/>
      </c>
      <c r="M39" s="28" t="str">
        <f t="shared" si="10"/>
        <v/>
      </c>
      <c r="N39" s="28" t="str">
        <f t="shared" si="10"/>
        <v/>
      </c>
      <c r="O39" s="33"/>
      <c r="P39" s="3"/>
    </row>
    <row r="40" spans="2:21" ht="18" thickBot="1" x14ac:dyDescent="0.2">
      <c r="B40" s="80"/>
      <c r="C40" s="80"/>
      <c r="D40" s="58" t="s">
        <v>29</v>
      </c>
      <c r="E40" s="58">
        <f>N38+1</f>
        <v>44</v>
      </c>
      <c r="F40" s="27">
        <f t="shared" ref="F40:N40" si="11">E40+1</f>
        <v>45</v>
      </c>
      <c r="G40" s="27">
        <f t="shared" si="11"/>
        <v>46</v>
      </c>
      <c r="H40" s="27">
        <f t="shared" si="11"/>
        <v>47</v>
      </c>
      <c r="I40" s="27">
        <f t="shared" si="11"/>
        <v>48</v>
      </c>
      <c r="J40" s="27">
        <f t="shared" si="11"/>
        <v>49</v>
      </c>
      <c r="K40" s="27">
        <f t="shared" si="11"/>
        <v>50</v>
      </c>
      <c r="L40" s="27">
        <f t="shared" si="11"/>
        <v>51</v>
      </c>
      <c r="M40" s="27">
        <f t="shared" si="11"/>
        <v>52</v>
      </c>
      <c r="N40" s="31">
        <f t="shared" si="11"/>
        <v>53</v>
      </c>
      <c r="O40" s="34"/>
      <c r="P40" s="35" t="s">
        <v>15</v>
      </c>
      <c r="R40" s="53" t="s">
        <v>33</v>
      </c>
    </row>
    <row r="41" spans="2:21" ht="18" thickBot="1" x14ac:dyDescent="0.2">
      <c r="B41" s="80"/>
      <c r="C41" s="80"/>
      <c r="D41" s="57"/>
      <c r="E41" s="28" t="str">
        <f>IF(E40&lt;=$C$29,N39+N39*$I$29,"")</f>
        <v/>
      </c>
      <c r="F41" s="28" t="str">
        <f>IF(F40&lt;=$C$29,E41+E41*$I$29,"")</f>
        <v/>
      </c>
      <c r="G41" s="28" t="str">
        <f t="shared" ref="G41:M41" si="12">IF(G40&lt;=$C$29,F41+F41*$I$29,"")</f>
        <v/>
      </c>
      <c r="H41" s="28" t="str">
        <f t="shared" si="12"/>
        <v/>
      </c>
      <c r="I41" s="28" t="str">
        <f t="shared" si="12"/>
        <v/>
      </c>
      <c r="J41" s="28" t="str">
        <f t="shared" si="12"/>
        <v/>
      </c>
      <c r="K41" s="28" t="str">
        <f t="shared" si="12"/>
        <v/>
      </c>
      <c r="L41" s="28" t="str">
        <f t="shared" si="12"/>
        <v/>
      </c>
      <c r="M41" s="28" t="str">
        <f t="shared" si="12"/>
        <v/>
      </c>
      <c r="N41" s="28" t="str">
        <f>IF(N40&lt;=$C$29,M41+M41*$I$29,"")</f>
        <v/>
      </c>
      <c r="O41" s="36">
        <f>(IF(C29=1,E27,IF(C29=2,SUM(E27:F27),SUM(E27:I27)))+SUM(E33:N33)+SUM(E35:N35)+SUM(E37:N37)+SUM(E39:N39)+SUM(E41:N41))/C29</f>
        <v>32355.872180805633</v>
      </c>
      <c r="P41" s="37">
        <f>O41/(D27*-1)</f>
        <v>0.32355872180805634</v>
      </c>
      <c r="Q41" s="53" t="s">
        <v>4</v>
      </c>
      <c r="R41" s="54">
        <v>7.0000000000000007E-2</v>
      </c>
      <c r="S41" s="21"/>
    </row>
    <row r="42" spans="2:21" x14ac:dyDescent="0.15">
      <c r="B42" s="67" t="s">
        <v>34</v>
      </c>
      <c r="C42" s="67"/>
      <c r="D42" s="67"/>
      <c r="E42" s="67"/>
      <c r="F42" s="67"/>
      <c r="G42" s="23"/>
      <c r="H42" s="23"/>
      <c r="I42" s="23"/>
      <c r="J42" s="23"/>
      <c r="K42" s="23"/>
      <c r="L42" s="23"/>
      <c r="M42" s="23"/>
      <c r="N42" s="23"/>
      <c r="O42" s="23"/>
      <c r="P42" s="25"/>
      <c r="Q42" s="53"/>
      <c r="R42" s="25"/>
      <c r="S42" s="21"/>
    </row>
    <row r="43" spans="2:21" ht="18" thickBot="1" x14ac:dyDescent="0.2">
      <c r="B43" s="53"/>
      <c r="D43" s="22"/>
      <c r="E43" s="22"/>
      <c r="F43" s="22"/>
      <c r="G43" s="22"/>
      <c r="H43" s="22"/>
      <c r="I43" s="22"/>
      <c r="J43" s="22"/>
      <c r="K43" s="22"/>
      <c r="L43" s="22"/>
      <c r="M43" s="22"/>
      <c r="N43" s="22"/>
      <c r="O43" s="38"/>
      <c r="P43" s="25"/>
      <c r="Q43" s="53"/>
      <c r="R43" s="25"/>
      <c r="U43" s="55"/>
    </row>
    <row r="44" spans="2:21" x14ac:dyDescent="0.15">
      <c r="B44" s="39" t="s">
        <v>35</v>
      </c>
      <c r="C44" s="40"/>
      <c r="D44" s="40"/>
      <c r="E44" s="40"/>
      <c r="F44" s="40"/>
      <c r="G44" s="41"/>
      <c r="H44" s="41"/>
      <c r="I44" s="41"/>
      <c r="J44" s="41"/>
      <c r="K44" s="41"/>
      <c r="L44" s="41"/>
      <c r="M44" s="41"/>
      <c r="N44" s="41"/>
      <c r="O44" s="42"/>
      <c r="P44" s="43"/>
      <c r="Q44" s="25"/>
    </row>
    <row r="45" spans="2:21" x14ac:dyDescent="0.15">
      <c r="B45" s="44"/>
      <c r="G45" s="38"/>
      <c r="H45" s="38"/>
      <c r="I45" s="38"/>
      <c r="J45" s="38"/>
      <c r="K45" s="38"/>
      <c r="L45" s="38"/>
      <c r="M45" s="38"/>
      <c r="N45" s="38"/>
      <c r="O45" s="25"/>
      <c r="P45" s="45"/>
      <c r="Q45" s="25"/>
    </row>
    <row r="46" spans="2:21" x14ac:dyDescent="0.15">
      <c r="B46" s="44" t="s">
        <v>36</v>
      </c>
      <c r="C46" s="1" t="s">
        <v>37</v>
      </c>
      <c r="G46" s="38"/>
      <c r="H46" s="38"/>
      <c r="I46" s="38"/>
      <c r="J46" s="38"/>
      <c r="K46" s="38"/>
      <c r="L46" s="38"/>
      <c r="M46" s="38"/>
      <c r="N46" s="38"/>
      <c r="O46" s="25"/>
      <c r="P46" s="45"/>
      <c r="Q46" s="25"/>
    </row>
    <row r="47" spans="2:21" x14ac:dyDescent="0.15">
      <c r="B47" s="44" t="s">
        <v>38</v>
      </c>
      <c r="C47" s="1" t="s">
        <v>39</v>
      </c>
      <c r="D47" s="53"/>
      <c r="E47" s="53"/>
      <c r="F47" s="53"/>
      <c r="G47" s="53"/>
      <c r="H47" s="53"/>
      <c r="I47" s="53"/>
      <c r="J47" s="53"/>
      <c r="K47" s="53"/>
      <c r="L47" s="53"/>
      <c r="M47" s="53"/>
      <c r="N47" s="53"/>
      <c r="O47" s="25"/>
      <c r="P47" s="45"/>
      <c r="Q47" s="25"/>
    </row>
    <row r="48" spans="2:21" x14ac:dyDescent="0.15">
      <c r="B48" s="44" t="s">
        <v>40</v>
      </c>
      <c r="C48" s="1" t="s">
        <v>41</v>
      </c>
      <c r="E48" s="46"/>
      <c r="F48" s="46"/>
      <c r="G48" s="46"/>
      <c r="I48" s="46"/>
      <c r="K48" s="46"/>
      <c r="L48" s="46"/>
      <c r="M48" s="46"/>
      <c r="N48" s="46"/>
      <c r="P48" s="45"/>
      <c r="Q48" s="25"/>
    </row>
    <row r="49" spans="2:17" x14ac:dyDescent="0.15">
      <c r="B49" s="44" t="s">
        <v>42</v>
      </c>
      <c r="C49" s="68" t="s">
        <v>43</v>
      </c>
      <c r="D49" s="68"/>
      <c r="E49" s="68"/>
      <c r="F49" s="68"/>
      <c r="G49" s="68"/>
      <c r="H49" s="68"/>
      <c r="I49" s="68"/>
      <c r="J49" s="68"/>
      <c r="K49" s="68"/>
      <c r="L49" s="46"/>
      <c r="M49" s="46"/>
      <c r="N49" s="46"/>
      <c r="P49" s="45"/>
      <c r="Q49" s="25"/>
    </row>
    <row r="50" spans="2:17" x14ac:dyDescent="0.15">
      <c r="B50" s="44" t="s">
        <v>44</v>
      </c>
      <c r="C50" s="68"/>
      <c r="D50" s="68"/>
      <c r="E50" s="68"/>
      <c r="F50" s="68"/>
      <c r="G50" s="68"/>
      <c r="H50" s="68"/>
      <c r="I50" s="68"/>
      <c r="J50" s="68"/>
      <c r="K50" s="68"/>
      <c r="L50" s="46"/>
      <c r="M50" s="46"/>
      <c r="N50" s="46"/>
      <c r="P50" s="45"/>
      <c r="Q50" s="25"/>
    </row>
    <row r="51" spans="2:17" x14ac:dyDescent="0.15">
      <c r="B51" s="47"/>
      <c r="E51" s="48"/>
      <c r="F51" s="48"/>
      <c r="G51" s="48"/>
      <c r="I51" s="48"/>
      <c r="K51" s="48"/>
      <c r="L51" s="48"/>
      <c r="M51" s="48"/>
      <c r="N51" s="48"/>
      <c r="P51" s="49"/>
    </row>
    <row r="52" spans="2:17" x14ac:dyDescent="0.15">
      <c r="B52" s="47"/>
      <c r="E52" s="48"/>
      <c r="F52" s="48"/>
      <c r="G52" s="48"/>
      <c r="H52" s="48"/>
      <c r="I52" s="48"/>
      <c r="J52" s="48"/>
      <c r="K52" s="48"/>
      <c r="L52" s="48"/>
      <c r="M52" s="48"/>
      <c r="N52" s="48"/>
      <c r="P52" s="49"/>
    </row>
    <row r="53" spans="2:17" ht="18" thickBot="1" x14ac:dyDescent="0.2">
      <c r="B53" s="50"/>
      <c r="C53" s="51"/>
      <c r="D53" s="51"/>
      <c r="E53" s="51"/>
      <c r="F53" s="51"/>
      <c r="G53" s="51"/>
      <c r="H53" s="51"/>
      <c r="I53" s="51"/>
      <c r="J53" s="51"/>
      <c r="K53" s="51"/>
      <c r="L53" s="51"/>
      <c r="M53" s="51"/>
      <c r="N53" s="51"/>
      <c r="O53" s="51"/>
      <c r="P53" s="52"/>
    </row>
  </sheetData>
  <mergeCells count="14">
    <mergeCell ref="B42:F42"/>
    <mergeCell ref="C49:K50"/>
    <mergeCell ref="C10:P12"/>
    <mergeCell ref="B17:C17"/>
    <mergeCell ref="B18:B27"/>
    <mergeCell ref="B32:C32"/>
    <mergeCell ref="B33:B41"/>
    <mergeCell ref="C33:C41"/>
    <mergeCell ref="F2:J2"/>
    <mergeCell ref="B5:B6"/>
    <mergeCell ref="C5:P5"/>
    <mergeCell ref="Q5:Q6"/>
    <mergeCell ref="R5:R6"/>
    <mergeCell ref="C6:P6"/>
  </mergeCells>
  <phoneticPr fontId="1"/>
  <conditionalFormatting sqref="F17:F27">
    <cfRule type="expression" dxfId="1" priority="1">
      <formula>$C$29&lt;=1</formula>
    </cfRule>
  </conditionalFormatting>
  <conditionalFormatting sqref="G17:G27">
    <cfRule type="expression" dxfId="0" priority="2">
      <formula>$C$29&lt;=2</formula>
    </cfRule>
  </conditionalFormatting>
  <conditionalFormatting sqref="H19:I26">
    <cfRule type="expression" priority="5">
      <formula>$H$17=4</formula>
    </cfRule>
  </conditionalFormatting>
  <dataValidations count="2">
    <dataValidation type="whole" allowBlank="1" showInputMessage="1" showErrorMessage="1" sqref="C29" xr:uid="{0FC9E012-3046-4CBF-B9CF-B142139199F8}">
      <formula1>1</formula1>
      <formula2>99</formula2>
    </dataValidation>
    <dataValidation type="list" allowBlank="1" showInputMessage="1" showErrorMessage="1" sqref="C14" xr:uid="{F4B6E060-44CB-4B1C-AEE0-91F47CEAD276}">
      <formula1>"3,4,5"</formula1>
    </dataValidation>
  </dataValidations>
  <pageMargins left="0.70866141732283472" right="0.70866141732283472" top="0.74803149606299213" bottom="0.74803149606299213" header="0.31496062992125984" footer="0.31496062992125984"/>
  <pageSetup paperSize="9" scale="5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（修正後）基準への適合状況</vt:lpstr>
      <vt:lpstr>'（修正後）基準への適合状況'!Print_Area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2025-09-30T11:17:24Z</dcterms:created>
  <dcterms:modified xsi:type="dcterms:W3CDTF">2025-09-30T11:17:27Z</dcterms:modified>
  <cp:category/>
  <cp:contentStatus/>
</cp:coreProperties>
</file>