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002"/>
  <workbookPr filterPrivacy="1" defaultThemeVersion="124226"/>
  <xr:revisionPtr revIDLastSave="0" documentId="8_{2218EE04-2435-4C8A-B0EA-E5827EF7A7AA}" xr6:coauthVersionLast="47" xr6:coauthVersionMax="47" xr10:uidLastSave="{00000000-0000-0000-0000-000000000000}"/>
  <bookViews>
    <workbookView xWindow="-120" yWindow="-120" windowWidth="29040" windowHeight="15840" xr2:uid="{00000000-000D-0000-FFFF-FFFF00000000}"/>
  </bookViews>
  <sheets>
    <sheet name="Sheet1" sheetId="5" r:id="rId1"/>
  </sheets>
  <definedNames>
    <definedName name="_xlnm.Print_Area" localSheetId="0">Sheet1!$A$1:$J$535</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520" i="5" l="1"/>
  <c r="D521" i="5"/>
  <c r="D522" i="5"/>
  <c r="F459" i="5"/>
  <c r="G458" i="5"/>
  <c r="G457" i="5"/>
  <c r="G459" i="5"/>
  <c r="G448" i="5"/>
  <c r="F425" i="5"/>
  <c r="F426" i="5"/>
  <c r="G447" i="5"/>
  <c r="I410" i="5"/>
  <c r="F500" i="5"/>
  <c r="F501" i="5"/>
  <c r="F502" i="5"/>
  <c r="F503" i="5"/>
  <c r="D516" i="5"/>
  <c r="D532" i="5"/>
  <c r="G508" i="5"/>
  <c r="E505" i="5"/>
  <c r="E508" i="5"/>
  <c r="F499" i="5"/>
  <c r="F498" i="5"/>
  <c r="F505" i="5"/>
  <c r="F508" i="5"/>
  <c r="E476" i="5"/>
  <c r="D489" i="5"/>
  <c r="I411" i="5"/>
  <c r="H402" i="5"/>
  <c r="E380" i="5"/>
  <c r="C380" i="5"/>
  <c r="I379" i="5"/>
  <c r="H379" i="5"/>
  <c r="J379" i="5"/>
  <c r="I378" i="5"/>
  <c r="J378" i="5"/>
  <c r="H378" i="5"/>
  <c r="I377" i="5"/>
  <c r="I380" i="5"/>
  <c r="H377" i="5"/>
  <c r="J377" i="5"/>
  <c r="J380" i="5"/>
  <c r="E390" i="5"/>
  <c r="I365" i="5"/>
  <c r="I364" i="5"/>
  <c r="I363" i="5"/>
  <c r="D357" i="5"/>
  <c r="C357" i="5"/>
  <c r="G356" i="5"/>
  <c r="I356" i="5"/>
  <c r="J365" i="5"/>
  <c r="J366" i="5"/>
  <c r="E389" i="5"/>
  <c r="E391" i="5"/>
  <c r="D485" i="5"/>
  <c r="G355" i="5"/>
  <c r="I355" i="5"/>
  <c r="G354" i="5"/>
  <c r="G357" i="5"/>
  <c r="I354" i="5"/>
  <c r="I357" i="5"/>
  <c r="E346" i="5"/>
  <c r="D346" i="5"/>
  <c r="C346" i="5"/>
  <c r="F346" i="5"/>
  <c r="D484" i="5"/>
  <c r="F345" i="5"/>
  <c r="F344" i="5"/>
  <c r="I330" i="5"/>
  <c r="H324" i="5"/>
  <c r="E324" i="5"/>
  <c r="C292" i="5"/>
  <c r="F291" i="5"/>
  <c r="G291" i="5"/>
  <c r="F290" i="5"/>
  <c r="G290" i="5"/>
  <c r="I272" i="5"/>
  <c r="I271" i="5"/>
  <c r="I270" i="5"/>
  <c r="I269" i="5"/>
  <c r="I273" i="5"/>
  <c r="E263" i="5"/>
  <c r="H262" i="5"/>
  <c r="G262" i="5"/>
  <c r="I262" i="5"/>
  <c r="H261" i="5"/>
  <c r="G261" i="5"/>
  <c r="H260" i="5"/>
  <c r="G260" i="5"/>
  <c r="H259" i="5"/>
  <c r="H263" i="5"/>
  <c r="G259" i="5"/>
  <c r="I237" i="5"/>
  <c r="F237" i="5"/>
  <c r="I236" i="5"/>
  <c r="I238" i="5"/>
  <c r="F236" i="5"/>
  <c r="F238" i="5"/>
  <c r="I222" i="5"/>
  <c r="F222" i="5"/>
  <c r="I221" i="5"/>
  <c r="I223" i="5"/>
  <c r="F221" i="5"/>
  <c r="F223" i="5"/>
  <c r="E205" i="5"/>
  <c r="C205" i="5"/>
  <c r="H204" i="5"/>
  <c r="H203" i="5"/>
  <c r="I203" i="5"/>
  <c r="I205" i="5"/>
  <c r="G248" i="5"/>
  <c r="C187" i="5"/>
  <c r="H186" i="5"/>
  <c r="E186" i="5"/>
  <c r="I186" i="5"/>
  <c r="H185" i="5"/>
  <c r="E185" i="5"/>
  <c r="H184" i="5"/>
  <c r="E184" i="5"/>
  <c r="G166" i="5"/>
  <c r="E166" i="5"/>
  <c r="G165" i="5"/>
  <c r="E165" i="5"/>
  <c r="G164" i="5"/>
  <c r="E164" i="5"/>
  <c r="G163" i="5"/>
  <c r="G167" i="5"/>
  <c r="E163" i="5"/>
  <c r="E167" i="5"/>
  <c r="G155" i="5"/>
  <c r="F155" i="5"/>
  <c r="H154" i="5"/>
  <c r="I154" i="5"/>
  <c r="E154" i="5"/>
  <c r="H153" i="5"/>
  <c r="I153" i="5"/>
  <c r="E153" i="5"/>
  <c r="H152" i="5"/>
  <c r="I152" i="5"/>
  <c r="E152" i="5"/>
  <c r="H151" i="5"/>
  <c r="I151" i="5"/>
  <c r="I155" i="5"/>
  <c r="E151" i="5"/>
  <c r="I140" i="5"/>
  <c r="H139" i="5"/>
  <c r="E139" i="5"/>
  <c r="H138" i="5"/>
  <c r="H140" i="5"/>
  <c r="E138" i="5"/>
  <c r="E140" i="5"/>
  <c r="J140" i="5"/>
  <c r="I130" i="5"/>
  <c r="H129" i="5"/>
  <c r="E129" i="5"/>
  <c r="H128" i="5"/>
  <c r="H130" i="5"/>
  <c r="J130" i="5"/>
  <c r="I173" i="5"/>
  <c r="E128" i="5"/>
  <c r="I121" i="5"/>
  <c r="H120" i="5"/>
  <c r="H119" i="5"/>
  <c r="H121" i="5"/>
  <c r="G113" i="5"/>
  <c r="F113" i="5"/>
  <c r="D113" i="5"/>
  <c r="C113" i="5"/>
  <c r="H112" i="5"/>
  <c r="E112" i="5"/>
  <c r="H111" i="5"/>
  <c r="E111" i="5"/>
  <c r="G102" i="5"/>
  <c r="F101" i="5"/>
  <c r="F100" i="5"/>
  <c r="F102" i="5"/>
  <c r="I77" i="5"/>
  <c r="F77" i="5"/>
  <c r="E77" i="5"/>
  <c r="D77" i="5"/>
  <c r="G76" i="5"/>
  <c r="C76" i="5"/>
  <c r="J77" i="5"/>
  <c r="C75" i="5"/>
  <c r="C77" i="5"/>
  <c r="I55" i="5"/>
  <c r="I54" i="5"/>
  <c r="I56" i="5"/>
  <c r="E41" i="5"/>
  <c r="E40" i="5"/>
  <c r="E42" i="5"/>
  <c r="E26" i="5"/>
  <c r="G26" i="5"/>
  <c r="E25" i="5"/>
  <c r="G25" i="5"/>
  <c r="G27" i="5"/>
  <c r="D17" i="5"/>
  <c r="D263" i="5"/>
  <c r="C17" i="5"/>
  <c r="E16" i="5"/>
  <c r="E15" i="5"/>
  <c r="E14" i="5"/>
  <c r="E13" i="5"/>
  <c r="C403" i="5"/>
  <c r="H401" i="5"/>
  <c r="H403" i="5"/>
  <c r="J412" i="5"/>
  <c r="G415" i="5"/>
  <c r="G417" i="5"/>
  <c r="D486" i="5"/>
  <c r="G412" i="5"/>
  <c r="H77" i="5"/>
  <c r="G77" i="5"/>
  <c r="G75" i="5"/>
  <c r="I324" i="5"/>
  <c r="J330" i="5"/>
  <c r="E335" i="5"/>
  <c r="I412" i="5"/>
  <c r="E155" i="5"/>
  <c r="J222" i="5"/>
  <c r="I261" i="5"/>
  <c r="J271" i="5"/>
  <c r="H205" i="5"/>
  <c r="J236" i="5"/>
  <c r="E113" i="5"/>
  <c r="J221" i="5"/>
  <c r="J223" i="5"/>
  <c r="D488" i="5"/>
  <c r="H380" i="5"/>
  <c r="H113" i="5"/>
  <c r="J121" i="5"/>
  <c r="J364" i="5"/>
  <c r="H187" i="5"/>
  <c r="I184" i="5"/>
  <c r="I204" i="5"/>
  <c r="J237" i="5"/>
  <c r="J363" i="5"/>
  <c r="I259" i="5"/>
  <c r="J269" i="5"/>
  <c r="I185" i="5"/>
  <c r="I187" i="5"/>
  <c r="G247" i="5"/>
  <c r="G250" i="5"/>
  <c r="D481" i="5"/>
  <c r="E187" i="5"/>
  <c r="G263" i="5"/>
  <c r="I260" i="5"/>
  <c r="E27" i="5"/>
  <c r="J238" i="5"/>
  <c r="G249" i="5"/>
  <c r="C263" i="5"/>
  <c r="E17" i="5"/>
  <c r="H311" i="5"/>
  <c r="E130" i="5"/>
  <c r="I290" i="5"/>
  <c r="J270" i="5"/>
  <c r="I263" i="5"/>
  <c r="J272" i="5"/>
  <c r="J273" i="5"/>
  <c r="H298" i="5"/>
  <c r="I291" i="5"/>
  <c r="I292" i="5"/>
  <c r="H299" i="5"/>
  <c r="G292" i="5"/>
  <c r="E510" i="5"/>
  <c r="D528" i="5"/>
  <c r="D529" i="5"/>
  <c r="G449" i="5"/>
  <c r="D487" i="5"/>
  <c r="H314" i="5"/>
  <c r="H315" i="5"/>
  <c r="J84" i="5"/>
  <c r="D91" i="5"/>
  <c r="I27" i="5"/>
  <c r="D88" i="5"/>
  <c r="J155" i="5"/>
  <c r="H316" i="5"/>
  <c r="G42" i="5"/>
  <c r="D89" i="5"/>
  <c r="H102" i="5"/>
  <c r="I172" i="5"/>
  <c r="J69" i="5"/>
  <c r="D90" i="5"/>
  <c r="H167" i="5"/>
  <c r="H312" i="5"/>
  <c r="H317" i="5"/>
  <c r="E334" i="5"/>
  <c r="E336" i="5"/>
  <c r="D483" i="5"/>
  <c r="H313" i="5"/>
  <c r="I174" i="5"/>
  <c r="H300" i="5"/>
  <c r="D482" i="5"/>
  <c r="D92" i="5"/>
  <c r="I171" i="5"/>
  <c r="I175" i="5"/>
  <c r="D480" i="5"/>
  <c r="D491" i="5"/>
  <c r="D523" i="5"/>
  <c r="D531" i="5"/>
  <c r="D534" i="5"/>
</calcChain>
</file>

<file path=xl/sharedStrings.xml><?xml version="1.0" encoding="utf-8"?>
<sst xmlns="http://schemas.openxmlformats.org/spreadsheetml/2006/main" count="912" uniqueCount="603">
  <si>
    <t>２　効果と費用の比較表</t>
    <rPh sb="10" eb="11">
      <t>ヒョウ</t>
    </rPh>
    <phoneticPr fontId="3"/>
  </si>
  <si>
    <t>　Ⅰ　農業分野</t>
    <rPh sb="3" eb="5">
      <t>ノウギョウ</t>
    </rPh>
    <rPh sb="5" eb="7">
      <t>ブンヤ</t>
    </rPh>
    <phoneticPr fontId="3"/>
  </si>
  <si>
    <t xml:space="preserve"> </t>
    <phoneticPr fontId="3"/>
  </si>
  <si>
    <t xml:space="preserve"> 　１の（２）のイの（ア）のａの各施設等について、効果と費用の比較を次の表に準拠して算出するものとする。</t>
    <rPh sb="17" eb="19">
      <t>シセツ</t>
    </rPh>
    <rPh sb="19" eb="20">
      <t>トウ</t>
    </rPh>
    <phoneticPr fontId="3"/>
  </si>
  <si>
    <t xml:space="preserve">   なお、１の（２）のイの（ア）のａの（k）の事業にあっては、「土地改良事業の費用対効果分析に必要な諸係数について」</t>
    <phoneticPr fontId="3"/>
  </si>
  <si>
    <t xml:space="preserve"> （平成19年３月28日付け18農振第1598号農村振興局企画部長通知）等を準拠して算出するものとする。</t>
    <phoneticPr fontId="3"/>
  </si>
  <si>
    <t>（１）年効果総額</t>
    <rPh sb="3" eb="4">
      <t>ネン</t>
    </rPh>
    <rPh sb="4" eb="6">
      <t>コウカ</t>
    </rPh>
    <rPh sb="6" eb="8">
      <t>ソウガク</t>
    </rPh>
    <phoneticPr fontId="3"/>
  </si>
  <si>
    <t>　ア　生産コスト節減効果</t>
    <rPh sb="3" eb="5">
      <t>セイサン</t>
    </rPh>
    <rPh sb="8" eb="10">
      <t>セツゲン</t>
    </rPh>
    <rPh sb="10" eb="12">
      <t>コウカ</t>
    </rPh>
    <phoneticPr fontId="3"/>
  </si>
  <si>
    <t>①事業実施前</t>
    <rPh sb="1" eb="3">
      <t>ジギョウ</t>
    </rPh>
    <rPh sb="3" eb="5">
      <t>ジッシ</t>
    </rPh>
    <rPh sb="5" eb="6">
      <t>マエ</t>
    </rPh>
    <phoneticPr fontId="3"/>
  </si>
  <si>
    <t>②事業実施後</t>
    <rPh sb="1" eb="3">
      <t>ジギョウ</t>
    </rPh>
    <rPh sb="3" eb="5">
      <t>ジッシ</t>
    </rPh>
    <rPh sb="5" eb="6">
      <t>ゴ</t>
    </rPh>
    <phoneticPr fontId="3"/>
  </si>
  <si>
    <t>③生産規模拡</t>
    <rPh sb="1" eb="3">
      <t>セイサン</t>
    </rPh>
    <rPh sb="3" eb="5">
      <t>キボ</t>
    </rPh>
    <rPh sb="5" eb="6">
      <t>カクダイ</t>
    </rPh>
    <phoneticPr fontId="3"/>
  </si>
  <si>
    <t>事業対象作目</t>
    <rPh sb="0" eb="2">
      <t>ジギョウ</t>
    </rPh>
    <rPh sb="2" eb="4">
      <t>タイショウ</t>
    </rPh>
    <rPh sb="4" eb="6">
      <t>サクモク</t>
    </rPh>
    <phoneticPr fontId="3"/>
  </si>
  <si>
    <t xml:space="preserve">  の作付面積</t>
    <rPh sb="3" eb="4">
      <t>サク</t>
    </rPh>
    <rPh sb="4" eb="5">
      <t>サクツケ</t>
    </rPh>
    <rPh sb="5" eb="7">
      <t>メンセキ</t>
    </rPh>
    <phoneticPr fontId="3"/>
  </si>
  <si>
    <t xml:space="preserve"> の作付面積</t>
    <rPh sb="2" eb="4">
      <t>サクツ</t>
    </rPh>
    <rPh sb="4" eb="6">
      <t>メンセキ</t>
    </rPh>
    <phoneticPr fontId="3"/>
  </si>
  <si>
    <t>　 大率</t>
    <rPh sb="2" eb="3">
      <t>カクダイ</t>
    </rPh>
    <rPh sb="3" eb="4">
      <t>リツ</t>
    </rPh>
    <phoneticPr fontId="3"/>
  </si>
  <si>
    <t xml:space="preserve">      ②／①</t>
    <phoneticPr fontId="3"/>
  </si>
  <si>
    <t xml:space="preserve">        (ha)</t>
    <phoneticPr fontId="3"/>
  </si>
  <si>
    <t>　ｋ＝</t>
    <phoneticPr fontId="3"/>
  </si>
  <si>
    <t>合計</t>
    <rPh sb="0" eb="2">
      <t>ゴウケイ</t>
    </rPh>
    <phoneticPr fontId="3"/>
  </si>
  <si>
    <t>　（ア）施設等の導入により、地区における営農技術体系、経営規模等が変化することによる生産コスト節減効果</t>
    <rPh sb="4" eb="6">
      <t>シセツ</t>
    </rPh>
    <rPh sb="6" eb="7">
      <t>トウ</t>
    </rPh>
    <rPh sb="8" eb="10">
      <t>ドウニュウ</t>
    </rPh>
    <rPh sb="14" eb="16">
      <t>チク</t>
    </rPh>
    <rPh sb="20" eb="22">
      <t>エイノウ</t>
    </rPh>
    <rPh sb="22" eb="24">
      <t>ギジュツ</t>
    </rPh>
    <rPh sb="24" eb="26">
      <t>タイケイ</t>
    </rPh>
    <rPh sb="27" eb="29">
      <t>ケイエイ</t>
    </rPh>
    <rPh sb="29" eb="31">
      <t>キボ</t>
    </rPh>
    <rPh sb="31" eb="32">
      <t>トウ</t>
    </rPh>
    <rPh sb="33" eb="35">
      <t>ヘンカ</t>
    </rPh>
    <rPh sb="42" eb="44">
      <t>セイサン</t>
    </rPh>
    <rPh sb="47" eb="49">
      <t>セツゲン</t>
    </rPh>
    <rPh sb="49" eb="51">
      <t>コウカ</t>
    </rPh>
    <phoneticPr fontId="3"/>
  </si>
  <si>
    <t>　　　ⅰ　労働費</t>
    <rPh sb="5" eb="8">
      <t>ロウドウヒ</t>
    </rPh>
    <phoneticPr fontId="3"/>
  </si>
  <si>
    <t>作目又は</t>
    <rPh sb="0" eb="1">
      <t>サク</t>
    </rPh>
    <rPh sb="1" eb="2">
      <t>ヒンモク</t>
    </rPh>
    <rPh sb="2" eb="3">
      <t>マタ</t>
    </rPh>
    <phoneticPr fontId="3"/>
  </si>
  <si>
    <t>①農家での作業</t>
    <rPh sb="1" eb="2">
      <t>ノウ</t>
    </rPh>
    <rPh sb="2" eb="3">
      <t>カ</t>
    </rPh>
    <rPh sb="5" eb="7">
      <t>サギョウ</t>
    </rPh>
    <phoneticPr fontId="3"/>
  </si>
  <si>
    <t>②事業前作付面積</t>
    <rPh sb="1" eb="3">
      <t>ジギョウ</t>
    </rPh>
    <rPh sb="3" eb="4">
      <t>ゼン</t>
    </rPh>
    <rPh sb="4" eb="6">
      <t>サクツ</t>
    </rPh>
    <rPh sb="6" eb="8">
      <t>メンセキ</t>
    </rPh>
    <phoneticPr fontId="3"/>
  </si>
  <si>
    <t>③農家での削</t>
    <rPh sb="1" eb="3">
      <t>ノウカ</t>
    </rPh>
    <rPh sb="5" eb="6">
      <t>サクゲン</t>
    </rPh>
    <phoneticPr fontId="3"/>
  </si>
  <si>
    <t>④労賃単価</t>
    <rPh sb="1" eb="3">
      <t>ロウチン</t>
    </rPh>
    <rPh sb="3" eb="5">
      <t>タンカ</t>
    </rPh>
    <phoneticPr fontId="3"/>
  </si>
  <si>
    <t>⑤農家での労</t>
    <rPh sb="1" eb="3">
      <t>ノウカ</t>
    </rPh>
    <rPh sb="5" eb="6">
      <t>ロウドウ</t>
    </rPh>
    <phoneticPr fontId="3"/>
  </si>
  <si>
    <t>⑦導入施設運営</t>
    <rPh sb="1" eb="3">
      <t>ドウニュウ</t>
    </rPh>
    <rPh sb="3" eb="5">
      <t>シセツ</t>
    </rPh>
    <rPh sb="5" eb="7">
      <t>ウンエイ</t>
    </rPh>
    <phoneticPr fontId="3"/>
  </si>
  <si>
    <t>年効果額</t>
    <rPh sb="0" eb="1">
      <t>ネン</t>
    </rPh>
    <rPh sb="1" eb="4">
      <t>コウカガク</t>
    </rPh>
    <phoneticPr fontId="3"/>
  </si>
  <si>
    <t>作業種類・</t>
    <rPh sb="0" eb="2">
      <t>サギョウ</t>
    </rPh>
    <rPh sb="2" eb="4">
      <t>シュルイ</t>
    </rPh>
    <phoneticPr fontId="3"/>
  </si>
  <si>
    <t>に係る削減労働</t>
    <rPh sb="1" eb="2">
      <t>カカ</t>
    </rPh>
    <rPh sb="3" eb="5">
      <t>サクゲン</t>
    </rPh>
    <rPh sb="5" eb="7">
      <t>ロウドウ</t>
    </rPh>
    <phoneticPr fontId="3"/>
  </si>
  <si>
    <t xml:space="preserve">  減労働時間</t>
    <rPh sb="2" eb="3">
      <t>サクゲン</t>
    </rPh>
    <rPh sb="3" eb="5">
      <t>ロウドウ</t>
    </rPh>
    <rPh sb="5" eb="7">
      <t>ジカン</t>
    </rPh>
    <phoneticPr fontId="3"/>
  </si>
  <si>
    <t xml:space="preserve">働費の増減額 </t>
    <rPh sb="0" eb="2">
      <t>ロウドウヒ</t>
    </rPh>
    <rPh sb="3" eb="5">
      <t>ゾウゲン</t>
    </rPh>
    <rPh sb="5" eb="6">
      <t>ガク</t>
    </rPh>
    <phoneticPr fontId="3"/>
  </si>
  <si>
    <t>　に係る人件費</t>
    <rPh sb="2" eb="3">
      <t>カカ</t>
    </rPh>
    <rPh sb="4" eb="6">
      <t>ジンケンヒ</t>
    </rPh>
    <rPh sb="6" eb="7">
      <t>ヒ</t>
    </rPh>
    <phoneticPr fontId="3"/>
  </si>
  <si>
    <t xml:space="preserve">　 </t>
    <phoneticPr fontId="3"/>
  </si>
  <si>
    <t>規模階層</t>
    <rPh sb="0" eb="2">
      <t>キボ</t>
    </rPh>
    <rPh sb="2" eb="4">
      <t>カイソウ</t>
    </rPh>
    <phoneticPr fontId="3"/>
  </si>
  <si>
    <t>時間</t>
    <rPh sb="0" eb="2">
      <t>ジカン</t>
    </rPh>
    <phoneticPr fontId="3"/>
  </si>
  <si>
    <t>①*②</t>
    <phoneticPr fontId="3"/>
  </si>
  <si>
    <t xml:space="preserve"> ③*④</t>
    <phoneticPr fontId="3"/>
  </si>
  <si>
    <t>（⑤+⑥）*ｋ-⑦</t>
  </si>
  <si>
    <t>　（hr／10a）</t>
    <phoneticPr fontId="3"/>
  </si>
  <si>
    <t xml:space="preserve"> 　(ha）</t>
    <phoneticPr fontId="3"/>
  </si>
  <si>
    <t xml:space="preserve">     (hr)</t>
    <phoneticPr fontId="3"/>
  </si>
  <si>
    <t xml:space="preserve">  （円／hr）</t>
    <rPh sb="3" eb="4">
      <t>エン</t>
    </rPh>
    <phoneticPr fontId="3"/>
  </si>
  <si>
    <t xml:space="preserve">  （千円）</t>
    <rPh sb="3" eb="4">
      <t>セン</t>
    </rPh>
    <rPh sb="4" eb="5">
      <t>エン</t>
    </rPh>
    <phoneticPr fontId="3"/>
  </si>
  <si>
    <t xml:space="preserve">     （千円）</t>
    <rPh sb="6" eb="7">
      <t>セン</t>
    </rPh>
    <rPh sb="7" eb="8">
      <t>エン</t>
    </rPh>
    <phoneticPr fontId="3"/>
  </si>
  <si>
    <t>　　（千円）</t>
    <rPh sb="3" eb="5">
      <t>センエン</t>
    </rPh>
    <phoneticPr fontId="3"/>
  </si>
  <si>
    <t>　　　合計</t>
    <rPh sb="3" eb="5">
      <t>ゴウケイ</t>
    </rPh>
    <phoneticPr fontId="3"/>
  </si>
  <si>
    <t>③’農家での削減労働時間計</t>
    <rPh sb="2" eb="4">
      <t>ノウカ</t>
    </rPh>
    <rPh sb="6" eb="8">
      <t>サクゲン</t>
    </rPh>
    <rPh sb="8" eb="10">
      <t>ロウドウ</t>
    </rPh>
    <rPh sb="10" eb="12">
      <t>ジカン</t>
    </rPh>
    <rPh sb="12" eb="13">
      <t>ケイ</t>
    </rPh>
    <phoneticPr fontId="3"/>
  </si>
  <si>
    <t>⑥既存共同施設</t>
    <rPh sb="1" eb="3">
      <t>キゾン</t>
    </rPh>
    <rPh sb="3" eb="5">
      <t>キョウドウ</t>
    </rPh>
    <rPh sb="5" eb="7">
      <t>シセツ</t>
    </rPh>
    <phoneticPr fontId="3"/>
  </si>
  <si>
    <t>　運営に係る人</t>
    <rPh sb="1" eb="3">
      <t>ウンエイ</t>
    </rPh>
    <rPh sb="4" eb="5">
      <t>カカ</t>
    </rPh>
    <rPh sb="6" eb="7">
      <t>ジン</t>
    </rPh>
    <phoneticPr fontId="3"/>
  </si>
  <si>
    <t xml:space="preserve">  件費（千円）</t>
    <rPh sb="2" eb="3">
      <t>ケン</t>
    </rPh>
    <rPh sb="3" eb="4">
      <t>ヒ</t>
    </rPh>
    <rPh sb="5" eb="7">
      <t>センエン</t>
    </rPh>
    <phoneticPr fontId="3"/>
  </si>
  <si>
    <t>　　　ⅱ　光熱動力費</t>
    <rPh sb="5" eb="7">
      <t>コウネツ</t>
    </rPh>
    <rPh sb="7" eb="10">
      <t>ドウリョクヒ</t>
    </rPh>
    <phoneticPr fontId="3"/>
  </si>
  <si>
    <t>②事業前作付</t>
    <rPh sb="1" eb="3">
      <t>ジギョウ</t>
    </rPh>
    <rPh sb="3" eb="4">
      <t>ゼン</t>
    </rPh>
    <rPh sb="4" eb="6">
      <t>サクツ</t>
    </rPh>
    <phoneticPr fontId="3"/>
  </si>
  <si>
    <t>⑤導入施設運</t>
    <rPh sb="1" eb="3">
      <t>ドウニュウ</t>
    </rPh>
    <rPh sb="3" eb="5">
      <t>シセツ</t>
    </rPh>
    <rPh sb="5" eb="6">
      <t>ウン</t>
    </rPh>
    <phoneticPr fontId="3"/>
  </si>
  <si>
    <t>年効果額</t>
    <rPh sb="0" eb="4">
      <t>ネンコウカガク</t>
    </rPh>
    <phoneticPr fontId="3"/>
  </si>
  <si>
    <t>　に係る削除光</t>
    <rPh sb="2" eb="3">
      <t>カカ</t>
    </rPh>
    <rPh sb="4" eb="6">
      <t>サクジョ</t>
    </rPh>
    <rPh sb="6" eb="7">
      <t>ヒカリ</t>
    </rPh>
    <phoneticPr fontId="3"/>
  </si>
  <si>
    <t xml:space="preserve"> 面積</t>
    <rPh sb="1" eb="3">
      <t>メンセキ</t>
    </rPh>
    <phoneticPr fontId="3"/>
  </si>
  <si>
    <t xml:space="preserve"> 減光熱動力費</t>
    <rPh sb="1" eb="2">
      <t>サクゲン</t>
    </rPh>
    <rPh sb="2" eb="4">
      <t>コウネツ</t>
    </rPh>
    <rPh sb="4" eb="6">
      <t>ドウリョク</t>
    </rPh>
    <rPh sb="6" eb="7">
      <t>ヒ</t>
    </rPh>
    <phoneticPr fontId="3"/>
  </si>
  <si>
    <t>　営に係る光</t>
    <rPh sb="1" eb="2">
      <t>エイ</t>
    </rPh>
    <rPh sb="3" eb="4">
      <t>カカ</t>
    </rPh>
    <rPh sb="5" eb="6">
      <t>ヒカリ</t>
    </rPh>
    <phoneticPr fontId="3"/>
  </si>
  <si>
    <t>　熱力費</t>
    <rPh sb="1" eb="2">
      <t>ネツ</t>
    </rPh>
    <rPh sb="2" eb="3">
      <t>チカラ</t>
    </rPh>
    <rPh sb="3" eb="4">
      <t>ヒ</t>
    </rPh>
    <phoneticPr fontId="3"/>
  </si>
  <si>
    <t xml:space="preserve"> 　①*②</t>
    <phoneticPr fontId="3"/>
  </si>
  <si>
    <t>　熱動力費</t>
    <rPh sb="1" eb="2">
      <t>ネツ</t>
    </rPh>
    <rPh sb="2" eb="4">
      <t>ドウリョク</t>
    </rPh>
    <rPh sb="4" eb="5">
      <t>ヒ</t>
    </rPh>
    <phoneticPr fontId="3"/>
  </si>
  <si>
    <t>（③’+④）*</t>
  </si>
  <si>
    <t>　ｋ-⑤</t>
    <phoneticPr fontId="3"/>
  </si>
  <si>
    <t>（円/10a）</t>
    <rPh sb="1" eb="2">
      <t>エン</t>
    </rPh>
    <phoneticPr fontId="3"/>
  </si>
  <si>
    <t>　(ha）</t>
    <phoneticPr fontId="3"/>
  </si>
  <si>
    <t xml:space="preserve">  (千円)</t>
    <rPh sb="3" eb="4">
      <t>セン</t>
    </rPh>
    <rPh sb="4" eb="5">
      <t>エン</t>
    </rPh>
    <phoneticPr fontId="3"/>
  </si>
  <si>
    <t xml:space="preserve">  （千円）</t>
    <rPh sb="3" eb="5">
      <t>センエン</t>
    </rPh>
    <phoneticPr fontId="3"/>
  </si>
  <si>
    <t xml:space="preserve"> (千円)</t>
    <phoneticPr fontId="3"/>
  </si>
  <si>
    <t>　　 合　計</t>
    <rPh sb="3" eb="6">
      <t>ゴウケイ</t>
    </rPh>
    <phoneticPr fontId="3"/>
  </si>
  <si>
    <t>③’農家での削減光熱動力費計</t>
    <rPh sb="2" eb="4">
      <t>ノウカ</t>
    </rPh>
    <rPh sb="6" eb="8">
      <t>サクゲン</t>
    </rPh>
    <rPh sb="8" eb="10">
      <t>コウネツ</t>
    </rPh>
    <rPh sb="10" eb="13">
      <t>ドウリョクヒ</t>
    </rPh>
    <rPh sb="13" eb="14">
      <t>ケイ</t>
    </rPh>
    <phoneticPr fontId="3"/>
  </si>
  <si>
    <t>④既存共同施設</t>
    <rPh sb="1" eb="3">
      <t>キゾン</t>
    </rPh>
    <rPh sb="3" eb="4">
      <t>キョウ</t>
    </rPh>
    <rPh sb="4" eb="5">
      <t>ドウ</t>
    </rPh>
    <rPh sb="5" eb="7">
      <t>シセツ</t>
    </rPh>
    <phoneticPr fontId="3"/>
  </si>
  <si>
    <t>運営に係る光熱</t>
    <rPh sb="0" eb="1">
      <t>ウン</t>
    </rPh>
    <rPh sb="1" eb="2">
      <t>エイ</t>
    </rPh>
    <rPh sb="3" eb="4">
      <t>カカ</t>
    </rPh>
    <rPh sb="5" eb="7">
      <t>コウネツ</t>
    </rPh>
    <phoneticPr fontId="3"/>
  </si>
  <si>
    <t>動力費（千円）</t>
    <rPh sb="0" eb="3">
      <t>ドウリョクヒ</t>
    </rPh>
    <rPh sb="4" eb="6">
      <t>センエン</t>
    </rPh>
    <phoneticPr fontId="3"/>
  </si>
  <si>
    <t>　　　ⅲ　諸資材費</t>
    <rPh sb="5" eb="6">
      <t>ショ</t>
    </rPh>
    <rPh sb="6" eb="9">
      <t>シザイヒ</t>
    </rPh>
    <phoneticPr fontId="3"/>
  </si>
  <si>
    <t>①農家での作業に係る削減諸資材費</t>
    <rPh sb="1" eb="2">
      <t>ノウカ</t>
    </rPh>
    <rPh sb="2" eb="3">
      <t>ノウカ</t>
    </rPh>
    <rPh sb="5" eb="7">
      <t>サギョウ</t>
    </rPh>
    <rPh sb="8" eb="9">
      <t>カカ</t>
    </rPh>
    <rPh sb="10" eb="12">
      <t>サクゲン</t>
    </rPh>
    <rPh sb="12" eb="13">
      <t>ショ</t>
    </rPh>
    <rPh sb="13" eb="16">
      <t>シザイヒ</t>
    </rPh>
    <phoneticPr fontId="3"/>
  </si>
  <si>
    <t>②事業実施前</t>
    <rPh sb="1" eb="3">
      <t>ジギョウ</t>
    </rPh>
    <rPh sb="3" eb="5">
      <t>ジッシ</t>
    </rPh>
    <rPh sb="5" eb="6">
      <t>マエ</t>
    </rPh>
    <phoneticPr fontId="3"/>
  </si>
  <si>
    <t>⑤導入施設運営に</t>
    <rPh sb="1" eb="3">
      <t>ドウニュウ</t>
    </rPh>
    <rPh sb="3" eb="5">
      <t>シセツ</t>
    </rPh>
    <rPh sb="5" eb="7">
      <t>ウンエイ</t>
    </rPh>
    <phoneticPr fontId="3"/>
  </si>
  <si>
    <t xml:space="preserve"> 袋・箱代</t>
    <rPh sb="1" eb="2">
      <t>フクロ</t>
    </rPh>
    <rPh sb="3" eb="4">
      <t>ハコ</t>
    </rPh>
    <rPh sb="4" eb="5">
      <t>ダイ</t>
    </rPh>
    <phoneticPr fontId="3"/>
  </si>
  <si>
    <t xml:space="preserve">  肥料費</t>
    <rPh sb="2" eb="4">
      <t>ヒリョウ</t>
    </rPh>
    <rPh sb="4" eb="5">
      <t>ヒ</t>
    </rPh>
    <phoneticPr fontId="3"/>
  </si>
  <si>
    <t>農薬費</t>
    <rPh sb="0" eb="2">
      <t>ノウヤク</t>
    </rPh>
    <rPh sb="2" eb="3">
      <t>ヒ</t>
    </rPh>
    <phoneticPr fontId="3"/>
  </si>
  <si>
    <t xml:space="preserve"> その他</t>
    <rPh sb="1" eb="4">
      <t>ソノタ</t>
    </rPh>
    <phoneticPr fontId="3"/>
  </si>
  <si>
    <t>　作付面績</t>
    <rPh sb="1" eb="3">
      <t>サクツ</t>
    </rPh>
    <rPh sb="3" eb="4">
      <t>メン</t>
    </rPh>
    <rPh sb="4" eb="5">
      <t>セキ</t>
    </rPh>
    <phoneticPr fontId="3"/>
  </si>
  <si>
    <t xml:space="preserve"> 減諸資材費</t>
    <rPh sb="1" eb="2">
      <t>サクゲン</t>
    </rPh>
    <rPh sb="2" eb="3">
      <t>ショ</t>
    </rPh>
    <rPh sb="3" eb="6">
      <t>シザイヒ</t>
    </rPh>
    <phoneticPr fontId="3"/>
  </si>
  <si>
    <t>　係る諸資材費</t>
    <rPh sb="1" eb="2">
      <t>カカ</t>
    </rPh>
    <rPh sb="3" eb="4">
      <t>ショ</t>
    </rPh>
    <rPh sb="4" eb="7">
      <t>シザイヒ</t>
    </rPh>
    <phoneticPr fontId="3"/>
  </si>
  <si>
    <t xml:space="preserve">       </t>
    <phoneticPr fontId="3"/>
  </si>
  <si>
    <t>　①*②</t>
    <phoneticPr fontId="3"/>
  </si>
  <si>
    <t xml:space="preserve"> （円/10a）</t>
    <rPh sb="2" eb="3">
      <t>エン</t>
    </rPh>
    <phoneticPr fontId="3"/>
  </si>
  <si>
    <t xml:space="preserve">   (ha)</t>
    <phoneticPr fontId="3"/>
  </si>
  <si>
    <t xml:space="preserve"> (千円)</t>
    <rPh sb="2" eb="3">
      <t>セン</t>
    </rPh>
    <rPh sb="3" eb="4">
      <t>エン</t>
    </rPh>
    <phoneticPr fontId="3"/>
  </si>
  <si>
    <t xml:space="preserve"> （千円）</t>
    <rPh sb="2" eb="4">
      <t>センエン</t>
    </rPh>
    <phoneticPr fontId="3"/>
  </si>
  <si>
    <t>③’農家での削減諸資材費計</t>
    <rPh sb="2" eb="4">
      <t>ノウカ</t>
    </rPh>
    <rPh sb="6" eb="8">
      <t>サクゲン</t>
    </rPh>
    <rPh sb="8" eb="9">
      <t>ショ</t>
    </rPh>
    <rPh sb="9" eb="12">
      <t>シザイヒ</t>
    </rPh>
    <rPh sb="12" eb="13">
      <t>ケイ</t>
    </rPh>
    <phoneticPr fontId="3"/>
  </si>
  <si>
    <t>④既存共同施設</t>
    <rPh sb="1" eb="3">
      <t>キゾン</t>
    </rPh>
    <rPh sb="3" eb="5">
      <t>キョウドウ</t>
    </rPh>
    <rPh sb="5" eb="7">
      <t>シセツ</t>
    </rPh>
    <phoneticPr fontId="3"/>
  </si>
  <si>
    <t>運営に係る諸資</t>
    <rPh sb="0" eb="2">
      <t>ウンエイ</t>
    </rPh>
    <rPh sb="3" eb="4">
      <t>カカ</t>
    </rPh>
    <rPh sb="5" eb="6">
      <t>ショ</t>
    </rPh>
    <rPh sb="6" eb="7">
      <t>シ</t>
    </rPh>
    <phoneticPr fontId="3"/>
  </si>
  <si>
    <t>材費  （千円）</t>
    <rPh sb="0" eb="1">
      <t>ザイ</t>
    </rPh>
    <rPh sb="1" eb="2">
      <t>ヒ</t>
    </rPh>
    <rPh sb="5" eb="7">
      <t>センエン</t>
    </rPh>
    <phoneticPr fontId="3"/>
  </si>
  <si>
    <t>（③’+④）*ｋ-⑤</t>
  </si>
  <si>
    <t>(千円)</t>
    <phoneticPr fontId="3"/>
  </si>
  <si>
    <t>　　ⅳ　維持管理費</t>
    <rPh sb="4" eb="6">
      <t>イジ</t>
    </rPh>
    <rPh sb="6" eb="8">
      <t>カンリ</t>
    </rPh>
    <rPh sb="8" eb="9">
      <t>ヒ</t>
    </rPh>
    <phoneticPr fontId="3"/>
  </si>
  <si>
    <t>①農家での作業に係る削減維持管理費</t>
    <rPh sb="1" eb="3">
      <t>ノウカ</t>
    </rPh>
    <rPh sb="5" eb="7">
      <t>サギョウ</t>
    </rPh>
    <rPh sb="8" eb="9">
      <t>カカ</t>
    </rPh>
    <rPh sb="10" eb="12">
      <t>サクゲン</t>
    </rPh>
    <rPh sb="12" eb="14">
      <t>イジ</t>
    </rPh>
    <rPh sb="14" eb="16">
      <t>カンリ</t>
    </rPh>
    <rPh sb="16" eb="17">
      <t>ヒ</t>
    </rPh>
    <phoneticPr fontId="3"/>
  </si>
  <si>
    <t>③導入施設の維持管理費</t>
    <rPh sb="1" eb="3">
      <t>ドウニュウ</t>
    </rPh>
    <rPh sb="3" eb="5">
      <t>シセツ</t>
    </rPh>
    <rPh sb="6" eb="8">
      <t>イジ</t>
    </rPh>
    <rPh sb="8" eb="11">
      <t>カンリヒ</t>
    </rPh>
    <phoneticPr fontId="3"/>
  </si>
  <si>
    <t>維持修繕費</t>
    <rPh sb="0" eb="2">
      <t>イジ</t>
    </rPh>
    <rPh sb="2" eb="4">
      <t>シュウゼン</t>
    </rPh>
    <rPh sb="4" eb="5">
      <t>ヒ</t>
    </rPh>
    <phoneticPr fontId="3"/>
  </si>
  <si>
    <t>施設保守経費</t>
    <rPh sb="0" eb="2">
      <t>シセツ</t>
    </rPh>
    <rPh sb="2" eb="4">
      <t>ホシュ</t>
    </rPh>
    <rPh sb="4" eb="6">
      <t>ケイヒ</t>
    </rPh>
    <phoneticPr fontId="3"/>
  </si>
  <si>
    <t>その他</t>
    <rPh sb="2" eb="3">
      <t>タ</t>
    </rPh>
    <phoneticPr fontId="3"/>
  </si>
  <si>
    <t>（千円）</t>
    <rPh sb="1" eb="3">
      <t>センエン</t>
    </rPh>
    <phoneticPr fontId="3"/>
  </si>
  <si>
    <t>　　合　　計</t>
    <rPh sb="2" eb="3">
      <t>ゴウ</t>
    </rPh>
    <rPh sb="5" eb="6">
      <t>ケイ</t>
    </rPh>
    <phoneticPr fontId="3"/>
  </si>
  <si>
    <t>②既存共同施設</t>
    <rPh sb="1" eb="3">
      <t>キゾン</t>
    </rPh>
    <rPh sb="3" eb="5">
      <t>キョウドウ</t>
    </rPh>
    <rPh sb="5" eb="7">
      <t>シセツ</t>
    </rPh>
    <phoneticPr fontId="3"/>
  </si>
  <si>
    <t>年効果額</t>
    <rPh sb="0" eb="3">
      <t>ネンコウカ</t>
    </rPh>
    <rPh sb="3" eb="4">
      <t>ガク</t>
    </rPh>
    <phoneticPr fontId="3"/>
  </si>
  <si>
    <t>　の維持管理費</t>
    <rPh sb="2" eb="4">
      <t>イジ</t>
    </rPh>
    <rPh sb="4" eb="7">
      <t>カンリヒ</t>
    </rPh>
    <phoneticPr fontId="3"/>
  </si>
  <si>
    <t>（①＋②）*k－③</t>
  </si>
  <si>
    <t>　　ⅴ　施設等の導入により、地区における営農技術体系、経営規模等が変化することによる生産コスト節減効果計</t>
    <rPh sb="4" eb="6">
      <t>シセツ</t>
    </rPh>
    <rPh sb="51" eb="52">
      <t>ケイ</t>
    </rPh>
    <phoneticPr fontId="3"/>
  </si>
  <si>
    <t>（単位：千円）</t>
    <rPh sb="1" eb="3">
      <t>タンイ</t>
    </rPh>
    <rPh sb="4" eb="6">
      <t>センエン</t>
    </rPh>
    <phoneticPr fontId="3"/>
  </si>
  <si>
    <t>　ⅰ　労働費節減効果</t>
    <rPh sb="3" eb="6">
      <t>ロウドウヒ</t>
    </rPh>
    <rPh sb="6" eb="8">
      <t>セツゲン</t>
    </rPh>
    <rPh sb="8" eb="10">
      <t>コウカ</t>
    </rPh>
    <phoneticPr fontId="3"/>
  </si>
  <si>
    <t>　ⅱ　光熱動力費節減効果</t>
    <rPh sb="3" eb="5">
      <t>コウネツ</t>
    </rPh>
    <rPh sb="5" eb="8">
      <t>ドウリョクヒ</t>
    </rPh>
    <rPh sb="8" eb="10">
      <t>セツゲン</t>
    </rPh>
    <rPh sb="10" eb="12">
      <t>コウカ</t>
    </rPh>
    <phoneticPr fontId="3"/>
  </si>
  <si>
    <t>　ⅲ　諸資材費節減効果</t>
    <rPh sb="3" eb="4">
      <t>ショ</t>
    </rPh>
    <rPh sb="4" eb="7">
      <t>シザイヒ</t>
    </rPh>
    <rPh sb="7" eb="9">
      <t>セツゲン</t>
    </rPh>
    <rPh sb="9" eb="11">
      <t>コウカ</t>
    </rPh>
    <phoneticPr fontId="3"/>
  </si>
  <si>
    <t>　ⅳ　維持管理節減効果</t>
    <rPh sb="3" eb="5">
      <t>イジ</t>
    </rPh>
    <rPh sb="5" eb="7">
      <t>カンリ</t>
    </rPh>
    <rPh sb="7" eb="9">
      <t>セツゲン</t>
    </rPh>
    <rPh sb="9" eb="11">
      <t>コウカ</t>
    </rPh>
    <phoneticPr fontId="3"/>
  </si>
  <si>
    <t>　　　計</t>
    <rPh sb="3" eb="4">
      <t>ケイ</t>
    </rPh>
    <phoneticPr fontId="3"/>
  </si>
  <si>
    <t>　（イ）農業廃棄物の処理に係るコストの節減効果</t>
    <rPh sb="4" eb="6">
      <t>ノウギョウ</t>
    </rPh>
    <rPh sb="6" eb="9">
      <t>ハイキブツ</t>
    </rPh>
    <rPh sb="10" eb="12">
      <t>ショリ</t>
    </rPh>
    <rPh sb="13" eb="14">
      <t>カカ</t>
    </rPh>
    <rPh sb="19" eb="20">
      <t>セツ</t>
    </rPh>
    <rPh sb="20" eb="21">
      <t>ゲン</t>
    </rPh>
    <rPh sb="21" eb="23">
      <t>コウカ</t>
    </rPh>
    <phoneticPr fontId="3"/>
  </si>
  <si>
    <t>　　　（農業廃棄物処理施設の場合）</t>
    <rPh sb="4" eb="6">
      <t>ノウギョウ</t>
    </rPh>
    <rPh sb="6" eb="9">
      <t>ハイキブツ</t>
    </rPh>
    <rPh sb="9" eb="11">
      <t>ショリ</t>
    </rPh>
    <rPh sb="11" eb="13">
      <t>シセツ</t>
    </rPh>
    <rPh sb="14" eb="16">
      <t>バアイ</t>
    </rPh>
    <phoneticPr fontId="3"/>
  </si>
  <si>
    <t>③事業実施前</t>
    <rPh sb="1" eb="3">
      <t>ジギョウ</t>
    </rPh>
    <rPh sb="3" eb="5">
      <t>ジッシ</t>
    </rPh>
    <rPh sb="5" eb="6">
      <t>マエ</t>
    </rPh>
    <phoneticPr fontId="3"/>
  </si>
  <si>
    <t>④事業実施前</t>
    <rPh sb="1" eb="3">
      <t>ジギョウ</t>
    </rPh>
    <rPh sb="3" eb="5">
      <t>ジッシ</t>
    </rPh>
    <rPh sb="5" eb="6">
      <t>マエ</t>
    </rPh>
    <phoneticPr fontId="3"/>
  </si>
  <si>
    <t>⑤新施設運営</t>
    <rPh sb="1" eb="2">
      <t>シン</t>
    </rPh>
    <rPh sb="2" eb="4">
      <t>シセツ</t>
    </rPh>
    <rPh sb="4" eb="6">
      <t>ウンエイ</t>
    </rPh>
    <phoneticPr fontId="3"/>
  </si>
  <si>
    <t>年効果額</t>
    <rPh sb="0" eb="1">
      <t>ネン</t>
    </rPh>
    <rPh sb="1" eb="3">
      <t>コウカ</t>
    </rPh>
    <rPh sb="3" eb="4">
      <t>ガク</t>
    </rPh>
    <phoneticPr fontId="3"/>
  </si>
  <si>
    <t>作　目</t>
    <rPh sb="0" eb="1">
      <t>サク</t>
    </rPh>
    <rPh sb="2" eb="3">
      <t>メ</t>
    </rPh>
    <phoneticPr fontId="3"/>
  </si>
  <si>
    <t xml:space="preserve">  の処理単価</t>
    <rPh sb="3" eb="5">
      <t>ショリ</t>
    </rPh>
    <rPh sb="5" eb="7">
      <t>タンカ</t>
    </rPh>
    <phoneticPr fontId="3"/>
  </si>
  <si>
    <t xml:space="preserve">  の輸送単価</t>
    <rPh sb="3" eb="5">
      <t>ユソウ</t>
    </rPh>
    <rPh sb="5" eb="7">
      <t>タンカ</t>
    </rPh>
    <phoneticPr fontId="3"/>
  </si>
  <si>
    <t xml:space="preserve">  の処理量</t>
    <rPh sb="3" eb="5">
      <t>ショリ</t>
    </rPh>
    <rPh sb="5" eb="6">
      <t>リョウ</t>
    </rPh>
    <phoneticPr fontId="3"/>
  </si>
  <si>
    <t>　のコスト</t>
    <phoneticPr fontId="3"/>
  </si>
  <si>
    <t>　コスト</t>
    <phoneticPr fontId="3"/>
  </si>
  <si>
    <t xml:space="preserve"> (①+②)*③</t>
    <phoneticPr fontId="3"/>
  </si>
  <si>
    <t>④’*ｋ-⑤</t>
    <phoneticPr fontId="3"/>
  </si>
  <si>
    <t>（千円/ t ）</t>
    <rPh sb="1" eb="2">
      <t>セン</t>
    </rPh>
    <rPh sb="2" eb="3">
      <t>エン</t>
    </rPh>
    <phoneticPr fontId="3"/>
  </si>
  <si>
    <t>（千円/ t ）</t>
    <rPh sb="1" eb="3">
      <t>センエン</t>
    </rPh>
    <phoneticPr fontId="3"/>
  </si>
  <si>
    <t xml:space="preserve"> ( ｔ )</t>
    <phoneticPr fontId="3"/>
  </si>
  <si>
    <t>（千円）</t>
    <rPh sb="1" eb="2">
      <t>セン</t>
    </rPh>
    <rPh sb="2" eb="3">
      <t>エン</t>
    </rPh>
    <phoneticPr fontId="3"/>
  </si>
  <si>
    <t>合　計</t>
    <rPh sb="0" eb="3">
      <t>ゴウケイ</t>
    </rPh>
    <phoneticPr fontId="3"/>
  </si>
  <si>
    <t>④’事業実施前のコスト計</t>
    <rPh sb="2" eb="4">
      <t>ジギョウ</t>
    </rPh>
    <rPh sb="4" eb="6">
      <t>ジッシ</t>
    </rPh>
    <rPh sb="6" eb="7">
      <t>マエ</t>
    </rPh>
    <rPh sb="11" eb="12">
      <t>ケイ</t>
    </rPh>
    <phoneticPr fontId="3"/>
  </si>
  <si>
    <t>　（ウ）導入施設で供給される資材を利用することによる受益農業者のコスト節減効果</t>
    <rPh sb="4" eb="6">
      <t>ドウニュウ</t>
    </rPh>
    <rPh sb="6" eb="8">
      <t>シセツ</t>
    </rPh>
    <rPh sb="9" eb="11">
      <t>キョウキュウ</t>
    </rPh>
    <rPh sb="14" eb="16">
      <t>シザイ</t>
    </rPh>
    <rPh sb="17" eb="19">
      <t>リヨウ</t>
    </rPh>
    <rPh sb="26" eb="28">
      <t>ジュエキ</t>
    </rPh>
    <rPh sb="28" eb="31">
      <t>ノウギョウシャ</t>
    </rPh>
    <rPh sb="35" eb="37">
      <t>セツゲン</t>
    </rPh>
    <rPh sb="37" eb="39">
      <t>コウカ</t>
    </rPh>
    <phoneticPr fontId="3"/>
  </si>
  <si>
    <t>　　　　　（有機物供給施設の場合）</t>
    <rPh sb="6" eb="9">
      <t>ユウキブツ</t>
    </rPh>
    <rPh sb="9" eb="11">
      <t>キョウキュウ</t>
    </rPh>
    <rPh sb="11" eb="13">
      <t>シセツ</t>
    </rPh>
    <rPh sb="14" eb="16">
      <t>バアイ</t>
    </rPh>
    <phoneticPr fontId="3"/>
  </si>
  <si>
    <t>　　　　　　　　肥料削減</t>
    <rPh sb="8" eb="10">
      <t>ヒリョウ</t>
    </rPh>
    <rPh sb="10" eb="12">
      <t>サクゲン</t>
    </rPh>
    <phoneticPr fontId="3"/>
  </si>
  <si>
    <t>　　　　　　　　土壌改良資材削減</t>
    <rPh sb="8" eb="10">
      <t>ドジョウ</t>
    </rPh>
    <rPh sb="10" eb="12">
      <t>カイリョウ</t>
    </rPh>
    <rPh sb="12" eb="14">
      <t>シザイ</t>
    </rPh>
    <rPh sb="14" eb="16">
      <t>サクゲン</t>
    </rPh>
    <phoneticPr fontId="3"/>
  </si>
  <si>
    <t>　　　　　 　たい肥投入増加</t>
    <rPh sb="9" eb="10">
      <t>タイヒ</t>
    </rPh>
    <rPh sb="10" eb="12">
      <t>トウニュウ</t>
    </rPh>
    <rPh sb="12" eb="14">
      <t>ゾウカ</t>
    </rPh>
    <phoneticPr fontId="3"/>
  </si>
  <si>
    <t>　　作　目</t>
    <rPh sb="2" eb="3">
      <t>サク</t>
    </rPh>
    <rPh sb="4" eb="5">
      <t>メ</t>
    </rPh>
    <phoneticPr fontId="3"/>
  </si>
  <si>
    <t>①化学肥料削</t>
    <rPh sb="1" eb="3">
      <t>カガク</t>
    </rPh>
    <rPh sb="3" eb="5">
      <t>ヒリョウ</t>
    </rPh>
    <rPh sb="5" eb="6">
      <t>サクゲン</t>
    </rPh>
    <phoneticPr fontId="3"/>
  </si>
  <si>
    <t>②化学肥料単</t>
    <rPh sb="1" eb="3">
      <t>カガク</t>
    </rPh>
    <rPh sb="3" eb="5">
      <t>ヒリョウ</t>
    </rPh>
    <rPh sb="5" eb="6">
      <t>タンカ</t>
    </rPh>
    <phoneticPr fontId="3"/>
  </si>
  <si>
    <t>③削減額</t>
    <rPh sb="1" eb="3">
      <t>サクゲン</t>
    </rPh>
    <rPh sb="3" eb="4">
      <t>ガク</t>
    </rPh>
    <phoneticPr fontId="3"/>
  </si>
  <si>
    <t>④土壌改良資</t>
    <rPh sb="1" eb="3">
      <t>ドジョウ</t>
    </rPh>
    <rPh sb="3" eb="5">
      <t>カイリョウ</t>
    </rPh>
    <rPh sb="5" eb="6">
      <t>シザイ</t>
    </rPh>
    <phoneticPr fontId="3"/>
  </si>
  <si>
    <t>⑤土壌改良資</t>
    <rPh sb="1" eb="3">
      <t>ドジョウ</t>
    </rPh>
    <rPh sb="3" eb="5">
      <t>カイリョウ</t>
    </rPh>
    <rPh sb="5" eb="6">
      <t>シザイ</t>
    </rPh>
    <phoneticPr fontId="3"/>
  </si>
  <si>
    <t>⑥削減額</t>
    <rPh sb="1" eb="3">
      <t>サクゲン</t>
    </rPh>
    <rPh sb="3" eb="4">
      <t>ガク</t>
    </rPh>
    <phoneticPr fontId="3"/>
  </si>
  <si>
    <t>⑦たい肥増加</t>
    <rPh sb="3" eb="4">
      <t>タイヒ</t>
    </rPh>
    <rPh sb="4" eb="6">
      <t>ゾウカ</t>
    </rPh>
    <phoneticPr fontId="3"/>
  </si>
  <si>
    <t>⑧たい肥購入</t>
    <rPh sb="3" eb="4">
      <t>タイヒ</t>
    </rPh>
    <rPh sb="4" eb="6">
      <t>コウニュウ</t>
    </rPh>
    <phoneticPr fontId="3"/>
  </si>
  <si>
    <t xml:space="preserve">  減予定量</t>
    <rPh sb="2" eb="3">
      <t>ゲン</t>
    </rPh>
    <rPh sb="3" eb="6">
      <t>ヨテイリョウ</t>
    </rPh>
    <phoneticPr fontId="3"/>
  </si>
  <si>
    <t xml:space="preserve">  価</t>
    <rPh sb="2" eb="3">
      <t>タンカ</t>
    </rPh>
    <phoneticPr fontId="3"/>
  </si>
  <si>
    <t xml:space="preserve">  ①*②*⑩</t>
    <phoneticPr fontId="3"/>
  </si>
  <si>
    <t xml:space="preserve">  材削減予定量</t>
    <rPh sb="2" eb="3">
      <t>シザイ</t>
    </rPh>
    <rPh sb="3" eb="5">
      <t>サクゲン</t>
    </rPh>
    <rPh sb="5" eb="8">
      <t>ヨテイリョウ</t>
    </rPh>
    <phoneticPr fontId="3"/>
  </si>
  <si>
    <t xml:space="preserve">  材単価</t>
    <rPh sb="2" eb="3">
      <t>シザイ</t>
    </rPh>
    <rPh sb="3" eb="5">
      <t>タンカ</t>
    </rPh>
    <phoneticPr fontId="3"/>
  </si>
  <si>
    <t xml:space="preserve">  ④*⑤*⑩</t>
    <phoneticPr fontId="3"/>
  </si>
  <si>
    <t xml:space="preserve">  予定量</t>
    <rPh sb="2" eb="4">
      <t>ヨテイ</t>
    </rPh>
    <rPh sb="4" eb="5">
      <t>ヨテイリョウ</t>
    </rPh>
    <phoneticPr fontId="3"/>
  </si>
  <si>
    <t xml:space="preserve">  単価</t>
    <rPh sb="2" eb="4">
      <t>タンカ</t>
    </rPh>
    <phoneticPr fontId="3"/>
  </si>
  <si>
    <t xml:space="preserve">     （袋/ha）</t>
    <rPh sb="6" eb="7">
      <t>フクロ</t>
    </rPh>
    <phoneticPr fontId="3"/>
  </si>
  <si>
    <t xml:space="preserve">     （円/袋）</t>
    <rPh sb="6" eb="7">
      <t>エン</t>
    </rPh>
    <rPh sb="8" eb="9">
      <t>フクロ</t>
    </rPh>
    <phoneticPr fontId="3"/>
  </si>
  <si>
    <t>　　 (千円)</t>
    <rPh sb="4" eb="5">
      <t>セン</t>
    </rPh>
    <rPh sb="5" eb="6">
      <t>エン</t>
    </rPh>
    <phoneticPr fontId="3"/>
  </si>
  <si>
    <t xml:space="preserve">     （t/ha）</t>
    <phoneticPr fontId="3"/>
  </si>
  <si>
    <t xml:space="preserve">     （円/ t ）</t>
    <rPh sb="6" eb="7">
      <t>エン</t>
    </rPh>
    <phoneticPr fontId="3"/>
  </si>
  <si>
    <t>③’削減額計</t>
    <rPh sb="2" eb="5">
      <t>サクゲンガク</t>
    </rPh>
    <rPh sb="5" eb="6">
      <t>ケイ</t>
    </rPh>
    <phoneticPr fontId="3"/>
  </si>
  <si>
    <t>⑥’削減額計</t>
    <rPh sb="2" eb="5">
      <t>サクゲンガク</t>
    </rPh>
    <rPh sb="5" eb="6">
      <t>ケイ</t>
    </rPh>
    <phoneticPr fontId="3"/>
  </si>
  <si>
    <t>⑩事業実施後</t>
    <rPh sb="1" eb="3">
      <t>ジギョウ</t>
    </rPh>
    <rPh sb="3" eb="5">
      <t>ジッシ</t>
    </rPh>
    <rPh sb="5" eb="6">
      <t>ゴ</t>
    </rPh>
    <phoneticPr fontId="3"/>
  </si>
  <si>
    <t>年効果額</t>
    <rPh sb="0" eb="1">
      <t>トシ</t>
    </rPh>
    <rPh sb="1" eb="3">
      <t>コウカ</t>
    </rPh>
    <rPh sb="3" eb="4">
      <t>ガク</t>
    </rPh>
    <phoneticPr fontId="3"/>
  </si>
  <si>
    <t>⑨増加額</t>
    <rPh sb="1" eb="3">
      <t>ゾウカ</t>
    </rPh>
    <rPh sb="3" eb="4">
      <t>ガク</t>
    </rPh>
    <phoneticPr fontId="3"/>
  </si>
  <si>
    <t>　面積</t>
    <rPh sb="1" eb="3">
      <t>メンセキ</t>
    </rPh>
    <phoneticPr fontId="3"/>
  </si>
  <si>
    <t xml:space="preserve">  ⑦*⑧*⑩</t>
    <phoneticPr fontId="3"/>
  </si>
  <si>
    <t xml:space="preserve">  ③'+⑥'-⑨'</t>
    <phoneticPr fontId="3"/>
  </si>
  <si>
    <t>　　　　　(千円）</t>
    <rPh sb="6" eb="8">
      <t>センエン</t>
    </rPh>
    <phoneticPr fontId="3"/>
  </si>
  <si>
    <t>⑨’増加額計</t>
    <rPh sb="2" eb="5">
      <t>ゾウカガク</t>
    </rPh>
    <rPh sb="5" eb="6">
      <t>ケイ</t>
    </rPh>
    <phoneticPr fontId="3"/>
  </si>
  <si>
    <t>　　　（用土等供給施設の場合）</t>
    <rPh sb="4" eb="6">
      <t>ヨウド</t>
    </rPh>
    <rPh sb="6" eb="7">
      <t>トウ</t>
    </rPh>
    <rPh sb="7" eb="9">
      <t>キョウキュウ</t>
    </rPh>
    <rPh sb="9" eb="11">
      <t>シセツ</t>
    </rPh>
    <rPh sb="12" eb="14">
      <t>バアイ</t>
    </rPh>
    <phoneticPr fontId="3"/>
  </si>
  <si>
    <t>購入用土等削減</t>
    <rPh sb="0" eb="2">
      <t>コウニュウ</t>
    </rPh>
    <rPh sb="2" eb="4">
      <t>ヨウド</t>
    </rPh>
    <rPh sb="4" eb="5">
      <t>トウ</t>
    </rPh>
    <rPh sb="5" eb="7">
      <t>サクゲン</t>
    </rPh>
    <phoneticPr fontId="3"/>
  </si>
  <si>
    <t>自給用土等増加</t>
    <rPh sb="0" eb="2">
      <t>ジキュウ</t>
    </rPh>
    <rPh sb="2" eb="4">
      <t>ヨウド</t>
    </rPh>
    <rPh sb="4" eb="5">
      <t>トウ</t>
    </rPh>
    <rPh sb="5" eb="7">
      <t>ゾウカ</t>
    </rPh>
    <phoneticPr fontId="3"/>
  </si>
  <si>
    <t>⑦事業実施後</t>
    <rPh sb="1" eb="3">
      <t>ジギョウ</t>
    </rPh>
    <rPh sb="3" eb="5">
      <t>ジッシ</t>
    </rPh>
    <rPh sb="5" eb="6">
      <t>ゴ</t>
    </rPh>
    <phoneticPr fontId="3"/>
  </si>
  <si>
    <t>①購入用土等</t>
    <rPh sb="1" eb="3">
      <t>コウニュウ</t>
    </rPh>
    <rPh sb="3" eb="5">
      <t>ヨウド</t>
    </rPh>
    <rPh sb="5" eb="6">
      <t>トウ</t>
    </rPh>
    <phoneticPr fontId="3"/>
  </si>
  <si>
    <t>②購入用土等</t>
    <rPh sb="1" eb="3">
      <t>コウニュウ</t>
    </rPh>
    <rPh sb="3" eb="5">
      <t>ヨウド</t>
    </rPh>
    <rPh sb="5" eb="6">
      <t>トウ</t>
    </rPh>
    <phoneticPr fontId="3"/>
  </si>
  <si>
    <t>④自給用土等</t>
    <rPh sb="1" eb="3">
      <t>ジキュウ</t>
    </rPh>
    <rPh sb="3" eb="5">
      <t>ヨウド</t>
    </rPh>
    <rPh sb="5" eb="6">
      <t>トウ</t>
    </rPh>
    <phoneticPr fontId="3"/>
  </si>
  <si>
    <t>⑤用土等購入</t>
    <rPh sb="1" eb="3">
      <t>ヨウド</t>
    </rPh>
    <rPh sb="3" eb="4">
      <t>トウ</t>
    </rPh>
    <rPh sb="4" eb="6">
      <t>コウニュウ</t>
    </rPh>
    <phoneticPr fontId="3"/>
  </si>
  <si>
    <t>⑥増加額</t>
    <rPh sb="1" eb="3">
      <t>ゾウカ</t>
    </rPh>
    <rPh sb="3" eb="4">
      <t>ガク</t>
    </rPh>
    <phoneticPr fontId="3"/>
  </si>
  <si>
    <t xml:space="preserve">  削減予定量</t>
    <rPh sb="2" eb="4">
      <t>サクゲン</t>
    </rPh>
    <rPh sb="4" eb="6">
      <t>ヨテイ</t>
    </rPh>
    <rPh sb="6" eb="7">
      <t>ヨテイリョウ</t>
    </rPh>
    <phoneticPr fontId="3"/>
  </si>
  <si>
    <t>　単価</t>
    <rPh sb="1" eb="3">
      <t>タンカ</t>
    </rPh>
    <phoneticPr fontId="3"/>
  </si>
  <si>
    <t xml:space="preserve">  ①*②*⑦</t>
    <phoneticPr fontId="3"/>
  </si>
  <si>
    <t xml:space="preserve">  増加予定量</t>
    <rPh sb="2" eb="4">
      <t>ゾウカ</t>
    </rPh>
    <rPh sb="4" eb="6">
      <t>ヨテイ</t>
    </rPh>
    <rPh sb="6" eb="7">
      <t>ヨテイリョウ</t>
    </rPh>
    <phoneticPr fontId="3"/>
  </si>
  <si>
    <t xml:space="preserve">  ④*⑤*⑦</t>
    <phoneticPr fontId="3"/>
  </si>
  <si>
    <t xml:space="preserve"> ③'-⑥'</t>
    <phoneticPr fontId="3"/>
  </si>
  <si>
    <t>（袋/ha）</t>
    <rPh sb="1" eb="2">
      <t>フクロ</t>
    </rPh>
    <phoneticPr fontId="3"/>
  </si>
  <si>
    <t>（円/袋）</t>
    <rPh sb="1" eb="2">
      <t>エン</t>
    </rPh>
    <rPh sb="3" eb="4">
      <t>フクロ</t>
    </rPh>
    <phoneticPr fontId="3"/>
  </si>
  <si>
    <t>（kg/ha）</t>
    <phoneticPr fontId="3"/>
  </si>
  <si>
    <t xml:space="preserve"> （円/kg）</t>
    <rPh sb="2" eb="3">
      <t>エン</t>
    </rPh>
    <phoneticPr fontId="3"/>
  </si>
  <si>
    <t xml:space="preserve"> (ha)</t>
    <phoneticPr fontId="3"/>
  </si>
  <si>
    <t>(千円）</t>
    <rPh sb="1" eb="3">
      <t>センエン</t>
    </rPh>
    <phoneticPr fontId="3"/>
  </si>
  <si>
    <t>③’削減額計</t>
    <rPh sb="2" eb="4">
      <t>サクゲン</t>
    </rPh>
    <rPh sb="4" eb="5">
      <t>ガク</t>
    </rPh>
    <rPh sb="5" eb="6">
      <t>ケイ</t>
    </rPh>
    <phoneticPr fontId="3"/>
  </si>
  <si>
    <t>⑥’増加額計</t>
    <rPh sb="2" eb="5">
      <t>ゾウカガク</t>
    </rPh>
    <rPh sb="5" eb="6">
      <t>ケイ</t>
    </rPh>
    <phoneticPr fontId="3"/>
  </si>
  <si>
    <t>　　　（種子種苗生産関連施設の場合）</t>
    <rPh sb="4" eb="6">
      <t>シュシ</t>
    </rPh>
    <rPh sb="6" eb="8">
      <t>シュビョウ</t>
    </rPh>
    <rPh sb="8" eb="10">
      <t>セイサン</t>
    </rPh>
    <rPh sb="10" eb="12">
      <t>カンレン</t>
    </rPh>
    <rPh sb="12" eb="14">
      <t>シセツ</t>
    </rPh>
    <rPh sb="15" eb="17">
      <t>バアイ</t>
    </rPh>
    <phoneticPr fontId="3"/>
  </si>
  <si>
    <t>自家採種種子等削減</t>
    <rPh sb="0" eb="2">
      <t>ジカ</t>
    </rPh>
    <rPh sb="2" eb="4">
      <t>サイシュ</t>
    </rPh>
    <rPh sb="4" eb="6">
      <t>シュシ</t>
    </rPh>
    <rPh sb="6" eb="7">
      <t>トウ</t>
    </rPh>
    <rPh sb="7" eb="9">
      <t>サクゲン</t>
    </rPh>
    <phoneticPr fontId="3"/>
  </si>
  <si>
    <t>購入種子等増加</t>
    <rPh sb="0" eb="2">
      <t>コウニュウ</t>
    </rPh>
    <rPh sb="2" eb="4">
      <t>シュシ</t>
    </rPh>
    <rPh sb="4" eb="5">
      <t>トウ</t>
    </rPh>
    <rPh sb="5" eb="7">
      <t>ゾウカ</t>
    </rPh>
    <phoneticPr fontId="3"/>
  </si>
  <si>
    <t>①は種量</t>
    <rPh sb="2" eb="3">
      <t>シュ</t>
    </rPh>
    <rPh sb="3" eb="4">
      <t>リョウ</t>
    </rPh>
    <phoneticPr fontId="3"/>
  </si>
  <si>
    <t>②自家採種種子</t>
    <rPh sb="1" eb="3">
      <t>ジカ</t>
    </rPh>
    <rPh sb="3" eb="5">
      <t>サイシュ</t>
    </rPh>
    <rPh sb="5" eb="7">
      <t>シュシ</t>
    </rPh>
    <phoneticPr fontId="3"/>
  </si>
  <si>
    <t>④は種量</t>
    <rPh sb="2" eb="3">
      <t>シュ</t>
    </rPh>
    <rPh sb="3" eb="4">
      <t>リョウ</t>
    </rPh>
    <phoneticPr fontId="3"/>
  </si>
  <si>
    <t>⑤購入種子等</t>
    <rPh sb="1" eb="3">
      <t>コウニュウ</t>
    </rPh>
    <rPh sb="3" eb="5">
      <t>シュシ</t>
    </rPh>
    <rPh sb="5" eb="6">
      <t>トウ</t>
    </rPh>
    <phoneticPr fontId="3"/>
  </si>
  <si>
    <t>⑥増加額</t>
    <rPh sb="1" eb="4">
      <t>ゾウカガク</t>
    </rPh>
    <phoneticPr fontId="3"/>
  </si>
  <si>
    <t>面積</t>
    <rPh sb="0" eb="2">
      <t>メンセキ</t>
    </rPh>
    <phoneticPr fontId="3"/>
  </si>
  <si>
    <t>等に係る単価</t>
    <rPh sb="0" eb="1">
      <t>トウ</t>
    </rPh>
    <rPh sb="2" eb="3">
      <t>カカ</t>
    </rPh>
    <rPh sb="4" eb="6">
      <t>タンカ</t>
    </rPh>
    <phoneticPr fontId="3"/>
  </si>
  <si>
    <t xml:space="preserve"> ①*②*⑦</t>
    <phoneticPr fontId="3"/>
  </si>
  <si>
    <t>単価</t>
    <rPh sb="0" eb="2">
      <t>タンカ</t>
    </rPh>
    <phoneticPr fontId="3"/>
  </si>
  <si>
    <t>④*⑤*⑦</t>
    <phoneticPr fontId="3"/>
  </si>
  <si>
    <t>③'-⑥'</t>
    <phoneticPr fontId="3"/>
  </si>
  <si>
    <t>（ｋｇ／ｈａ）</t>
    <phoneticPr fontId="3"/>
  </si>
  <si>
    <t>（円/ｋｇ）</t>
    <rPh sb="1" eb="2">
      <t>エン</t>
    </rPh>
    <phoneticPr fontId="3"/>
  </si>
  <si>
    <t>（kg／ｈａ）</t>
    <phoneticPr fontId="3"/>
  </si>
  <si>
    <t>（円/kg）</t>
    <rPh sb="1" eb="2">
      <t>エン</t>
    </rPh>
    <phoneticPr fontId="3"/>
  </si>
  <si>
    <t>(千円)</t>
    <rPh sb="1" eb="2">
      <t>セン</t>
    </rPh>
    <rPh sb="2" eb="3">
      <t>エン</t>
    </rPh>
    <phoneticPr fontId="3"/>
  </si>
  <si>
    <t>(ha)</t>
    <phoneticPr fontId="3"/>
  </si>
  <si>
    <t>　（エ）導入施設における作業以外の関連作業に係るコスト節減効果</t>
    <rPh sb="4" eb="6">
      <t>ドウニュウ</t>
    </rPh>
    <rPh sb="6" eb="8">
      <t>シセツ</t>
    </rPh>
    <rPh sb="12" eb="14">
      <t>サギョウ</t>
    </rPh>
    <rPh sb="14" eb="16">
      <t>イガイ</t>
    </rPh>
    <rPh sb="17" eb="19">
      <t>カンレン</t>
    </rPh>
    <rPh sb="19" eb="21">
      <t>サギョウ</t>
    </rPh>
    <rPh sb="22" eb="23">
      <t>カカ</t>
    </rPh>
    <rPh sb="27" eb="29">
      <t>セツゲン</t>
    </rPh>
    <rPh sb="29" eb="31">
      <t>コウカ</t>
    </rPh>
    <phoneticPr fontId="3"/>
  </si>
  <si>
    <t>作業名</t>
    <rPh sb="0" eb="2">
      <t>サギョウ</t>
    </rPh>
    <rPh sb="2" eb="3">
      <t>メイ</t>
    </rPh>
    <phoneticPr fontId="3"/>
  </si>
  <si>
    <t>　　　（土地利用型作物（種子用を除く）に係る施設の場合）</t>
    <rPh sb="4" eb="8">
      <t>トチリヨウ</t>
    </rPh>
    <rPh sb="8" eb="9">
      <t>ガタ</t>
    </rPh>
    <rPh sb="9" eb="11">
      <t>サクモツ</t>
    </rPh>
    <rPh sb="12" eb="14">
      <t>シュシ</t>
    </rPh>
    <rPh sb="14" eb="15">
      <t>ヨウ</t>
    </rPh>
    <rPh sb="16" eb="17">
      <t>ノゾ</t>
    </rPh>
    <rPh sb="20" eb="21">
      <t>カカ</t>
    </rPh>
    <rPh sb="22" eb="24">
      <t>シセツ</t>
    </rPh>
    <rPh sb="25" eb="27">
      <t>バアイ</t>
    </rPh>
    <phoneticPr fontId="3"/>
  </si>
  <si>
    <t>経営（作付）</t>
    <rPh sb="0" eb="2">
      <t>ケイエイ</t>
    </rPh>
    <rPh sb="3" eb="5">
      <t>サクツ</t>
    </rPh>
    <phoneticPr fontId="3"/>
  </si>
  <si>
    <t>②規模階層別</t>
    <rPh sb="1" eb="3">
      <t>キボ</t>
    </rPh>
    <rPh sb="3" eb="6">
      <t>カイソウベツ</t>
    </rPh>
    <phoneticPr fontId="3"/>
  </si>
  <si>
    <t>③事業実施前の</t>
    <rPh sb="1" eb="3">
      <t>ジギョウ</t>
    </rPh>
    <rPh sb="3" eb="5">
      <t>ジッシ</t>
    </rPh>
    <rPh sb="5" eb="6">
      <t>マエ</t>
    </rPh>
    <phoneticPr fontId="3"/>
  </si>
  <si>
    <t>④作業委託</t>
    <rPh sb="1" eb="3">
      <t>サギョウ</t>
    </rPh>
    <rPh sb="3" eb="5">
      <t>イタク</t>
    </rPh>
    <phoneticPr fontId="3"/>
  </si>
  <si>
    <t>⑤作業受託等</t>
    <rPh sb="1" eb="3">
      <t>サギョウ</t>
    </rPh>
    <rPh sb="3" eb="5">
      <t>ジュタク</t>
    </rPh>
    <rPh sb="5" eb="6">
      <t>トウ</t>
    </rPh>
    <phoneticPr fontId="3"/>
  </si>
  <si>
    <t>⑥事業実施後の各規</t>
    <rPh sb="1" eb="3">
      <t>ジギョウ</t>
    </rPh>
    <rPh sb="3" eb="5">
      <t>ジッシ</t>
    </rPh>
    <rPh sb="5" eb="6">
      <t>ゴ</t>
    </rPh>
    <rPh sb="7" eb="8">
      <t>カク</t>
    </rPh>
    <rPh sb="8" eb="9">
      <t>キ</t>
    </rPh>
    <phoneticPr fontId="3"/>
  </si>
  <si>
    <t>⑦事業実施後の</t>
    <rPh sb="1" eb="3">
      <t>ジギョウ</t>
    </rPh>
    <rPh sb="3" eb="5">
      <t>ジッシ</t>
    </rPh>
    <rPh sb="5" eb="6">
      <t>ゴ</t>
    </rPh>
    <phoneticPr fontId="3"/>
  </si>
  <si>
    <t>各規模階層</t>
    <rPh sb="0" eb="1">
      <t>カク</t>
    </rPh>
    <rPh sb="1" eb="2">
      <t>キボ</t>
    </rPh>
    <rPh sb="2" eb="3">
      <t>キボ</t>
    </rPh>
    <rPh sb="3" eb="5">
      <t>カイソウ</t>
    </rPh>
    <phoneticPr fontId="3"/>
  </si>
  <si>
    <t>平均作業コ</t>
    <rPh sb="0" eb="2">
      <t>ヘイキン</t>
    </rPh>
    <rPh sb="2" eb="4">
      <t>サギョウ</t>
    </rPh>
    <phoneticPr fontId="3"/>
  </si>
  <si>
    <t>作業コスト計</t>
    <rPh sb="0" eb="1">
      <t>サク</t>
    </rPh>
    <rPh sb="1" eb="2">
      <t>サギョウ</t>
    </rPh>
    <rPh sb="5" eb="6">
      <t>ケイ</t>
    </rPh>
    <phoneticPr fontId="3"/>
  </si>
  <si>
    <t>等予定面積</t>
    <rPh sb="0" eb="1">
      <t>トウ</t>
    </rPh>
    <rPh sb="1" eb="3">
      <t>ヨテイ</t>
    </rPh>
    <rPh sb="3" eb="4">
      <t>メン</t>
    </rPh>
    <rPh sb="4" eb="5">
      <t>セキ</t>
    </rPh>
    <phoneticPr fontId="3"/>
  </si>
  <si>
    <t>予定面積</t>
    <rPh sb="0" eb="2">
      <t>ヨテイ</t>
    </rPh>
    <rPh sb="2" eb="3">
      <t>メン</t>
    </rPh>
    <rPh sb="3" eb="4">
      <t>メンセキ</t>
    </rPh>
    <phoneticPr fontId="3"/>
  </si>
  <si>
    <t>模階層の作業面積</t>
    <rPh sb="0" eb="1">
      <t>ノット</t>
    </rPh>
    <rPh sb="1" eb="3">
      <t>カイソウ</t>
    </rPh>
    <rPh sb="4" eb="6">
      <t>サギョウ</t>
    </rPh>
    <rPh sb="6" eb="8">
      <t>メンセキ</t>
    </rPh>
    <phoneticPr fontId="3"/>
  </si>
  <si>
    <t>作業コスト計</t>
    <rPh sb="0" eb="2">
      <t>サギョウ</t>
    </rPh>
    <rPh sb="5" eb="6">
      <t>ケイ</t>
    </rPh>
    <phoneticPr fontId="3"/>
  </si>
  <si>
    <t>の作業面積</t>
    <rPh sb="1" eb="3">
      <t>サギョウ</t>
    </rPh>
    <rPh sb="3" eb="5">
      <t>メンセキ</t>
    </rPh>
    <phoneticPr fontId="3"/>
  </si>
  <si>
    <t>スト</t>
    <phoneticPr fontId="3"/>
  </si>
  <si>
    <t>計　①-④＋⑤</t>
    <rPh sb="0" eb="1">
      <t>ケイ</t>
    </rPh>
    <phoneticPr fontId="3"/>
  </si>
  <si>
    <t>②*⑥</t>
    <phoneticPr fontId="3"/>
  </si>
  <si>
    <t>③’*ｋ－⑦’</t>
    <phoneticPr fontId="3"/>
  </si>
  <si>
    <t xml:space="preserve"> 計 (ha)</t>
    <rPh sb="1" eb="2">
      <t>ケイ</t>
    </rPh>
    <phoneticPr fontId="3"/>
  </si>
  <si>
    <t>（ha)</t>
    <phoneticPr fontId="3"/>
  </si>
  <si>
    <t>（ha）</t>
    <phoneticPr fontId="3"/>
  </si>
  <si>
    <t>○ｈａ未満</t>
    <rPh sb="3" eb="5">
      <t>ミマン</t>
    </rPh>
    <phoneticPr fontId="3"/>
  </si>
  <si>
    <t>○～○ｈａ</t>
    <phoneticPr fontId="3"/>
  </si>
  <si>
    <t>…</t>
    <phoneticPr fontId="3"/>
  </si>
  <si>
    <t>○ｈa以上</t>
    <rPh sb="3" eb="5">
      <t>イジョウ</t>
    </rPh>
    <phoneticPr fontId="3"/>
  </si>
  <si>
    <t>③’事業実施前の作業コスト計</t>
    <rPh sb="2" eb="4">
      <t>ジギョウ</t>
    </rPh>
    <rPh sb="4" eb="6">
      <t>ジッシ</t>
    </rPh>
    <rPh sb="6" eb="7">
      <t>ゼン</t>
    </rPh>
    <rPh sb="8" eb="10">
      <t>サギョウ</t>
    </rPh>
    <rPh sb="13" eb="14">
      <t>ケイ</t>
    </rPh>
    <phoneticPr fontId="3"/>
  </si>
  <si>
    <t>⑦’事業実施後の作業コスト計</t>
    <rPh sb="2" eb="4">
      <t>ジギョウ</t>
    </rPh>
    <rPh sb="4" eb="6">
      <t>ジッシ</t>
    </rPh>
    <rPh sb="6" eb="7">
      <t>ゴ</t>
    </rPh>
    <rPh sb="8" eb="10">
      <t>サギョウ</t>
    </rPh>
    <rPh sb="13" eb="14">
      <t>ケイ</t>
    </rPh>
    <phoneticPr fontId="3"/>
  </si>
  <si>
    <t>　　　（土地利用型作物以外に係る施設の場合）</t>
    <rPh sb="4" eb="8">
      <t>トチリヨウ</t>
    </rPh>
    <rPh sb="8" eb="9">
      <t>ガタ</t>
    </rPh>
    <rPh sb="9" eb="11">
      <t>サクモツ</t>
    </rPh>
    <rPh sb="11" eb="13">
      <t>イガイ</t>
    </rPh>
    <rPh sb="14" eb="15">
      <t>カカ</t>
    </rPh>
    <rPh sb="16" eb="18">
      <t>シセツ</t>
    </rPh>
    <rPh sb="19" eb="21">
      <t>バアイ</t>
    </rPh>
    <phoneticPr fontId="3"/>
  </si>
  <si>
    <t>④事業実施後の</t>
    <rPh sb="1" eb="3">
      <t>ジギョウ</t>
    </rPh>
    <rPh sb="3" eb="5">
      <t>ジッシ</t>
    </rPh>
    <rPh sb="5" eb="6">
      <t>ゴ</t>
    </rPh>
    <phoneticPr fontId="3"/>
  </si>
  <si>
    <t>⑤事業実施後</t>
    <rPh sb="1" eb="3">
      <t>ジギョウ</t>
    </rPh>
    <rPh sb="3" eb="5">
      <t>ジッシ</t>
    </rPh>
    <rPh sb="5" eb="6">
      <t>ゴ</t>
    </rPh>
    <phoneticPr fontId="3"/>
  </si>
  <si>
    <t>の生産コスト計</t>
    <rPh sb="1" eb="3">
      <t>セイサン</t>
    </rPh>
    <rPh sb="6" eb="7">
      <t>ケイ</t>
    </rPh>
    <phoneticPr fontId="3"/>
  </si>
  <si>
    <t>各規模階層</t>
    <rPh sb="0" eb="1">
      <t>カク</t>
    </rPh>
    <rPh sb="1" eb="3">
      <t>キボ</t>
    </rPh>
    <rPh sb="3" eb="5">
      <t>カイソウ</t>
    </rPh>
    <phoneticPr fontId="3"/>
  </si>
  <si>
    <t>作業面積計</t>
    <rPh sb="0" eb="2">
      <t>サギョウ</t>
    </rPh>
    <rPh sb="2" eb="4">
      <t>メンセキ</t>
    </rPh>
    <rPh sb="4" eb="5">
      <t>ケイ</t>
    </rPh>
    <phoneticPr fontId="3"/>
  </si>
  <si>
    <t>④*②</t>
    <phoneticPr fontId="3"/>
  </si>
  <si>
    <t>③’*ｋ－⑤’</t>
    <phoneticPr fontId="3"/>
  </si>
  <si>
    <t>計 (ha)</t>
    <rPh sb="0" eb="1">
      <t>ケイ</t>
    </rPh>
    <phoneticPr fontId="3"/>
  </si>
  <si>
    <t>（ｈa）</t>
    <phoneticPr fontId="3"/>
  </si>
  <si>
    <t>③’事業実施前の作業コスト計</t>
    <rPh sb="2" eb="4">
      <t>ジギョウ</t>
    </rPh>
    <rPh sb="4" eb="6">
      <t>ジッシ</t>
    </rPh>
    <rPh sb="6" eb="7">
      <t>マエ</t>
    </rPh>
    <rPh sb="8" eb="10">
      <t>サギョウ</t>
    </rPh>
    <rPh sb="13" eb="14">
      <t>ケイ</t>
    </rPh>
    <phoneticPr fontId="3"/>
  </si>
  <si>
    <t>⑤’事業実施後の作業コスト計</t>
    <rPh sb="2" eb="4">
      <t>ジギョウ</t>
    </rPh>
    <rPh sb="4" eb="6">
      <t>ジッシ</t>
    </rPh>
    <rPh sb="6" eb="7">
      <t>ゴ</t>
    </rPh>
    <rPh sb="8" eb="10">
      <t>サギョウ</t>
    </rPh>
    <rPh sb="13" eb="14">
      <t>ゴウケイ</t>
    </rPh>
    <phoneticPr fontId="3"/>
  </si>
  <si>
    <t>　（オ）生産コスト節減効果合計</t>
    <rPh sb="4" eb="6">
      <t>セイサン</t>
    </rPh>
    <rPh sb="9" eb="11">
      <t>セツゲン</t>
    </rPh>
    <rPh sb="11" eb="13">
      <t>コウカ</t>
    </rPh>
    <rPh sb="13" eb="15">
      <t>ゴウケイ</t>
    </rPh>
    <phoneticPr fontId="3"/>
  </si>
  <si>
    <t>単位：千円</t>
    <rPh sb="0" eb="2">
      <t>タンイ</t>
    </rPh>
    <rPh sb="3" eb="5">
      <t>センエン</t>
    </rPh>
    <phoneticPr fontId="3"/>
  </si>
  <si>
    <t>　（ア）施設等の導入により、地区における営農技術体系、経営規模等が変化することによる生産コスト節減効果</t>
    <phoneticPr fontId="3"/>
  </si>
  <si>
    <t>　（イ）農業廃棄物の処理に係るコスト節減効果</t>
    <rPh sb="4" eb="6">
      <t>ノウギョウ</t>
    </rPh>
    <rPh sb="6" eb="9">
      <t>ハイキブツ</t>
    </rPh>
    <rPh sb="10" eb="12">
      <t>ショリ</t>
    </rPh>
    <rPh sb="13" eb="14">
      <t>カカ</t>
    </rPh>
    <rPh sb="18" eb="20">
      <t>セツゲン</t>
    </rPh>
    <rPh sb="20" eb="22">
      <t>コウカ</t>
    </rPh>
    <phoneticPr fontId="3"/>
  </si>
  <si>
    <t>　（ウ）導入施設で供給される資材を利用することによるコスト節減効果</t>
    <rPh sb="4" eb="6">
      <t>ドウニュウ</t>
    </rPh>
    <rPh sb="6" eb="8">
      <t>シセツ</t>
    </rPh>
    <rPh sb="9" eb="11">
      <t>キョウキュウ</t>
    </rPh>
    <rPh sb="14" eb="16">
      <t>シザイ</t>
    </rPh>
    <rPh sb="17" eb="19">
      <t>リヨウ</t>
    </rPh>
    <rPh sb="29" eb="31">
      <t>セツゲン</t>
    </rPh>
    <rPh sb="31" eb="33">
      <t>コウカ</t>
    </rPh>
    <phoneticPr fontId="3"/>
  </si>
  <si>
    <t>　（エ）導入機械・施設における作業以外の関連作業に係るコスト節減効果</t>
    <rPh sb="4" eb="6">
      <t>ドウニュウ</t>
    </rPh>
    <rPh sb="6" eb="8">
      <t>キカイ</t>
    </rPh>
    <rPh sb="9" eb="11">
      <t>シセツ</t>
    </rPh>
    <rPh sb="15" eb="17">
      <t>サギョウ</t>
    </rPh>
    <rPh sb="17" eb="19">
      <t>イガイ</t>
    </rPh>
    <rPh sb="20" eb="22">
      <t>カンレン</t>
    </rPh>
    <rPh sb="22" eb="24">
      <t>サギョウ</t>
    </rPh>
    <rPh sb="25" eb="26">
      <t>カカ</t>
    </rPh>
    <rPh sb="30" eb="32">
      <t>セツゲン</t>
    </rPh>
    <rPh sb="32" eb="34">
      <t>コウカ</t>
    </rPh>
    <phoneticPr fontId="3"/>
  </si>
  <si>
    <t>　　　　　　　　計</t>
    <rPh sb="8" eb="9">
      <t>ケイ</t>
    </rPh>
    <phoneticPr fontId="3"/>
  </si>
  <si>
    <t>イ　品質向上効果</t>
    <rPh sb="2" eb="4">
      <t>ヒンシツ</t>
    </rPh>
    <rPh sb="4" eb="6">
      <t>コウジョウ</t>
    </rPh>
    <rPh sb="6" eb="8">
      <t>コウカ</t>
    </rPh>
    <phoneticPr fontId="3"/>
  </si>
  <si>
    <t>（ア）生産農産物の品質向上効果</t>
    <rPh sb="3" eb="5">
      <t>セイサン</t>
    </rPh>
    <rPh sb="5" eb="8">
      <t>ノウサンブツ</t>
    </rPh>
    <rPh sb="9" eb="11">
      <t>ヒンシツ</t>
    </rPh>
    <rPh sb="11" eb="13">
      <t>コウジョウ</t>
    </rPh>
    <rPh sb="13" eb="15">
      <t>コウカ</t>
    </rPh>
    <phoneticPr fontId="3"/>
  </si>
  <si>
    <t>①事業実施後</t>
    <rPh sb="1" eb="3">
      <t>ジギョウ</t>
    </rPh>
    <rPh sb="3" eb="5">
      <t>ジッシ</t>
    </rPh>
    <rPh sb="5" eb="6">
      <t>ゴ</t>
    </rPh>
    <phoneticPr fontId="3"/>
  </si>
  <si>
    <t>②計画単収</t>
    <rPh sb="1" eb="3">
      <t>ケイカク</t>
    </rPh>
    <rPh sb="3" eb="5">
      <t>タンシュウ</t>
    </rPh>
    <phoneticPr fontId="3"/>
  </si>
  <si>
    <t>③事業実施後</t>
    <rPh sb="1" eb="3">
      <t>ジギョウ</t>
    </rPh>
    <rPh sb="3" eb="5">
      <t>ジッシ</t>
    </rPh>
    <rPh sb="5" eb="6">
      <t>ゴ</t>
    </rPh>
    <phoneticPr fontId="3"/>
  </si>
  <si>
    <t>⑥販売単価</t>
    <rPh sb="1" eb="3">
      <t>ハンバイ</t>
    </rPh>
    <rPh sb="3" eb="5">
      <t>タンカ</t>
    </rPh>
    <phoneticPr fontId="3"/>
  </si>
  <si>
    <t>作付面積</t>
    <rPh sb="0" eb="2">
      <t>サクツ</t>
    </rPh>
    <rPh sb="2" eb="4">
      <t>メンセキ</t>
    </rPh>
    <phoneticPr fontId="3"/>
  </si>
  <si>
    <t>生産量</t>
    <rPh sb="0" eb="2">
      <t>セイサン</t>
    </rPh>
    <rPh sb="2" eb="3">
      <t>リョウ</t>
    </rPh>
    <phoneticPr fontId="3"/>
  </si>
  <si>
    <t>平均販売単価</t>
    <rPh sb="0" eb="2">
      <t>ヘイキン</t>
    </rPh>
    <rPh sb="2" eb="4">
      <t>ハンバイ</t>
    </rPh>
    <rPh sb="4" eb="5">
      <t>タンカ</t>
    </rPh>
    <rPh sb="5" eb="6">
      <t>カ</t>
    </rPh>
    <phoneticPr fontId="3"/>
  </si>
  <si>
    <t>販売予定単価</t>
    <rPh sb="0" eb="2">
      <t>ハンバイ</t>
    </rPh>
    <rPh sb="2" eb="4">
      <t>ヨテイ</t>
    </rPh>
    <rPh sb="4" eb="5">
      <t>タン</t>
    </rPh>
    <rPh sb="5" eb="6">
      <t>カ</t>
    </rPh>
    <phoneticPr fontId="3"/>
  </si>
  <si>
    <t>差額</t>
    <rPh sb="0" eb="2">
      <t>サガク</t>
    </rPh>
    <phoneticPr fontId="3"/>
  </si>
  <si>
    <t>⑤-④</t>
    <phoneticPr fontId="3"/>
  </si>
  <si>
    <t xml:space="preserve"> ③*⑥</t>
    <phoneticPr fontId="3"/>
  </si>
  <si>
    <t xml:space="preserve"> (ｈa)</t>
    <phoneticPr fontId="3"/>
  </si>
  <si>
    <t>(kg.本.箱/10a)</t>
    <rPh sb="4" eb="5">
      <t>ホン</t>
    </rPh>
    <rPh sb="6" eb="7">
      <t>ハコ</t>
    </rPh>
    <phoneticPr fontId="3"/>
  </si>
  <si>
    <t>(kg.本.箱)</t>
    <rPh sb="4" eb="5">
      <t>ホン</t>
    </rPh>
    <rPh sb="6" eb="7">
      <t>ハコ</t>
    </rPh>
    <phoneticPr fontId="3"/>
  </si>
  <si>
    <t>(円/kg.本.箱)</t>
    <rPh sb="1" eb="2">
      <t>エン</t>
    </rPh>
    <rPh sb="6" eb="7">
      <t>ホン</t>
    </rPh>
    <rPh sb="8" eb="9">
      <t>ハコ</t>
    </rPh>
    <phoneticPr fontId="3"/>
  </si>
  <si>
    <t>（いずれかに○）</t>
    <phoneticPr fontId="3"/>
  </si>
  <si>
    <t>②の計画単収の具体的な</t>
    <rPh sb="2" eb="4">
      <t>ケイカク</t>
    </rPh>
    <rPh sb="4" eb="6">
      <t>タンシュウ</t>
    </rPh>
    <rPh sb="7" eb="9">
      <t>グタイ</t>
    </rPh>
    <rPh sb="9" eb="10">
      <t>テキ</t>
    </rPh>
    <phoneticPr fontId="3"/>
  </si>
  <si>
    <t>見込み方法</t>
    <rPh sb="0" eb="2">
      <t>ミコ</t>
    </rPh>
    <rPh sb="3" eb="4">
      <t>カタ</t>
    </rPh>
    <rPh sb="4" eb="5">
      <t>ホウ</t>
    </rPh>
    <phoneticPr fontId="3"/>
  </si>
  <si>
    <t>⑤の事業実施後の販売単価の</t>
    <rPh sb="2" eb="4">
      <t>ジギョウ</t>
    </rPh>
    <rPh sb="4" eb="6">
      <t>ジッシ</t>
    </rPh>
    <rPh sb="6" eb="7">
      <t>ゴ</t>
    </rPh>
    <rPh sb="8" eb="10">
      <t>ハンバイ</t>
    </rPh>
    <rPh sb="10" eb="12">
      <t>タンカ</t>
    </rPh>
    <phoneticPr fontId="3"/>
  </si>
  <si>
    <t>　</t>
    <phoneticPr fontId="3"/>
  </si>
  <si>
    <t>具体的な見込み方法</t>
    <rPh sb="0" eb="3">
      <t>グタイテキ</t>
    </rPh>
    <rPh sb="4" eb="6">
      <t>ミコ</t>
    </rPh>
    <rPh sb="7" eb="8">
      <t>カタ</t>
    </rPh>
    <rPh sb="8" eb="9">
      <t>ホウ</t>
    </rPh>
    <phoneticPr fontId="3"/>
  </si>
  <si>
    <t>（イ）導入施設で供給される資材（種子・種苗）を利用することによる受益農業者の生産農産物の品質向上効果</t>
    <rPh sb="3" eb="5">
      <t>ドウニュウ</t>
    </rPh>
    <rPh sb="5" eb="7">
      <t>シセツ</t>
    </rPh>
    <rPh sb="8" eb="10">
      <t>キョウキュウ</t>
    </rPh>
    <rPh sb="13" eb="15">
      <t>シザイ</t>
    </rPh>
    <rPh sb="16" eb="18">
      <t>シュシ</t>
    </rPh>
    <rPh sb="19" eb="21">
      <t>シュビョウ</t>
    </rPh>
    <rPh sb="23" eb="25">
      <t>リヨウ</t>
    </rPh>
    <rPh sb="32" eb="34">
      <t>ジュエキ</t>
    </rPh>
    <rPh sb="34" eb="36">
      <t>ノウギョウ</t>
    </rPh>
    <rPh sb="36" eb="37">
      <t>シャ</t>
    </rPh>
    <rPh sb="38" eb="40">
      <t>セイサン</t>
    </rPh>
    <rPh sb="40" eb="43">
      <t>ノウサンブツ</t>
    </rPh>
    <rPh sb="44" eb="46">
      <t>ヒンシツ</t>
    </rPh>
    <rPh sb="46" eb="48">
      <t>コウジョウ</t>
    </rPh>
    <rPh sb="48" eb="50">
      <t>コウカ</t>
    </rPh>
    <phoneticPr fontId="3"/>
  </si>
  <si>
    <t>　　 　　  （対象：種子種苗生産関連施設の場合）</t>
    <rPh sb="8" eb="10">
      <t>タイショウ</t>
    </rPh>
    <rPh sb="11" eb="13">
      <t>シュシ</t>
    </rPh>
    <rPh sb="13" eb="15">
      <t>シュビョウ</t>
    </rPh>
    <rPh sb="15" eb="17">
      <t>セイサン</t>
    </rPh>
    <rPh sb="17" eb="19">
      <t>カンレン</t>
    </rPh>
    <rPh sb="19" eb="21">
      <t>シセツ</t>
    </rPh>
    <rPh sb="22" eb="24">
      <t>バアイ</t>
    </rPh>
    <phoneticPr fontId="3"/>
  </si>
  <si>
    <t>①品種転換時</t>
    <rPh sb="1" eb="3">
      <t>ヒンシュ</t>
    </rPh>
    <rPh sb="3" eb="5">
      <t>テンカン</t>
    </rPh>
    <rPh sb="5" eb="6">
      <t>ジ</t>
    </rPh>
    <phoneticPr fontId="3"/>
  </si>
  <si>
    <t>③計画生産量</t>
    <rPh sb="1" eb="3">
      <t>ケイカク</t>
    </rPh>
    <rPh sb="3" eb="5">
      <t>セイサン</t>
    </rPh>
    <rPh sb="5" eb="6">
      <t>リョウ</t>
    </rPh>
    <phoneticPr fontId="3"/>
  </si>
  <si>
    <t>作付面積</t>
    <rPh sb="0" eb="2">
      <t>サクツ</t>
    </rPh>
    <rPh sb="2" eb="3">
      <t>メン</t>
    </rPh>
    <rPh sb="3" eb="4">
      <t>メンセキ</t>
    </rPh>
    <phoneticPr fontId="3"/>
  </si>
  <si>
    <t>③×⑥</t>
    <phoneticPr fontId="3"/>
  </si>
  <si>
    <t xml:space="preserve"> (kg/10a)</t>
    <phoneticPr fontId="3"/>
  </si>
  <si>
    <t>（kg）</t>
    <phoneticPr fontId="3"/>
  </si>
  <si>
    <t xml:space="preserve">   （円/kg）</t>
    <rPh sb="4" eb="5">
      <t>エン</t>
    </rPh>
    <phoneticPr fontId="3"/>
  </si>
  <si>
    <t>②の計画単収の具体的な</t>
    <rPh sb="2" eb="4">
      <t>ケイカク</t>
    </rPh>
    <rPh sb="4" eb="6">
      <t>タンシュウ</t>
    </rPh>
    <rPh sb="7" eb="10">
      <t>グタイテキ</t>
    </rPh>
    <phoneticPr fontId="3"/>
  </si>
  <si>
    <t>⑤の販売予定単価の具体的な</t>
    <rPh sb="2" eb="4">
      <t>ハンバイ</t>
    </rPh>
    <rPh sb="4" eb="6">
      <t>ヨテイ</t>
    </rPh>
    <rPh sb="6" eb="8">
      <t>タンカ</t>
    </rPh>
    <rPh sb="9" eb="12">
      <t>グタイテキ</t>
    </rPh>
    <phoneticPr fontId="3"/>
  </si>
  <si>
    <t>（ウ）処理加工施設による品質向上効果</t>
    <rPh sb="3" eb="5">
      <t>ショリ</t>
    </rPh>
    <rPh sb="5" eb="7">
      <t>カコウ</t>
    </rPh>
    <rPh sb="7" eb="9">
      <t>シセツ</t>
    </rPh>
    <rPh sb="12" eb="14">
      <t>ヒンシツ</t>
    </rPh>
    <rPh sb="14" eb="16">
      <t>コウジョウ</t>
    </rPh>
    <rPh sb="16" eb="18">
      <t>コウカ</t>
    </rPh>
    <phoneticPr fontId="3"/>
  </si>
  <si>
    <t>　　　ⅰ　農作物を処理加工する場合</t>
    <rPh sb="5" eb="8">
      <t>ノウサクモツ</t>
    </rPh>
    <rPh sb="9" eb="11">
      <t>ショリ</t>
    </rPh>
    <rPh sb="11" eb="13">
      <t>カコウ</t>
    </rPh>
    <rPh sb="15" eb="17">
      <t>バアイ</t>
    </rPh>
    <phoneticPr fontId="3"/>
  </si>
  <si>
    <t>②事業実施後</t>
    <rPh sb="1" eb="3">
      <t>ジギョウ</t>
    </rPh>
    <rPh sb="3" eb="6">
      <t>ジッシゴ</t>
    </rPh>
    <phoneticPr fontId="3"/>
  </si>
  <si>
    <t>③加工品販売</t>
    <rPh sb="1" eb="4">
      <t>カコウヒン</t>
    </rPh>
    <rPh sb="4" eb="6">
      <t>ハンバイ</t>
    </rPh>
    <phoneticPr fontId="3"/>
  </si>
  <si>
    <t>⑤事業実施前</t>
    <rPh sb="1" eb="3">
      <t>ジギョウ</t>
    </rPh>
    <rPh sb="3" eb="5">
      <t>ジッシ</t>
    </rPh>
    <rPh sb="5" eb="6">
      <t>マエ</t>
    </rPh>
    <phoneticPr fontId="3"/>
  </si>
  <si>
    <t>⑥事業実施前</t>
    <rPh sb="1" eb="3">
      <t>ジギョウ</t>
    </rPh>
    <rPh sb="3" eb="5">
      <t>ジッシ</t>
    </rPh>
    <rPh sb="5" eb="6">
      <t>マエ</t>
    </rPh>
    <phoneticPr fontId="3"/>
  </si>
  <si>
    <t>加工品名</t>
    <rPh sb="0" eb="2">
      <t>カコウ</t>
    </rPh>
    <rPh sb="2" eb="4">
      <t>ヒンメイ</t>
    </rPh>
    <phoneticPr fontId="3"/>
  </si>
  <si>
    <t>加工品販売量</t>
    <rPh sb="0" eb="2">
      <t>カコウ</t>
    </rPh>
    <rPh sb="2" eb="3">
      <t>ヒン</t>
    </rPh>
    <rPh sb="3" eb="5">
      <t>ハンバイ</t>
    </rPh>
    <rPh sb="5" eb="6">
      <t>リョウ</t>
    </rPh>
    <phoneticPr fontId="3"/>
  </si>
  <si>
    <t>加工品販売</t>
    <rPh sb="0" eb="3">
      <t>カコウヒン</t>
    </rPh>
    <rPh sb="3" eb="5">
      <t>ハンバイ</t>
    </rPh>
    <phoneticPr fontId="3"/>
  </si>
  <si>
    <t>額</t>
    <rPh sb="0" eb="1">
      <t>ガク</t>
    </rPh>
    <phoneticPr fontId="3"/>
  </si>
  <si>
    <t>出荷量</t>
    <rPh sb="0" eb="2">
      <t>シュッカ</t>
    </rPh>
    <rPh sb="2" eb="3">
      <t>リョウ</t>
    </rPh>
    <phoneticPr fontId="3"/>
  </si>
  <si>
    <t>平均販売単価</t>
    <rPh sb="0" eb="2">
      <t>ヘイキン</t>
    </rPh>
    <rPh sb="2" eb="4">
      <t>ハンバイ</t>
    </rPh>
    <rPh sb="4" eb="5">
      <t>タン</t>
    </rPh>
    <rPh sb="5" eb="6">
      <t>カ</t>
    </rPh>
    <phoneticPr fontId="3"/>
  </si>
  <si>
    <t>出荷販売額</t>
    <rPh sb="0" eb="2">
      <t>シュッカ</t>
    </rPh>
    <rPh sb="2" eb="5">
      <t>ハンバイガク</t>
    </rPh>
    <phoneticPr fontId="3"/>
  </si>
  <si>
    <t>③-⑥</t>
    <phoneticPr fontId="3"/>
  </si>
  <si>
    <t>予定単価</t>
    <rPh sb="0" eb="2">
      <t>ヨテイ</t>
    </rPh>
    <rPh sb="2" eb="4">
      <t>タンカ</t>
    </rPh>
    <phoneticPr fontId="3"/>
  </si>
  <si>
    <t xml:space="preserve"> ④*⑤</t>
    <phoneticPr fontId="3"/>
  </si>
  <si>
    <t>（円／kg）</t>
    <rPh sb="1" eb="2">
      <t>エン</t>
    </rPh>
    <phoneticPr fontId="3"/>
  </si>
  <si>
    <t>（千円）</t>
    <rPh sb="1" eb="2">
      <t>セン</t>
    </rPh>
    <rPh sb="2" eb="3">
      <t>センエン</t>
    </rPh>
    <phoneticPr fontId="3"/>
  </si>
  <si>
    <t>※これにより算定した効果には生産力増加効果を含むので、ここで得られた生産力増加効果は次のウ 生産力増加効果では、算定しないものとする。</t>
    <rPh sb="6" eb="8">
      <t>サンテイ</t>
    </rPh>
    <rPh sb="10" eb="12">
      <t>コウカ</t>
    </rPh>
    <rPh sb="14" eb="17">
      <t>セイサンリョク</t>
    </rPh>
    <rPh sb="17" eb="19">
      <t>ゾウカ</t>
    </rPh>
    <rPh sb="19" eb="21">
      <t>コウカ</t>
    </rPh>
    <rPh sb="22" eb="23">
      <t>フク</t>
    </rPh>
    <rPh sb="30" eb="31">
      <t>エ</t>
    </rPh>
    <rPh sb="34" eb="37">
      <t>セイサンリョク</t>
    </rPh>
    <rPh sb="37" eb="39">
      <t>ゾウカ</t>
    </rPh>
    <rPh sb="39" eb="41">
      <t>コウカ</t>
    </rPh>
    <rPh sb="42" eb="43">
      <t>ツギ</t>
    </rPh>
    <rPh sb="46" eb="49">
      <t>セイサンリョク</t>
    </rPh>
    <rPh sb="49" eb="51">
      <t>ゾウカ</t>
    </rPh>
    <rPh sb="51" eb="53">
      <t>コウカ</t>
    </rPh>
    <rPh sb="56" eb="58">
      <t>サンテイ</t>
    </rPh>
    <phoneticPr fontId="3"/>
  </si>
  <si>
    <t>※加工品販売単価に含まれる光熱水道費、人件費、副原料及び包装費等は生産コスト節減効果のマイナス効果として計上する。</t>
    <phoneticPr fontId="3"/>
  </si>
  <si>
    <t>②の販売単価の具体的な</t>
    <rPh sb="2" eb="4">
      <t>ハンバイ</t>
    </rPh>
    <rPh sb="4" eb="6">
      <t>タンカ</t>
    </rPh>
    <rPh sb="7" eb="10">
      <t>グタイテキ</t>
    </rPh>
    <phoneticPr fontId="3"/>
  </si>
  <si>
    <t>見込み方法</t>
    <rPh sb="3" eb="4">
      <t>カタ</t>
    </rPh>
    <rPh sb="4" eb="5">
      <t>ホウ</t>
    </rPh>
    <phoneticPr fontId="3"/>
  </si>
  <si>
    <t>　　　ⅱ　事業実施前から処理加工していたものを、事業実施後処理加工量を増加する場合</t>
    <rPh sb="5" eb="7">
      <t>ジギョウ</t>
    </rPh>
    <rPh sb="7" eb="9">
      <t>ジッシ</t>
    </rPh>
    <rPh sb="9" eb="10">
      <t>マエ</t>
    </rPh>
    <rPh sb="12" eb="14">
      <t>ショリ</t>
    </rPh>
    <rPh sb="14" eb="16">
      <t>カコウ</t>
    </rPh>
    <rPh sb="24" eb="26">
      <t>ジギョウ</t>
    </rPh>
    <rPh sb="26" eb="28">
      <t>ジッシ</t>
    </rPh>
    <rPh sb="28" eb="29">
      <t>ゴ</t>
    </rPh>
    <rPh sb="29" eb="31">
      <t>ショリ</t>
    </rPh>
    <rPh sb="31" eb="33">
      <t>カコウ</t>
    </rPh>
    <rPh sb="33" eb="34">
      <t>リョウ</t>
    </rPh>
    <rPh sb="35" eb="37">
      <t>ゾウカ</t>
    </rPh>
    <rPh sb="39" eb="41">
      <t>バアイ</t>
    </rPh>
    <phoneticPr fontId="3"/>
  </si>
  <si>
    <t xml:space="preserve"> 額</t>
    <rPh sb="1" eb="2">
      <t>ガク</t>
    </rPh>
    <phoneticPr fontId="3"/>
  </si>
  <si>
    <t>加工品販売</t>
    <rPh sb="0" eb="2">
      <t>カコウ</t>
    </rPh>
    <rPh sb="2" eb="3">
      <t>ヒン</t>
    </rPh>
    <rPh sb="3" eb="5">
      <t>ハンバイ</t>
    </rPh>
    <phoneticPr fontId="3"/>
  </si>
  <si>
    <t>額 ④*⑤</t>
    <rPh sb="0" eb="1">
      <t>ガク</t>
    </rPh>
    <phoneticPr fontId="3"/>
  </si>
  <si>
    <t>（千円)</t>
    <rPh sb="1" eb="2">
      <t>セン</t>
    </rPh>
    <rPh sb="2" eb="3">
      <t>センエン</t>
    </rPh>
    <phoneticPr fontId="3"/>
  </si>
  <si>
    <t>※加工品販売単価に含まれる光熱水道費、人件費、副原料及び包装費等は生産コスト節減効果のマイナス効果として計上する。</t>
  </si>
  <si>
    <t>（エ）品質向上効果合計</t>
    <rPh sb="3" eb="5">
      <t>ヒンシツ</t>
    </rPh>
    <rPh sb="5" eb="7">
      <t>コウジョウ</t>
    </rPh>
    <rPh sb="7" eb="9">
      <t>コウカ</t>
    </rPh>
    <rPh sb="9" eb="11">
      <t>ゴウケイ</t>
    </rPh>
    <phoneticPr fontId="3"/>
  </si>
  <si>
    <t>　（ア）生産農産物の品質向上効果</t>
    <rPh sb="4" eb="6">
      <t>セイサン</t>
    </rPh>
    <rPh sb="6" eb="9">
      <t>ノウサンブツ</t>
    </rPh>
    <rPh sb="10" eb="12">
      <t>ヒンシツ</t>
    </rPh>
    <rPh sb="12" eb="14">
      <t>コウジョウ</t>
    </rPh>
    <rPh sb="14" eb="16">
      <t>コウカ</t>
    </rPh>
    <phoneticPr fontId="3"/>
  </si>
  <si>
    <t>　（イ）導入施設から供給される資材を利用することによる効果</t>
    <rPh sb="4" eb="6">
      <t>ドウニュウ</t>
    </rPh>
    <rPh sb="6" eb="8">
      <t>シセツ</t>
    </rPh>
    <rPh sb="10" eb="12">
      <t>キョウキュウ</t>
    </rPh>
    <rPh sb="15" eb="17">
      <t>シザイ</t>
    </rPh>
    <rPh sb="18" eb="20">
      <t>リヨウ</t>
    </rPh>
    <rPh sb="27" eb="29">
      <t>コウカ</t>
    </rPh>
    <phoneticPr fontId="3"/>
  </si>
  <si>
    <t>　（ウ）処理加工施設による効果</t>
    <rPh sb="4" eb="6">
      <t>ショリ</t>
    </rPh>
    <rPh sb="6" eb="8">
      <t>カコウ</t>
    </rPh>
    <rPh sb="8" eb="10">
      <t>シセツ</t>
    </rPh>
    <rPh sb="13" eb="15">
      <t>コウカ</t>
    </rPh>
    <phoneticPr fontId="3"/>
  </si>
  <si>
    <t>ウ　生産力増加効果</t>
    <rPh sb="2" eb="5">
      <t>セイサンリョク</t>
    </rPh>
    <rPh sb="5" eb="7">
      <t>ゾウカ</t>
    </rPh>
    <rPh sb="7" eb="9">
      <t>コウカ</t>
    </rPh>
    <phoneticPr fontId="3"/>
  </si>
  <si>
    <t>（ア）施設等の導入による生産力増加効果</t>
    <rPh sb="3" eb="5">
      <t>シセツ</t>
    </rPh>
    <rPh sb="5" eb="6">
      <t>トウ</t>
    </rPh>
    <rPh sb="7" eb="9">
      <t>ドウニュウ</t>
    </rPh>
    <rPh sb="12" eb="15">
      <t>セイサンリョク</t>
    </rPh>
    <rPh sb="15" eb="17">
      <t>ゾウカ</t>
    </rPh>
    <rPh sb="17" eb="19">
      <t>コウカ</t>
    </rPh>
    <phoneticPr fontId="3"/>
  </si>
  <si>
    <t>作付面積(ha)</t>
    <rPh sb="0" eb="2">
      <t>サクツケ</t>
    </rPh>
    <rPh sb="2" eb="4">
      <t>メンセキ</t>
    </rPh>
    <phoneticPr fontId="3"/>
  </si>
  <si>
    <t>単収(kg/10a)</t>
    <rPh sb="0" eb="2">
      <t>タンシュウ</t>
    </rPh>
    <phoneticPr fontId="3"/>
  </si>
  <si>
    <t>⑥事業実施後の</t>
    <rPh sb="1" eb="3">
      <t>ジギョウ</t>
    </rPh>
    <rPh sb="3" eb="5">
      <t>ジッシ</t>
    </rPh>
    <rPh sb="5" eb="6">
      <t>ゴ</t>
    </rPh>
    <phoneticPr fontId="3"/>
  </si>
  <si>
    <t>⑦増加生産量</t>
    <rPh sb="1" eb="3">
      <t>ゾウカ</t>
    </rPh>
    <rPh sb="3" eb="5">
      <t>セイサン</t>
    </rPh>
    <rPh sb="5" eb="6">
      <t>リョウ</t>
    </rPh>
    <phoneticPr fontId="3"/>
  </si>
  <si>
    <t>⑧事業実施前平均</t>
    <rPh sb="1" eb="3">
      <t>ジギョウ</t>
    </rPh>
    <rPh sb="3" eb="5">
      <t>ジッシ</t>
    </rPh>
    <rPh sb="5" eb="6">
      <t>マエ</t>
    </rPh>
    <rPh sb="6" eb="8">
      <t>ヘイキン</t>
    </rPh>
    <phoneticPr fontId="3"/>
  </si>
  <si>
    <t>①現況</t>
    <rPh sb="1" eb="3">
      <t>ゲンキョウ</t>
    </rPh>
    <phoneticPr fontId="3"/>
  </si>
  <si>
    <t>②計画</t>
    <rPh sb="1" eb="3">
      <t>ケイカク</t>
    </rPh>
    <phoneticPr fontId="3"/>
  </si>
  <si>
    <t>③現況</t>
    <rPh sb="1" eb="3">
      <t>ゲンキョウ</t>
    </rPh>
    <phoneticPr fontId="3"/>
  </si>
  <si>
    <t>④計画</t>
    <rPh sb="1" eb="3">
      <t>ケイカク</t>
    </rPh>
    <phoneticPr fontId="3"/>
  </si>
  <si>
    <t>販売単価</t>
    <rPh sb="0" eb="2">
      <t>ハンバイ</t>
    </rPh>
    <rPh sb="2" eb="4">
      <t>タンカ</t>
    </rPh>
    <phoneticPr fontId="3"/>
  </si>
  <si>
    <t>（見込）</t>
    <rPh sb="1" eb="3">
      <t>ミコ</t>
    </rPh>
    <phoneticPr fontId="3"/>
  </si>
  <si>
    <t>①*③</t>
    <phoneticPr fontId="3"/>
  </si>
  <si>
    <t>②*④</t>
    <phoneticPr fontId="3"/>
  </si>
  <si>
    <t>⑥－⑤</t>
    <phoneticPr fontId="3"/>
  </si>
  <si>
    <t>⑨所得率</t>
    <rPh sb="1" eb="4">
      <t>ショトクリツ</t>
    </rPh>
    <phoneticPr fontId="3"/>
  </si>
  <si>
    <t>⑩生産コスト節減効果（労働費）との重複</t>
  </si>
  <si>
    <t>⑪重複労働</t>
    <rPh sb="1" eb="3">
      <t>チョウフク</t>
    </rPh>
    <rPh sb="3" eb="5">
      <t>ロウドウ</t>
    </rPh>
    <phoneticPr fontId="3"/>
  </si>
  <si>
    <t xml:space="preserve">⑫労賃単価 </t>
    <rPh sb="1" eb="3">
      <t>ロウチン</t>
    </rPh>
    <rPh sb="3" eb="5">
      <t>タンカ</t>
    </rPh>
    <phoneticPr fontId="3"/>
  </si>
  <si>
    <t>⑪*⑫</t>
    <phoneticPr fontId="3"/>
  </si>
  <si>
    <t>⑦*⑧*⑨</t>
    <phoneticPr fontId="3"/>
  </si>
  <si>
    <t xml:space="preserve"> －⑩</t>
    <phoneticPr fontId="3"/>
  </si>
  <si>
    <t>（hr）</t>
    <phoneticPr fontId="3"/>
  </si>
  <si>
    <t>(円/hr)</t>
    <rPh sb="1" eb="2">
      <t>エン</t>
    </rPh>
    <phoneticPr fontId="3"/>
  </si>
  <si>
    <t>(千円)</t>
    <rPh sb="1" eb="3">
      <t>センエン</t>
    </rPh>
    <phoneticPr fontId="3"/>
  </si>
  <si>
    <t>②の計画作付面積の具体的な</t>
    <rPh sb="2" eb="4">
      <t>ケイカク</t>
    </rPh>
    <rPh sb="4" eb="6">
      <t>サクツ</t>
    </rPh>
    <rPh sb="6" eb="8">
      <t>メンセキ</t>
    </rPh>
    <rPh sb="9" eb="12">
      <t>グタイテキ</t>
    </rPh>
    <phoneticPr fontId="3"/>
  </si>
  <si>
    <t>④の計画単収の具体的な</t>
    <rPh sb="2" eb="4">
      <t>ケイカク</t>
    </rPh>
    <rPh sb="4" eb="6">
      <t>タンシュウ</t>
    </rPh>
    <rPh sb="7" eb="10">
      <t>グタイテキ</t>
    </rPh>
    <phoneticPr fontId="3"/>
  </si>
  <si>
    <t>⑨の所得率算出の具体的な</t>
    <rPh sb="2" eb="5">
      <t>ショトクリツ</t>
    </rPh>
    <rPh sb="5" eb="7">
      <t>サンシュツ</t>
    </rPh>
    <rPh sb="8" eb="11">
      <t>グタイテキ</t>
    </rPh>
    <phoneticPr fontId="3"/>
  </si>
  <si>
    <t>（イ）導入施設で供給される資材（種子・種苗）を利用することによる受益農業者の生産力増加効果</t>
    <rPh sb="3" eb="5">
      <t>ドウニュウ</t>
    </rPh>
    <rPh sb="5" eb="7">
      <t>シセツ</t>
    </rPh>
    <rPh sb="8" eb="10">
      <t>キョウキュウ</t>
    </rPh>
    <rPh sb="13" eb="15">
      <t>シザイ</t>
    </rPh>
    <rPh sb="16" eb="18">
      <t>シュシ</t>
    </rPh>
    <rPh sb="19" eb="21">
      <t>シュビョウ</t>
    </rPh>
    <rPh sb="23" eb="25">
      <t>リヨウ</t>
    </rPh>
    <rPh sb="32" eb="34">
      <t>ジュエキ</t>
    </rPh>
    <rPh sb="34" eb="37">
      <t>ノウギョウシャ</t>
    </rPh>
    <rPh sb="38" eb="41">
      <t>セイサンリョク</t>
    </rPh>
    <rPh sb="41" eb="43">
      <t>ゾウカ</t>
    </rPh>
    <rPh sb="43" eb="45">
      <t>コウカ</t>
    </rPh>
    <phoneticPr fontId="3"/>
  </si>
  <si>
    <t xml:space="preserve"> ①作付面積</t>
    <rPh sb="2" eb="4">
      <t>サクツケ</t>
    </rPh>
    <rPh sb="4" eb="6">
      <t>メンセキ</t>
    </rPh>
    <phoneticPr fontId="3"/>
  </si>
  <si>
    <t>⑤増加生産量</t>
    <rPh sb="1" eb="3">
      <t>ゾウカ</t>
    </rPh>
    <rPh sb="3" eb="6">
      <t>セイサンリョウ</t>
    </rPh>
    <phoneticPr fontId="3"/>
  </si>
  <si>
    <t>②現況</t>
    <rPh sb="1" eb="3">
      <t>ゲンキョウ</t>
    </rPh>
    <phoneticPr fontId="3"/>
  </si>
  <si>
    <t>③計画(見込)</t>
    <rPh sb="1" eb="3">
      <t>ケイカク</t>
    </rPh>
    <rPh sb="4" eb="6">
      <t>ミコ</t>
    </rPh>
    <phoneticPr fontId="3"/>
  </si>
  <si>
    <t>④増減</t>
    <rPh sb="1" eb="3">
      <t>ゾウゲン</t>
    </rPh>
    <phoneticPr fontId="3"/>
  </si>
  <si>
    <t>③－②</t>
    <phoneticPr fontId="3"/>
  </si>
  <si>
    <t xml:space="preserve"> ①*④</t>
    <phoneticPr fontId="3"/>
  </si>
  <si>
    <t xml:space="preserve"> ⑤*⑥</t>
    <phoneticPr fontId="3"/>
  </si>
  <si>
    <t xml:space="preserve"> (千円)</t>
    <rPh sb="2" eb="4">
      <t>センエン</t>
    </rPh>
    <phoneticPr fontId="3"/>
  </si>
  <si>
    <t>③の計画単収の具体的な</t>
    <rPh sb="2" eb="4">
      <t>ケイカク</t>
    </rPh>
    <rPh sb="4" eb="6">
      <t>タンシュウ</t>
    </rPh>
    <rPh sb="7" eb="10">
      <t>グタイテキ</t>
    </rPh>
    <phoneticPr fontId="3"/>
  </si>
  <si>
    <t>（ウ）生産力増加効果合計</t>
    <rPh sb="3" eb="6">
      <t>セイサンリョク</t>
    </rPh>
    <rPh sb="6" eb="8">
      <t>ゾウカ</t>
    </rPh>
    <rPh sb="8" eb="10">
      <t>コウカ</t>
    </rPh>
    <rPh sb="10" eb="12">
      <t>ゴウケイ</t>
    </rPh>
    <phoneticPr fontId="3"/>
  </si>
  <si>
    <t>（単位：千円）</t>
    <rPh sb="1" eb="3">
      <t>タンイ</t>
    </rPh>
    <rPh sb="4" eb="5">
      <t>セン</t>
    </rPh>
    <rPh sb="5" eb="6">
      <t>エン</t>
    </rPh>
    <phoneticPr fontId="3"/>
  </si>
  <si>
    <t>　（ア）導入施設対象作物及び他作物に係る生産力増加効果</t>
    <rPh sb="4" eb="6">
      <t>ドウニュウ</t>
    </rPh>
    <rPh sb="6" eb="8">
      <t>シセツ</t>
    </rPh>
    <rPh sb="8" eb="10">
      <t>タイショウ</t>
    </rPh>
    <rPh sb="10" eb="12">
      <t>サクモツ</t>
    </rPh>
    <rPh sb="12" eb="13">
      <t>オヨ</t>
    </rPh>
    <rPh sb="14" eb="16">
      <t>タサク</t>
    </rPh>
    <rPh sb="16" eb="17">
      <t>モツ</t>
    </rPh>
    <rPh sb="18" eb="19">
      <t>カカ</t>
    </rPh>
    <rPh sb="20" eb="23">
      <t>セイサンリョク</t>
    </rPh>
    <rPh sb="23" eb="25">
      <t>ゾウカ</t>
    </rPh>
    <rPh sb="25" eb="27">
      <t>コウカ</t>
    </rPh>
    <phoneticPr fontId="3"/>
  </si>
  <si>
    <t>　（イ）導入施設により供給される資材を利用することによる生産力増加効果</t>
    <rPh sb="4" eb="6">
      <t>ドウニュウ</t>
    </rPh>
    <rPh sb="6" eb="8">
      <t>シセツ</t>
    </rPh>
    <rPh sb="11" eb="13">
      <t>キョウキュウ</t>
    </rPh>
    <rPh sb="16" eb="18">
      <t>シザイ</t>
    </rPh>
    <rPh sb="19" eb="21">
      <t>リヨウ</t>
    </rPh>
    <rPh sb="28" eb="31">
      <t>セイサンリョク</t>
    </rPh>
    <rPh sb="31" eb="33">
      <t>ゾウカ</t>
    </rPh>
    <rPh sb="33" eb="35">
      <t>コウカ</t>
    </rPh>
    <phoneticPr fontId="3"/>
  </si>
  <si>
    <t>エ　物流合理化効果</t>
    <rPh sb="2" eb="4">
      <t>ブツリュウ</t>
    </rPh>
    <rPh sb="4" eb="7">
      <t>ゴウリカ</t>
    </rPh>
    <rPh sb="7" eb="9">
      <t>コウカ</t>
    </rPh>
    <phoneticPr fontId="3"/>
  </si>
  <si>
    <t>（ア）集出荷貯蔵施設（品質向上物流合理化施設及び穀類広域流通拠点施設を除く）に係る輸送費の増減</t>
    <rPh sb="3" eb="4">
      <t>シュウ</t>
    </rPh>
    <rPh sb="4" eb="6">
      <t>シュッカ</t>
    </rPh>
    <rPh sb="6" eb="8">
      <t>チョゾウ</t>
    </rPh>
    <rPh sb="8" eb="10">
      <t>シセツ</t>
    </rPh>
    <rPh sb="11" eb="13">
      <t>ヒンシツ</t>
    </rPh>
    <rPh sb="13" eb="15">
      <t>コウジョウ</t>
    </rPh>
    <rPh sb="15" eb="17">
      <t>ブツリュウ</t>
    </rPh>
    <rPh sb="17" eb="20">
      <t>ゴウリカ</t>
    </rPh>
    <rPh sb="20" eb="22">
      <t>シセツ</t>
    </rPh>
    <rPh sb="22" eb="23">
      <t>オヨ</t>
    </rPh>
    <rPh sb="24" eb="26">
      <t>コクルイ</t>
    </rPh>
    <rPh sb="26" eb="28">
      <t>コウイキ</t>
    </rPh>
    <rPh sb="28" eb="30">
      <t>リュウツウ</t>
    </rPh>
    <rPh sb="30" eb="32">
      <t>キョテン</t>
    </rPh>
    <rPh sb="32" eb="34">
      <t>シセツ</t>
    </rPh>
    <rPh sb="35" eb="36">
      <t>ノゾ</t>
    </rPh>
    <rPh sb="39" eb="40">
      <t>カカ</t>
    </rPh>
    <rPh sb="41" eb="44">
      <t>ユソウヒ</t>
    </rPh>
    <rPh sb="45" eb="47">
      <t>ゾウゲン</t>
    </rPh>
    <phoneticPr fontId="3"/>
  </si>
  <si>
    <t>④事業実施後</t>
    <rPh sb="1" eb="3">
      <t>ジギョウ</t>
    </rPh>
    <rPh sb="3" eb="5">
      <t>ジッシ</t>
    </rPh>
    <rPh sb="5" eb="6">
      <t>ゴ</t>
    </rPh>
    <phoneticPr fontId="3"/>
  </si>
  <si>
    <t>出荷先</t>
    <rPh sb="0" eb="3">
      <t>シュッカサキ</t>
    </rPh>
    <phoneticPr fontId="3"/>
  </si>
  <si>
    <t>出荷量</t>
    <rPh sb="0" eb="3">
      <t>シュッカリョウ</t>
    </rPh>
    <phoneticPr fontId="3"/>
  </si>
  <si>
    <t>輸送費</t>
    <rPh sb="0" eb="3">
      <t>ユソウヒ</t>
    </rPh>
    <phoneticPr fontId="3"/>
  </si>
  <si>
    <t>(①*②*ｋ-③*④)</t>
    <phoneticPr fontId="3"/>
  </si>
  <si>
    <t>(ｹｰｽ・ﾄﾚｰ)</t>
    <phoneticPr fontId="3"/>
  </si>
  <si>
    <t>(円/ｹｰｽ・ﾄﾚｰ)</t>
    <rPh sb="1" eb="2">
      <t>エン</t>
    </rPh>
    <phoneticPr fontId="3"/>
  </si>
  <si>
    <t xml:space="preserve"> (ｹｰｽ・ﾄﾚｰ)</t>
    <phoneticPr fontId="3"/>
  </si>
  <si>
    <t>（単位あたり重量）</t>
    <rPh sb="1" eb="3">
      <t>タンイ</t>
    </rPh>
    <rPh sb="6" eb="8">
      <t>ジュウリョウ</t>
    </rPh>
    <phoneticPr fontId="3"/>
  </si>
  <si>
    <t>（　　　kg）</t>
    <phoneticPr fontId="3"/>
  </si>
  <si>
    <t>　　合　計</t>
    <rPh sb="2" eb="5">
      <t>ゴウケイ</t>
    </rPh>
    <phoneticPr fontId="3"/>
  </si>
  <si>
    <t>（イ）乾燥調製施設、穀類乾燥調製貯蔵施設、品質向上物流合理化施設、穀類広域流通拠点施設及び種子種苗生産関連施設に係る物流経費の増減</t>
    <rPh sb="3" eb="5">
      <t>カンソウ</t>
    </rPh>
    <rPh sb="5" eb="7">
      <t>チョウセイ</t>
    </rPh>
    <rPh sb="7" eb="9">
      <t>シセツ</t>
    </rPh>
    <rPh sb="10" eb="12">
      <t>コクルイ</t>
    </rPh>
    <rPh sb="12" eb="14">
      <t>カンソウ</t>
    </rPh>
    <rPh sb="14" eb="16">
      <t>チョウセイ</t>
    </rPh>
    <rPh sb="16" eb="18">
      <t>チョゾウ</t>
    </rPh>
    <rPh sb="18" eb="20">
      <t>シセツ</t>
    </rPh>
    <rPh sb="21" eb="23">
      <t>ヒンシツ</t>
    </rPh>
    <rPh sb="23" eb="25">
      <t>コウジョウ</t>
    </rPh>
    <rPh sb="25" eb="27">
      <t>ブツリュウ</t>
    </rPh>
    <rPh sb="27" eb="30">
      <t>ゴウリカ</t>
    </rPh>
    <rPh sb="30" eb="32">
      <t>シセツ</t>
    </rPh>
    <rPh sb="33" eb="35">
      <t>コクルイ</t>
    </rPh>
    <rPh sb="35" eb="37">
      <t>コウイキ</t>
    </rPh>
    <rPh sb="37" eb="39">
      <t>リュウツウ</t>
    </rPh>
    <rPh sb="39" eb="41">
      <t>キョテン</t>
    </rPh>
    <rPh sb="41" eb="43">
      <t>シセツ</t>
    </rPh>
    <rPh sb="43" eb="44">
      <t>オヨ</t>
    </rPh>
    <rPh sb="45" eb="47">
      <t>シュシ</t>
    </rPh>
    <rPh sb="47" eb="49">
      <t>シュビョウ</t>
    </rPh>
    <rPh sb="49" eb="51">
      <t>セイサン</t>
    </rPh>
    <rPh sb="51" eb="53">
      <t>カンレン</t>
    </rPh>
    <rPh sb="53" eb="55">
      <t>シセツ</t>
    </rPh>
    <rPh sb="56" eb="57">
      <t>カカ</t>
    </rPh>
    <rPh sb="58" eb="60">
      <t>ブツリュウ</t>
    </rPh>
    <rPh sb="60" eb="62">
      <t>ケイヒ</t>
    </rPh>
    <rPh sb="63" eb="65">
      <t>ゾウゲン</t>
    </rPh>
    <phoneticPr fontId="3"/>
  </si>
  <si>
    <t>②バラ出荷比</t>
    <rPh sb="3" eb="5">
      <t>シュッカ</t>
    </rPh>
    <rPh sb="5" eb="6">
      <t>ヒリツ</t>
    </rPh>
    <phoneticPr fontId="3"/>
  </si>
  <si>
    <t>③バラ出荷量</t>
    <rPh sb="3" eb="5">
      <t>シュッカ</t>
    </rPh>
    <rPh sb="5" eb="6">
      <t>リョウ</t>
    </rPh>
    <phoneticPr fontId="3"/>
  </si>
  <si>
    <t>④個袋入出庫</t>
    <rPh sb="1" eb="2">
      <t>コ</t>
    </rPh>
    <rPh sb="2" eb="3">
      <t>フクロ</t>
    </rPh>
    <rPh sb="3" eb="6">
      <t>ニュウシュッコ</t>
    </rPh>
    <phoneticPr fontId="3"/>
  </si>
  <si>
    <t>⑤フレコン又</t>
    <rPh sb="5" eb="6">
      <t>マタ</t>
    </rPh>
    <phoneticPr fontId="3"/>
  </si>
  <si>
    <t>⑥賃金単価差額</t>
    <rPh sb="1" eb="3">
      <t>チンギン</t>
    </rPh>
    <rPh sb="3" eb="5">
      <t>タンカ</t>
    </rPh>
    <rPh sb="5" eb="7">
      <t>サガク</t>
    </rPh>
    <phoneticPr fontId="3"/>
  </si>
  <si>
    <t>⑦入出庫費</t>
    <rPh sb="1" eb="2">
      <t>ニュウ</t>
    </rPh>
    <rPh sb="2" eb="3">
      <t>シュツ</t>
    </rPh>
    <rPh sb="3" eb="4">
      <t>コ</t>
    </rPh>
    <rPh sb="4" eb="5">
      <t>ヒ</t>
    </rPh>
    <phoneticPr fontId="3"/>
  </si>
  <si>
    <t>⑧事業実施後貯蔵量</t>
    <rPh sb="1" eb="3">
      <t>ジギョウ</t>
    </rPh>
    <rPh sb="3" eb="5">
      <t>ジッシ</t>
    </rPh>
    <rPh sb="5" eb="6">
      <t>ゴ</t>
    </rPh>
    <rPh sb="6" eb="9">
      <t>チョゾウリョウ</t>
    </rPh>
    <phoneticPr fontId="3"/>
  </si>
  <si>
    <t>処理量</t>
    <rPh sb="0" eb="3">
      <t>ショリリョウ</t>
    </rPh>
    <phoneticPr fontId="3"/>
  </si>
  <si>
    <t>率</t>
    <rPh sb="0" eb="1">
      <t>ヒリツ</t>
    </rPh>
    <phoneticPr fontId="3"/>
  </si>
  <si>
    <t>①×②</t>
    <phoneticPr fontId="3"/>
  </si>
  <si>
    <t>賃金単価</t>
    <rPh sb="0" eb="2">
      <t>チンギン</t>
    </rPh>
    <rPh sb="2" eb="4">
      <t>タンカ</t>
    </rPh>
    <phoneticPr fontId="3"/>
  </si>
  <si>
    <t>は純バラ入</t>
    <rPh sb="1" eb="2">
      <t>ジュン</t>
    </rPh>
    <rPh sb="4" eb="5">
      <t>ニュウシュッコ</t>
    </rPh>
    <phoneticPr fontId="3"/>
  </si>
  <si>
    <t>④－⑤</t>
    <phoneticPr fontId="3"/>
  </si>
  <si>
    <t>低減額</t>
    <rPh sb="0" eb="2">
      <t>テイゲン</t>
    </rPh>
    <rPh sb="2" eb="3">
      <t>ガク</t>
    </rPh>
    <phoneticPr fontId="3"/>
  </si>
  <si>
    <t>出庫賃金単</t>
    <rPh sb="0" eb="2">
      <t>ニュウシュッコ</t>
    </rPh>
    <rPh sb="2" eb="4">
      <t>チンギン</t>
    </rPh>
    <rPh sb="4" eb="5">
      <t>タンカ</t>
    </rPh>
    <phoneticPr fontId="3"/>
  </si>
  <si>
    <t>③*⑥</t>
    <phoneticPr fontId="3"/>
  </si>
  <si>
    <t>（ ｔ ）</t>
    <phoneticPr fontId="3"/>
  </si>
  <si>
    <t>（％）</t>
    <phoneticPr fontId="3"/>
  </si>
  <si>
    <t>（円/ｔ）</t>
    <rPh sb="1" eb="2">
      <t>エン</t>
    </rPh>
    <phoneticPr fontId="3"/>
  </si>
  <si>
    <t xml:space="preserve"> 価 (円/ｔ)</t>
    <rPh sb="1" eb="2">
      <t>タンカ</t>
    </rPh>
    <rPh sb="4" eb="5">
      <t>エン</t>
    </rPh>
    <phoneticPr fontId="3"/>
  </si>
  <si>
    <t>⑨倉庫作業賃</t>
    <rPh sb="1" eb="2">
      <t>ソウコ</t>
    </rPh>
    <rPh sb="2" eb="3">
      <t>コ</t>
    </rPh>
    <rPh sb="3" eb="5">
      <t>サギョウ</t>
    </rPh>
    <rPh sb="5" eb="6">
      <t>チン</t>
    </rPh>
    <phoneticPr fontId="3"/>
  </si>
  <si>
    <t>⑩倉庫作業経</t>
    <rPh sb="1" eb="3">
      <t>ソウコ</t>
    </rPh>
    <rPh sb="3" eb="5">
      <t>サギョウ</t>
    </rPh>
    <rPh sb="5" eb="6">
      <t>ケイヒ</t>
    </rPh>
    <phoneticPr fontId="3"/>
  </si>
  <si>
    <t>金単価</t>
    <rPh sb="0" eb="1">
      <t>キン</t>
    </rPh>
    <rPh sb="1" eb="3">
      <t>タンカ</t>
    </rPh>
    <phoneticPr fontId="3"/>
  </si>
  <si>
    <t>費低減額</t>
    <rPh sb="0" eb="1">
      <t>ケイヒ</t>
    </rPh>
    <rPh sb="1" eb="3">
      <t>テイゲン</t>
    </rPh>
    <rPh sb="3" eb="4">
      <t>ガク</t>
    </rPh>
    <phoneticPr fontId="3"/>
  </si>
  <si>
    <t>⑦＋⑩</t>
    <phoneticPr fontId="3"/>
  </si>
  <si>
    <t xml:space="preserve"> ⑧*⑨</t>
    <phoneticPr fontId="3"/>
  </si>
  <si>
    <t>（ウ）物流合理化効果合計</t>
    <rPh sb="3" eb="5">
      <t>ブツリュウ</t>
    </rPh>
    <rPh sb="5" eb="8">
      <t>ゴウリカ</t>
    </rPh>
    <rPh sb="8" eb="10">
      <t>コウカ</t>
    </rPh>
    <rPh sb="10" eb="12">
      <t>ゴウケイ</t>
    </rPh>
    <phoneticPr fontId="3"/>
  </si>
  <si>
    <t>　（ア）輸送費低減効果</t>
    <rPh sb="4" eb="7">
      <t>ユソウヒ</t>
    </rPh>
    <rPh sb="7" eb="9">
      <t>テイゲン</t>
    </rPh>
    <rPh sb="9" eb="11">
      <t>コウカ</t>
    </rPh>
    <phoneticPr fontId="3"/>
  </si>
  <si>
    <t>　（イ）乾燥調製施設等に係る物流経費低減効果</t>
    <rPh sb="4" eb="6">
      <t>カンソウ</t>
    </rPh>
    <rPh sb="6" eb="8">
      <t>チョウセイ</t>
    </rPh>
    <rPh sb="8" eb="10">
      <t>シセツ</t>
    </rPh>
    <rPh sb="10" eb="11">
      <t>トウ</t>
    </rPh>
    <rPh sb="12" eb="13">
      <t>カカ</t>
    </rPh>
    <rPh sb="14" eb="16">
      <t>ブツリュウ</t>
    </rPh>
    <rPh sb="16" eb="18">
      <t>ケイヒ</t>
    </rPh>
    <rPh sb="18" eb="20">
      <t>テイゲン</t>
    </rPh>
    <rPh sb="20" eb="22">
      <t>コウカ</t>
    </rPh>
    <phoneticPr fontId="3"/>
  </si>
  <si>
    <t>　　　　　　　　　　　 合　計</t>
    <rPh sb="12" eb="15">
      <t>ゴウケイ</t>
    </rPh>
    <phoneticPr fontId="3"/>
  </si>
  <si>
    <t>オ　副産物産出効果</t>
    <rPh sb="2" eb="5">
      <t>フクサンブツ</t>
    </rPh>
    <rPh sb="5" eb="7">
      <t>サンシュツ</t>
    </rPh>
    <rPh sb="7" eb="9">
      <t>コウカ</t>
    </rPh>
    <phoneticPr fontId="3"/>
  </si>
  <si>
    <t>副産物製品名</t>
    <rPh sb="0" eb="3">
      <t>フクサンブツ</t>
    </rPh>
    <rPh sb="3" eb="6">
      <t>セイヒンメイ</t>
    </rPh>
    <phoneticPr fontId="3"/>
  </si>
  <si>
    <t>②販売予定数</t>
    <rPh sb="1" eb="3">
      <t>ハンバイ</t>
    </rPh>
    <rPh sb="3" eb="5">
      <t>ヨテイ</t>
    </rPh>
    <rPh sb="5" eb="6">
      <t>スウリョウ</t>
    </rPh>
    <phoneticPr fontId="3"/>
  </si>
  <si>
    <t>③販売予定</t>
    <rPh sb="1" eb="3">
      <t>ハンバイ</t>
    </rPh>
    <rPh sb="3" eb="5">
      <t>ヨテイ</t>
    </rPh>
    <phoneticPr fontId="3"/>
  </si>
  <si>
    <t xml:space="preserve">  に同じ副産</t>
    <rPh sb="3" eb="4">
      <t>オナ</t>
    </rPh>
    <rPh sb="5" eb="6">
      <t>フク</t>
    </rPh>
    <rPh sb="6" eb="7">
      <t>サン</t>
    </rPh>
    <phoneticPr fontId="3"/>
  </si>
  <si>
    <t>量</t>
    <rPh sb="0" eb="1">
      <t>スウリョウ</t>
    </rPh>
    <phoneticPr fontId="3"/>
  </si>
  <si>
    <t>②*③－①</t>
    <phoneticPr fontId="3"/>
  </si>
  <si>
    <t xml:space="preserve">  物を販売し</t>
    <rPh sb="2" eb="3">
      <t>ブツ</t>
    </rPh>
    <rPh sb="4" eb="6">
      <t>ハンバイ</t>
    </rPh>
    <phoneticPr fontId="3"/>
  </si>
  <si>
    <t xml:space="preserve">  ていた場合</t>
    <rPh sb="5" eb="7">
      <t>バアイ</t>
    </rPh>
    <phoneticPr fontId="3"/>
  </si>
  <si>
    <t>　の収益(千円)</t>
    <rPh sb="2" eb="4">
      <t>シュウエキ</t>
    </rPh>
    <rPh sb="5" eb="7">
      <t>センエン</t>
    </rPh>
    <phoneticPr fontId="3"/>
  </si>
  <si>
    <t>（千円/ｔ）</t>
    <rPh sb="1" eb="2">
      <t>セン</t>
    </rPh>
    <rPh sb="2" eb="3">
      <t>エン</t>
    </rPh>
    <phoneticPr fontId="3"/>
  </si>
  <si>
    <t>カ　生産力維持効果</t>
    <rPh sb="2" eb="5">
      <t>セイサンリョク</t>
    </rPh>
    <rPh sb="5" eb="7">
      <t>イジ</t>
    </rPh>
    <rPh sb="7" eb="9">
      <t>コウカ</t>
    </rPh>
    <phoneticPr fontId="3"/>
  </si>
  <si>
    <t>（ア）農業生産を維持する効果</t>
    <rPh sb="3" eb="5">
      <t>ノウギョウ</t>
    </rPh>
    <rPh sb="5" eb="6">
      <t>ショウ</t>
    </rPh>
    <rPh sb="6" eb="7">
      <t>サン</t>
    </rPh>
    <rPh sb="8" eb="10">
      <t>イジ</t>
    </rPh>
    <rPh sb="12" eb="14">
      <t>コウカ</t>
    </rPh>
    <phoneticPr fontId="3"/>
  </si>
  <si>
    <t>　　　　　　　　　　作付面積(ha)</t>
    <rPh sb="10" eb="12">
      <t>サクツケ</t>
    </rPh>
    <rPh sb="12" eb="14">
      <t>メンセキ</t>
    </rPh>
    <phoneticPr fontId="3"/>
  </si>
  <si>
    <t>⑤減少生産量</t>
    <rPh sb="1" eb="3">
      <t>ゲンショウ</t>
    </rPh>
    <rPh sb="3" eb="5">
      <t>セイサン</t>
    </rPh>
    <rPh sb="5" eb="6">
      <t>リョウ</t>
    </rPh>
    <phoneticPr fontId="3"/>
  </si>
  <si>
    <t>①事業実施前</t>
    <rPh sb="1" eb="3">
      <t>ジギョウ</t>
    </rPh>
    <rPh sb="3" eb="5">
      <t>ジッシ</t>
    </rPh>
    <rPh sb="5" eb="6">
      <t>ゼン</t>
    </rPh>
    <phoneticPr fontId="3"/>
  </si>
  <si>
    <t>②機械・施設を導入しない場合の作付面積(見込)</t>
    <rPh sb="1" eb="3">
      <t>キカイ</t>
    </rPh>
    <rPh sb="4" eb="6">
      <t>シセツ</t>
    </rPh>
    <rPh sb="7" eb="9">
      <t>ドウニュウ</t>
    </rPh>
    <phoneticPr fontId="3"/>
  </si>
  <si>
    <t>②の把握方法及び作付減少の理由</t>
    <rPh sb="2" eb="4">
      <t>ハアク</t>
    </rPh>
    <rPh sb="4" eb="6">
      <t>ホウホウ</t>
    </rPh>
    <rPh sb="6" eb="7">
      <t>オヨ</t>
    </rPh>
    <rPh sb="8" eb="10">
      <t>サクツケ</t>
    </rPh>
    <rPh sb="10" eb="12">
      <t>ゲンショウ</t>
    </rPh>
    <phoneticPr fontId="3"/>
  </si>
  <si>
    <t>③増減</t>
    <rPh sb="1" eb="3">
      <t>ゾウゲン</t>
    </rPh>
    <phoneticPr fontId="3"/>
  </si>
  <si>
    <t>の単収</t>
    <rPh sb="1" eb="3">
      <t>タンシュウ</t>
    </rPh>
    <phoneticPr fontId="3"/>
  </si>
  <si>
    <t>①－②</t>
    <phoneticPr fontId="3"/>
  </si>
  <si>
    <t>（kg/10a）</t>
    <phoneticPr fontId="3"/>
  </si>
  <si>
    <t>　 合　計</t>
    <rPh sb="2" eb="5">
      <t>ゴウケイ</t>
    </rPh>
    <phoneticPr fontId="3"/>
  </si>
  <si>
    <t>⑦所得率</t>
    <rPh sb="1" eb="4">
      <t>ショトクリツ</t>
    </rPh>
    <phoneticPr fontId="3"/>
  </si>
  <si>
    <t>⑧生産コスト節減効果（労働費）との重複</t>
  </si>
  <si>
    <t>⑨重複労働</t>
    <rPh sb="1" eb="3">
      <t>チョウフク</t>
    </rPh>
    <rPh sb="3" eb="5">
      <t>ロウドウ</t>
    </rPh>
    <phoneticPr fontId="3"/>
  </si>
  <si>
    <t xml:space="preserve">⑩労賃単価 </t>
    <rPh sb="1" eb="3">
      <t>ロウチン</t>
    </rPh>
    <rPh sb="3" eb="5">
      <t>タンカ</t>
    </rPh>
    <phoneticPr fontId="3"/>
  </si>
  <si>
    <t xml:space="preserve"> ⑨*⑩</t>
    <phoneticPr fontId="3"/>
  </si>
  <si>
    <t>（⑤*⑥*⑦－⑧）</t>
    <phoneticPr fontId="3"/>
  </si>
  <si>
    <t xml:space="preserve"> (円/hr)</t>
    <rPh sb="2" eb="3">
      <t>エン</t>
    </rPh>
    <phoneticPr fontId="3"/>
  </si>
  <si>
    <t>⑦の所得率算出の具体的な</t>
    <rPh sb="2" eb="4">
      <t>ショトク</t>
    </rPh>
    <rPh sb="4" eb="5">
      <t>リツ</t>
    </rPh>
    <rPh sb="5" eb="7">
      <t>サンシュツ</t>
    </rPh>
    <rPh sb="8" eb="11">
      <t>グタイテキ</t>
    </rPh>
    <phoneticPr fontId="3"/>
  </si>
  <si>
    <t>（イ）土壌生産力を維持する効果</t>
    <rPh sb="3" eb="5">
      <t>ドジョウ</t>
    </rPh>
    <rPh sb="5" eb="8">
      <t>セイサンリョク</t>
    </rPh>
    <rPh sb="9" eb="11">
      <t>イジ</t>
    </rPh>
    <rPh sb="13" eb="15">
      <t>コウカ</t>
    </rPh>
    <phoneticPr fontId="3"/>
  </si>
  <si>
    <t>　　　　　　（小規模土地基盤整備の場合）</t>
    <rPh sb="7" eb="10">
      <t>ショウキボ</t>
    </rPh>
    <rPh sb="10" eb="12">
      <t>トチ</t>
    </rPh>
    <rPh sb="12" eb="14">
      <t>キバン</t>
    </rPh>
    <rPh sb="14" eb="16">
      <t>セイビ</t>
    </rPh>
    <rPh sb="17" eb="19">
      <t>バアイ</t>
    </rPh>
    <phoneticPr fontId="3"/>
  </si>
  <si>
    <t>③事業を取り組</t>
    <rPh sb="1" eb="3">
      <t>ジギョウ</t>
    </rPh>
    <rPh sb="4" eb="5">
      <t>ト</t>
    </rPh>
    <rPh sb="6" eb="7">
      <t>クミ</t>
    </rPh>
    <phoneticPr fontId="3"/>
  </si>
  <si>
    <t>⑤事業を取り組</t>
    <rPh sb="1" eb="3">
      <t>ジギョウ</t>
    </rPh>
    <rPh sb="4" eb="5">
      <t>ト</t>
    </rPh>
    <rPh sb="6" eb="7">
      <t>ク</t>
    </rPh>
    <phoneticPr fontId="3"/>
  </si>
  <si>
    <t>⑥事業実施前の</t>
    <rPh sb="1" eb="3">
      <t>ジギョウ</t>
    </rPh>
    <rPh sb="3" eb="5">
      <t>ジッシ</t>
    </rPh>
    <rPh sb="5" eb="6">
      <t>マエ</t>
    </rPh>
    <phoneticPr fontId="3"/>
  </si>
  <si>
    <t>⑦事業を取り組ま</t>
    <rPh sb="1" eb="3">
      <t>ジギョウ</t>
    </rPh>
    <rPh sb="4" eb="5">
      <t>ト</t>
    </rPh>
    <rPh sb="6" eb="7">
      <t>ク</t>
    </rPh>
    <phoneticPr fontId="3"/>
  </si>
  <si>
    <t>単収</t>
    <rPh sb="0" eb="2">
      <t>タンシュウ</t>
    </rPh>
    <phoneticPr fontId="3"/>
  </si>
  <si>
    <t>まない場合の</t>
    <rPh sb="3" eb="5">
      <t>バアイ</t>
    </rPh>
    <phoneticPr fontId="3"/>
  </si>
  <si>
    <t>販売額</t>
    <rPh sb="0" eb="2">
      <t>ハンバイ</t>
    </rPh>
    <rPh sb="2" eb="3">
      <t>ガク</t>
    </rPh>
    <phoneticPr fontId="3"/>
  </si>
  <si>
    <t xml:space="preserve"> ない場合の販売</t>
    <rPh sb="3" eb="5">
      <t>バアイ</t>
    </rPh>
    <rPh sb="6" eb="8">
      <t>ハンバイ</t>
    </rPh>
    <phoneticPr fontId="3"/>
  </si>
  <si>
    <t>⑥－⑦</t>
    <phoneticPr fontId="3"/>
  </si>
  <si>
    <t xml:space="preserve"> 単収</t>
    <rPh sb="1" eb="3">
      <t>タンシュウ</t>
    </rPh>
    <phoneticPr fontId="3"/>
  </si>
  <si>
    <t>①*②*④</t>
    <phoneticPr fontId="3"/>
  </si>
  <si>
    <t>額①*③*⑤</t>
    <rPh sb="0" eb="1">
      <t>ガク</t>
    </rPh>
    <phoneticPr fontId="3"/>
  </si>
  <si>
    <t>ｈａ</t>
    <phoneticPr fontId="3"/>
  </si>
  <si>
    <t>③の事業を取り組まない場合の単収</t>
    <rPh sb="2" eb="4">
      <t>ジギョウ</t>
    </rPh>
    <rPh sb="5" eb="6">
      <t>ト</t>
    </rPh>
    <rPh sb="7" eb="8">
      <t>ク</t>
    </rPh>
    <rPh sb="11" eb="13">
      <t>バアイ</t>
    </rPh>
    <rPh sb="14" eb="16">
      <t>タンシュウ</t>
    </rPh>
    <phoneticPr fontId="3"/>
  </si>
  <si>
    <t>⑤の事業を取り組まない場合の販売</t>
    <rPh sb="2" eb="4">
      <t>ジギョウ</t>
    </rPh>
    <rPh sb="5" eb="6">
      <t>ト</t>
    </rPh>
    <rPh sb="7" eb="8">
      <t>ク</t>
    </rPh>
    <rPh sb="11" eb="13">
      <t>バアイ</t>
    </rPh>
    <rPh sb="14" eb="16">
      <t>ハンバイ</t>
    </rPh>
    <phoneticPr fontId="3"/>
  </si>
  <si>
    <t>単価の具体的な見込み方法</t>
    <rPh sb="0" eb="2">
      <t>タンカ</t>
    </rPh>
    <rPh sb="3" eb="6">
      <t>グタイテキ</t>
    </rPh>
    <rPh sb="7" eb="9">
      <t>ミコ</t>
    </rPh>
    <rPh sb="10" eb="11">
      <t>カタ</t>
    </rPh>
    <rPh sb="11" eb="12">
      <t>ホウ</t>
    </rPh>
    <phoneticPr fontId="3"/>
  </si>
  <si>
    <t>（ウ）生産力維持効果計</t>
    <rPh sb="3" eb="6">
      <t>セイサンリョク</t>
    </rPh>
    <rPh sb="6" eb="8">
      <t>イジ</t>
    </rPh>
    <rPh sb="8" eb="10">
      <t>コウカ</t>
    </rPh>
    <rPh sb="10" eb="11">
      <t>ケイ</t>
    </rPh>
    <phoneticPr fontId="3"/>
  </si>
  <si>
    <t>　（ア）農業生産を維持する効果</t>
    <rPh sb="4" eb="6">
      <t>ノウギョウ</t>
    </rPh>
    <rPh sb="6" eb="7">
      <t>ショウ</t>
    </rPh>
    <rPh sb="7" eb="8">
      <t>サン</t>
    </rPh>
    <rPh sb="9" eb="11">
      <t>イジ</t>
    </rPh>
    <rPh sb="13" eb="15">
      <t>コウカ</t>
    </rPh>
    <phoneticPr fontId="3"/>
  </si>
  <si>
    <t>　（イ）土壌生産力を維持する効果</t>
    <rPh sb="4" eb="6">
      <t>ドジョウ</t>
    </rPh>
    <rPh sb="6" eb="9">
      <t>セイサンリョク</t>
    </rPh>
    <rPh sb="10" eb="12">
      <t>イジ</t>
    </rPh>
    <rPh sb="14" eb="16">
      <t>コウカ</t>
    </rPh>
    <phoneticPr fontId="3"/>
  </si>
  <si>
    <t>計</t>
    <rPh sb="0" eb="1">
      <t>ケイ</t>
    </rPh>
    <phoneticPr fontId="3"/>
  </si>
  <si>
    <t>キ　被害防止生産安定効果</t>
    <rPh sb="2" eb="4">
      <t>ヒガイ</t>
    </rPh>
    <rPh sb="4" eb="6">
      <t>ボウシ</t>
    </rPh>
    <rPh sb="6" eb="8">
      <t>セイサン</t>
    </rPh>
    <rPh sb="8" eb="10">
      <t>アンテイ</t>
    </rPh>
    <rPh sb="10" eb="12">
      <t>コウカ</t>
    </rPh>
    <phoneticPr fontId="3"/>
  </si>
  <si>
    <t>（ア）施設等の導入による気象災害等からの被害防止生産安定効果</t>
    <rPh sb="3" eb="5">
      <t>シセツ</t>
    </rPh>
    <rPh sb="5" eb="6">
      <t>トウ</t>
    </rPh>
    <rPh sb="7" eb="9">
      <t>ドウニュウ</t>
    </rPh>
    <rPh sb="12" eb="14">
      <t>キショウ</t>
    </rPh>
    <rPh sb="14" eb="16">
      <t>サイガイ</t>
    </rPh>
    <rPh sb="16" eb="17">
      <t>ナド</t>
    </rPh>
    <rPh sb="20" eb="22">
      <t>ヒガイ</t>
    </rPh>
    <rPh sb="22" eb="24">
      <t>ボウシ</t>
    </rPh>
    <rPh sb="24" eb="26">
      <t>セイサン</t>
    </rPh>
    <rPh sb="26" eb="28">
      <t>アンテイ</t>
    </rPh>
    <rPh sb="28" eb="30">
      <t>コウカ</t>
    </rPh>
    <phoneticPr fontId="3"/>
  </si>
  <si>
    <t>　　　　　（産地管理施設、農産物被害防止施設の場合）</t>
    <rPh sb="6" eb="8">
      <t>サンチ</t>
    </rPh>
    <rPh sb="8" eb="10">
      <t>カンリ</t>
    </rPh>
    <rPh sb="10" eb="12">
      <t>シセツ</t>
    </rPh>
    <rPh sb="13" eb="16">
      <t>ノウサンブツ</t>
    </rPh>
    <rPh sb="16" eb="18">
      <t>ヒガイ</t>
    </rPh>
    <rPh sb="18" eb="20">
      <t>ボウシ</t>
    </rPh>
    <rPh sb="20" eb="22">
      <t>シセツ</t>
    </rPh>
    <rPh sb="23" eb="25">
      <t>バアイ</t>
    </rPh>
    <phoneticPr fontId="3"/>
  </si>
  <si>
    <t>事業実施前の被害の状況</t>
    <rPh sb="0" eb="2">
      <t>ジギョウ</t>
    </rPh>
    <rPh sb="2" eb="4">
      <t>ジッシ</t>
    </rPh>
    <rPh sb="4" eb="5">
      <t>マエ</t>
    </rPh>
    <rPh sb="6" eb="8">
      <t>ヒガイ</t>
    </rPh>
    <rPh sb="9" eb="11">
      <t>ジョウキョウ</t>
    </rPh>
    <phoneticPr fontId="3"/>
  </si>
  <si>
    <t>①被害により</t>
    <rPh sb="1" eb="3">
      <t>ヒガイ</t>
    </rPh>
    <phoneticPr fontId="3"/>
  </si>
  <si>
    <t>③被害により</t>
    <rPh sb="1" eb="3">
      <t>ヒガイ</t>
    </rPh>
    <phoneticPr fontId="3"/>
  </si>
  <si>
    <t>④③の被害によ</t>
    <rPh sb="3" eb="5">
      <t>ヒガイ</t>
    </rPh>
    <phoneticPr fontId="3"/>
  </si>
  <si>
    <t>　出荷出来な</t>
    <rPh sb="1" eb="3">
      <t>シュッカ</t>
    </rPh>
    <rPh sb="3" eb="5">
      <t>デキ</t>
    </rPh>
    <phoneticPr fontId="3"/>
  </si>
  <si>
    <t>　の平均販売</t>
    <rPh sb="2" eb="3">
      <t>ヒラ</t>
    </rPh>
    <rPh sb="3" eb="4">
      <t>ヘイキン</t>
    </rPh>
    <rPh sb="4" eb="6">
      <t>ハンバイ</t>
    </rPh>
    <phoneticPr fontId="3"/>
  </si>
  <si>
    <t>　品質低下し</t>
    <rPh sb="1" eb="3">
      <t>ヒンシツ</t>
    </rPh>
    <rPh sb="3" eb="5">
      <t>テイカ</t>
    </rPh>
    <phoneticPr fontId="3"/>
  </si>
  <si>
    <t xml:space="preserve">  る平均販売単</t>
    <rPh sb="3" eb="5">
      <t>ヘイキン</t>
    </rPh>
    <rPh sb="5" eb="7">
      <t>ハンバイ</t>
    </rPh>
    <rPh sb="7" eb="8">
      <t>タン</t>
    </rPh>
    <phoneticPr fontId="3"/>
  </si>
  <si>
    <t xml:space="preserve">  １０年間に</t>
    <rPh sb="4" eb="6">
      <t>ネンカン</t>
    </rPh>
    <phoneticPr fontId="3"/>
  </si>
  <si>
    <t>被害額</t>
    <rPh sb="0" eb="2">
      <t>ヒガイ</t>
    </rPh>
    <rPh sb="2" eb="3">
      <t>ガク</t>
    </rPh>
    <phoneticPr fontId="3"/>
  </si>
  <si>
    <t>　くなった量</t>
    <rPh sb="5" eb="6">
      <t>リョウ</t>
    </rPh>
    <phoneticPr fontId="3"/>
  </si>
  <si>
    <t>価格</t>
    <rPh sb="0" eb="2">
      <t>カカク</t>
    </rPh>
    <phoneticPr fontId="3"/>
  </si>
  <si>
    <t>　て出荷した量</t>
    <rPh sb="2" eb="4">
      <t>シュッカ</t>
    </rPh>
    <rPh sb="6" eb="7">
      <t>リョウ</t>
    </rPh>
    <phoneticPr fontId="3"/>
  </si>
  <si>
    <t xml:space="preserve"> 価下落額</t>
    <rPh sb="1" eb="2">
      <t>アタイ</t>
    </rPh>
    <rPh sb="2" eb="4">
      <t>ゲラク</t>
    </rPh>
    <rPh sb="4" eb="5">
      <t>ガク</t>
    </rPh>
    <phoneticPr fontId="3"/>
  </si>
  <si>
    <t xml:space="preserve">  おける気象</t>
    <rPh sb="5" eb="7">
      <t>キショウ</t>
    </rPh>
    <phoneticPr fontId="3"/>
  </si>
  <si>
    <t>（①*②+③*④）</t>
  </si>
  <si>
    <t xml:space="preserve">   （ ｔ ）</t>
    <phoneticPr fontId="3"/>
  </si>
  <si>
    <t xml:space="preserve">   （千円/ｔ）</t>
    <rPh sb="4" eb="6">
      <t>センエン</t>
    </rPh>
    <phoneticPr fontId="3"/>
  </si>
  <si>
    <t xml:space="preserve">   （ ｔ /年）</t>
    <rPh sb="8" eb="9">
      <t>ネン</t>
    </rPh>
    <phoneticPr fontId="3"/>
  </si>
  <si>
    <t xml:space="preserve"> 　災害の割合(%)  </t>
    <rPh sb="2" eb="4">
      <t>サイガイ</t>
    </rPh>
    <rPh sb="5" eb="7">
      <t>ワリアイ</t>
    </rPh>
    <phoneticPr fontId="3"/>
  </si>
  <si>
    <t>*⑤　　千円</t>
    <rPh sb="4" eb="6">
      <t>センエン</t>
    </rPh>
    <phoneticPr fontId="3"/>
  </si>
  <si>
    <t>　　合  計</t>
    <rPh sb="2" eb="6">
      <t>ゴウケイ</t>
    </rPh>
    <phoneticPr fontId="3"/>
  </si>
  <si>
    <t>事業実施後の被害の見込み</t>
    <rPh sb="0" eb="2">
      <t>ジギョウ</t>
    </rPh>
    <rPh sb="2" eb="4">
      <t>ジッシ</t>
    </rPh>
    <rPh sb="4" eb="5">
      <t>ゴ</t>
    </rPh>
    <rPh sb="6" eb="8">
      <t>ヒガイ</t>
    </rPh>
    <rPh sb="9" eb="11">
      <t>ミコ</t>
    </rPh>
    <phoneticPr fontId="3"/>
  </si>
  <si>
    <t>⑦被害により</t>
    <rPh sb="1" eb="3">
      <t>ヒガイ</t>
    </rPh>
    <phoneticPr fontId="3"/>
  </si>
  <si>
    <t>⑧被害により</t>
    <rPh sb="1" eb="3">
      <t>ヒガイ</t>
    </rPh>
    <phoneticPr fontId="3"/>
  </si>
  <si>
    <t>⑨事業実施後</t>
    <rPh sb="1" eb="3">
      <t>ジギョウ</t>
    </rPh>
    <rPh sb="3" eb="5">
      <t>ジッシ</t>
    </rPh>
    <rPh sb="5" eb="6">
      <t>ゴ</t>
    </rPh>
    <phoneticPr fontId="3"/>
  </si>
  <si>
    <t>　出荷できな</t>
    <rPh sb="1" eb="3">
      <t>シュッカ</t>
    </rPh>
    <phoneticPr fontId="3"/>
  </si>
  <si>
    <t>品質低下し</t>
    <rPh sb="0" eb="2">
      <t>ヒンシツ</t>
    </rPh>
    <rPh sb="2" eb="4">
      <t>テイカ</t>
    </rPh>
    <phoneticPr fontId="3"/>
  </si>
  <si>
    <t>の被害額</t>
    <rPh sb="1" eb="2">
      <t>ヒ</t>
    </rPh>
    <rPh sb="2" eb="3">
      <t>ヒガイ</t>
    </rPh>
    <rPh sb="3" eb="4">
      <t>ガク</t>
    </rPh>
    <phoneticPr fontId="3"/>
  </si>
  <si>
    <t>⑥-⑨</t>
    <phoneticPr fontId="3"/>
  </si>
  <si>
    <t>　くなる量</t>
    <rPh sb="4" eb="5">
      <t>リョウ</t>
    </rPh>
    <phoneticPr fontId="3"/>
  </si>
  <si>
    <t>　て出荷する量</t>
    <rPh sb="2" eb="4">
      <t>シュッカ</t>
    </rPh>
    <rPh sb="6" eb="7">
      <t>リョウ</t>
    </rPh>
    <phoneticPr fontId="3"/>
  </si>
  <si>
    <t>（⑦*②+⑧*④）</t>
  </si>
  <si>
    <t>（ｔ /年）</t>
    <rPh sb="4" eb="5">
      <t>ネン</t>
    </rPh>
    <phoneticPr fontId="3"/>
  </si>
  <si>
    <t>（ ｔ /年）</t>
    <rPh sb="5" eb="6">
      <t>ネン</t>
    </rPh>
    <phoneticPr fontId="3"/>
  </si>
  <si>
    <t>（イ）被害防止生産安定効果計</t>
    <rPh sb="3" eb="5">
      <t>ヒガイ</t>
    </rPh>
    <rPh sb="5" eb="7">
      <t>ボウシ</t>
    </rPh>
    <rPh sb="7" eb="9">
      <t>セイサン</t>
    </rPh>
    <rPh sb="9" eb="11">
      <t>アンテイ</t>
    </rPh>
    <rPh sb="11" eb="13">
      <t>コウカ</t>
    </rPh>
    <rPh sb="13" eb="14">
      <t>ケイ</t>
    </rPh>
    <phoneticPr fontId="3"/>
  </si>
  <si>
    <t>　（ア）施設等の導入による気象災害等からの被害防止生産安定効果</t>
    <phoneticPr fontId="3"/>
  </si>
  <si>
    <t>ク　雇用創出効果</t>
    <rPh sb="2" eb="4">
      <t>コヨウ</t>
    </rPh>
    <rPh sb="4" eb="6">
      <t>ソウシュツ</t>
    </rPh>
    <rPh sb="6" eb="8">
      <t>コウカ</t>
    </rPh>
    <phoneticPr fontId="3"/>
  </si>
  <si>
    <t>（ア)農家雇用創出効果</t>
    <rPh sb="3" eb="5">
      <t>ノウカ</t>
    </rPh>
    <rPh sb="5" eb="7">
      <t>コヨウ</t>
    </rPh>
    <rPh sb="7" eb="9">
      <t>ソウシュツ</t>
    </rPh>
    <rPh sb="9" eb="11">
      <t>コウカ</t>
    </rPh>
    <phoneticPr fontId="3"/>
  </si>
  <si>
    <t>①計画賃金</t>
    <rPh sb="1" eb="3">
      <t>ケイカク</t>
    </rPh>
    <rPh sb="3" eb="5">
      <t>チンギン</t>
    </rPh>
    <phoneticPr fontId="3"/>
  </si>
  <si>
    <t>②当該施設での</t>
    <rPh sb="1" eb="3">
      <t>トウガイ</t>
    </rPh>
    <rPh sb="3" eb="5">
      <t>シセツ</t>
    </rPh>
    <phoneticPr fontId="3"/>
  </si>
  <si>
    <t>年効果額（千円）</t>
    <rPh sb="0" eb="1">
      <t>ネン</t>
    </rPh>
    <rPh sb="1" eb="3">
      <t>コウカ</t>
    </rPh>
    <rPh sb="3" eb="4">
      <t>ガク</t>
    </rPh>
    <rPh sb="5" eb="7">
      <t>センエン</t>
    </rPh>
    <phoneticPr fontId="3"/>
  </si>
  <si>
    <t>施設名</t>
  </si>
  <si>
    <t>農家雇用人員</t>
    <rPh sb="0" eb="2">
      <t>ノウカ</t>
    </rPh>
    <phoneticPr fontId="3"/>
  </si>
  <si>
    <t>　雇用により</t>
    <phoneticPr fontId="3"/>
  </si>
  <si>
    <t>（人）</t>
  </si>
  <si>
    <t>　失われる収入</t>
    <phoneticPr fontId="3"/>
  </si>
  <si>
    <t>③＝①－②</t>
    <phoneticPr fontId="3"/>
  </si>
  <si>
    <t>（千円／年）</t>
    <rPh sb="1" eb="3">
      <t>センエン</t>
    </rPh>
    <rPh sb="4" eb="5">
      <t>ネン</t>
    </rPh>
    <phoneticPr fontId="3"/>
  </si>
  <si>
    <t>　注：鹿児島県及び沖縄県に所在する農産物処理加工施設において、国内産糖事業者が分みつ糖の製造を行う場合についてのみ算定すること。</t>
    <rPh sb="1" eb="2">
      <t>チュウ</t>
    </rPh>
    <rPh sb="3" eb="7">
      <t>カゴシマケン</t>
    </rPh>
    <rPh sb="7" eb="8">
      <t>オヨ</t>
    </rPh>
    <rPh sb="9" eb="12">
      <t>オキナワケン</t>
    </rPh>
    <rPh sb="13" eb="15">
      <t>ショザイ</t>
    </rPh>
    <rPh sb="17" eb="26">
      <t>ノウサンブツショリカコウシセツ</t>
    </rPh>
    <rPh sb="31" eb="38">
      <t>コクナイサントウジギョウシャ</t>
    </rPh>
    <rPh sb="39" eb="40">
      <t>ブン</t>
    </rPh>
    <rPh sb="42" eb="43">
      <t>トウ</t>
    </rPh>
    <rPh sb="44" eb="46">
      <t>セイゾウ</t>
    </rPh>
    <rPh sb="47" eb="48">
      <t>オコナ</t>
    </rPh>
    <rPh sb="49" eb="51">
      <t>バアイ</t>
    </rPh>
    <rPh sb="57" eb="59">
      <t>サンテイ</t>
    </rPh>
    <phoneticPr fontId="3"/>
  </si>
  <si>
    <t>データ出典</t>
    <rPh sb="3" eb="5">
      <t>シュッテン</t>
    </rPh>
    <phoneticPr fontId="3"/>
  </si>
  <si>
    <t>（イ)雇用機会増加効果</t>
    <rPh sb="3" eb="5">
      <t>コヨウ</t>
    </rPh>
    <rPh sb="5" eb="7">
      <t>キカイ</t>
    </rPh>
    <rPh sb="7" eb="9">
      <t>ゾウカ</t>
    </rPh>
    <rPh sb="9" eb="11">
      <t>コウカ</t>
    </rPh>
    <phoneticPr fontId="3"/>
  </si>
  <si>
    <t>雇用人員</t>
    <rPh sb="0" eb="2">
      <t>コヨウ</t>
    </rPh>
    <phoneticPr fontId="3"/>
  </si>
  <si>
    <t>②当該施設での雇用</t>
    <rPh sb="1" eb="3">
      <t>トウガイ</t>
    </rPh>
    <rPh sb="3" eb="5">
      <t>シセツ</t>
    </rPh>
    <rPh sb="7" eb="9">
      <t>コヨウ</t>
    </rPh>
    <phoneticPr fontId="3"/>
  </si>
  <si>
    <t>により失われる収入</t>
    <rPh sb="3" eb="4">
      <t>ウシナ</t>
    </rPh>
    <rPh sb="7" eb="9">
      <t>シュウニュウ</t>
    </rPh>
    <phoneticPr fontId="3"/>
  </si>
  <si>
    <t>（人）</t>
    <rPh sb="1" eb="2">
      <t>ニン</t>
    </rPh>
    <phoneticPr fontId="3"/>
  </si>
  <si>
    <t>（千円/人・年）</t>
    <rPh sb="1" eb="3">
      <t>センエン</t>
    </rPh>
    <rPh sb="4" eb="5">
      <t>ニン</t>
    </rPh>
    <rPh sb="6" eb="7">
      <t>ネン</t>
    </rPh>
    <phoneticPr fontId="3"/>
  </si>
  <si>
    <t>（ウ）雇用創出効果計</t>
    <rPh sb="3" eb="5">
      <t>コヨウ</t>
    </rPh>
    <rPh sb="5" eb="7">
      <t>ソウシュツ</t>
    </rPh>
    <rPh sb="7" eb="9">
      <t>コウカ</t>
    </rPh>
    <rPh sb="9" eb="10">
      <t>ケイ</t>
    </rPh>
    <phoneticPr fontId="3"/>
  </si>
  <si>
    <t>　（ア）農家雇用創出効果</t>
    <rPh sb="4" eb="6">
      <t>ノウカ</t>
    </rPh>
    <rPh sb="6" eb="8">
      <t>コヨウ</t>
    </rPh>
    <rPh sb="8" eb="10">
      <t>ソウシュツ</t>
    </rPh>
    <phoneticPr fontId="3"/>
  </si>
  <si>
    <t>　（イ）雇用機会増加効果</t>
    <rPh sb="6" eb="8">
      <t>キカイ</t>
    </rPh>
    <rPh sb="8" eb="10">
      <t>ゾウカ</t>
    </rPh>
    <phoneticPr fontId="3"/>
  </si>
  <si>
    <t>ケ　地域関連産業波及効果</t>
    <rPh sb="2" eb="4">
      <t>チイキ</t>
    </rPh>
    <phoneticPr fontId="3"/>
  </si>
  <si>
    <t>地域関連産業名</t>
    <rPh sb="0" eb="2">
      <t>チイキ</t>
    </rPh>
    <rPh sb="2" eb="4">
      <t>カンレン</t>
    </rPh>
    <rPh sb="4" eb="6">
      <t>サンギョウ</t>
    </rPh>
    <rPh sb="6" eb="7">
      <t>メイ</t>
    </rPh>
    <phoneticPr fontId="3"/>
  </si>
  <si>
    <t>①現況取引額</t>
    <rPh sb="1" eb="3">
      <t>ゲンキョウ</t>
    </rPh>
    <rPh sb="3" eb="6">
      <t>トリヒキガク</t>
    </rPh>
    <phoneticPr fontId="3"/>
  </si>
  <si>
    <t>②計画取引額</t>
    <rPh sb="1" eb="3">
      <t>ケイカク</t>
    </rPh>
    <rPh sb="3" eb="6">
      <t>トリヒキガク</t>
    </rPh>
    <phoneticPr fontId="3"/>
  </si>
  <si>
    <t>③利益率</t>
    <rPh sb="1" eb="4">
      <t>リエキリツ</t>
    </rPh>
    <phoneticPr fontId="3"/>
  </si>
  <si>
    <t>項目名</t>
    <rPh sb="0" eb="3">
      <t>コウモクメイ</t>
    </rPh>
    <phoneticPr fontId="3"/>
  </si>
  <si>
    <t>（千円）</t>
    <phoneticPr fontId="3"/>
  </si>
  <si>
    <t>（②－①）×③</t>
    <phoneticPr fontId="3"/>
  </si>
  <si>
    <t>コ　その他の効果</t>
    <rPh sb="2" eb="5">
      <t>ソノタ</t>
    </rPh>
    <rPh sb="6" eb="8">
      <t>コウカ</t>
    </rPh>
    <phoneticPr fontId="3"/>
  </si>
  <si>
    <t>当該効果の内容</t>
    <rPh sb="0" eb="2">
      <t>トウガイ</t>
    </rPh>
    <rPh sb="2" eb="4">
      <t>コウカ</t>
    </rPh>
    <rPh sb="5" eb="7">
      <t>ナイヨウ</t>
    </rPh>
    <phoneticPr fontId="3"/>
  </si>
  <si>
    <t>当該効果が発生する理由及び他効果との重複が無いことの確認</t>
    <rPh sb="0" eb="2">
      <t>トウガイ</t>
    </rPh>
    <rPh sb="2" eb="4">
      <t>コウカ</t>
    </rPh>
    <rPh sb="5" eb="7">
      <t>ハッセイ</t>
    </rPh>
    <rPh sb="9" eb="11">
      <t>リユウ</t>
    </rPh>
    <rPh sb="11" eb="12">
      <t>オヨ</t>
    </rPh>
    <rPh sb="13" eb="14">
      <t>タ</t>
    </rPh>
    <rPh sb="14" eb="16">
      <t>コウカ</t>
    </rPh>
    <rPh sb="18" eb="20">
      <t>チョウフク</t>
    </rPh>
    <rPh sb="21" eb="22">
      <t>ナ</t>
    </rPh>
    <rPh sb="26" eb="28">
      <t>カクニン</t>
    </rPh>
    <phoneticPr fontId="3"/>
  </si>
  <si>
    <t>　　　　その他の効果合計</t>
    <rPh sb="4" eb="7">
      <t>ソノタ</t>
    </rPh>
    <rPh sb="8" eb="10">
      <t>コウカ</t>
    </rPh>
    <rPh sb="10" eb="12">
      <t>ゴウケイ</t>
    </rPh>
    <phoneticPr fontId="3"/>
  </si>
  <si>
    <t>効果名</t>
    <rPh sb="0" eb="2">
      <t>コウカ</t>
    </rPh>
    <rPh sb="2" eb="3">
      <t>メイ</t>
    </rPh>
    <phoneticPr fontId="3"/>
  </si>
  <si>
    <t>　年総効果額</t>
    <rPh sb="1" eb="2">
      <t>ネン</t>
    </rPh>
    <rPh sb="2" eb="3">
      <t>ソウ</t>
    </rPh>
    <rPh sb="3" eb="6">
      <t>コウカガク</t>
    </rPh>
    <phoneticPr fontId="3"/>
  </si>
  <si>
    <t>　イ　品質向上効果</t>
    <rPh sb="3" eb="5">
      <t>ヒンシツ</t>
    </rPh>
    <rPh sb="5" eb="7">
      <t>コウジョウ</t>
    </rPh>
    <rPh sb="7" eb="9">
      <t>コウカ</t>
    </rPh>
    <phoneticPr fontId="3"/>
  </si>
  <si>
    <t>　ウ　生産力増加効果</t>
    <rPh sb="3" eb="6">
      <t>セイサンリョク</t>
    </rPh>
    <rPh sb="6" eb="7">
      <t>ゾウ</t>
    </rPh>
    <rPh sb="7" eb="8">
      <t>カコウ</t>
    </rPh>
    <rPh sb="8" eb="10">
      <t>コウカ</t>
    </rPh>
    <phoneticPr fontId="3"/>
  </si>
  <si>
    <t>　エ　物流合理化効果</t>
    <rPh sb="3" eb="5">
      <t>ブツリュウ</t>
    </rPh>
    <rPh sb="5" eb="8">
      <t>ゴウリカ</t>
    </rPh>
    <rPh sb="8" eb="10">
      <t>コウカ</t>
    </rPh>
    <phoneticPr fontId="3"/>
  </si>
  <si>
    <t>　オ　副産物産出効果</t>
    <rPh sb="3" eb="6">
      <t>フクサンブツ</t>
    </rPh>
    <rPh sb="6" eb="8">
      <t>サンシュツ</t>
    </rPh>
    <rPh sb="8" eb="10">
      <t>コウカ</t>
    </rPh>
    <phoneticPr fontId="3"/>
  </si>
  <si>
    <t>　カ　生産力維持効果</t>
    <rPh sb="3" eb="6">
      <t>セイサンリョク</t>
    </rPh>
    <rPh sb="6" eb="8">
      <t>イジ</t>
    </rPh>
    <rPh sb="8" eb="10">
      <t>コウカ</t>
    </rPh>
    <phoneticPr fontId="3"/>
  </si>
  <si>
    <t>　キ　被害防止生産安定効果</t>
    <rPh sb="3" eb="5">
      <t>ヒガイ</t>
    </rPh>
    <rPh sb="5" eb="7">
      <t>ボウシ</t>
    </rPh>
    <rPh sb="7" eb="9">
      <t>セイサン</t>
    </rPh>
    <rPh sb="9" eb="11">
      <t>アンテイ</t>
    </rPh>
    <rPh sb="11" eb="13">
      <t>コウカ</t>
    </rPh>
    <phoneticPr fontId="3"/>
  </si>
  <si>
    <t>　ク　雇用創出効果</t>
    <rPh sb="3" eb="5">
      <t>コヨウ</t>
    </rPh>
    <rPh sb="5" eb="7">
      <t>ソウシュツ</t>
    </rPh>
    <rPh sb="7" eb="9">
      <t>コウカ</t>
    </rPh>
    <phoneticPr fontId="3"/>
  </si>
  <si>
    <t>　ケ　地域関連産業波及効果</t>
    <rPh sb="3" eb="5">
      <t>チイキ</t>
    </rPh>
    <rPh sb="5" eb="7">
      <t>カンレン</t>
    </rPh>
    <rPh sb="7" eb="9">
      <t>サンギョウ</t>
    </rPh>
    <rPh sb="9" eb="11">
      <t>ハキュウ</t>
    </rPh>
    <rPh sb="11" eb="13">
      <t>コウカ</t>
    </rPh>
    <phoneticPr fontId="3"/>
  </si>
  <si>
    <t>　コ　その他効果</t>
    <rPh sb="3" eb="6">
      <t>ソノタ</t>
    </rPh>
    <rPh sb="6" eb="8">
      <t>コウカ</t>
    </rPh>
    <phoneticPr fontId="3"/>
  </si>
  <si>
    <t>（２）総合耐用年数の算出</t>
    <rPh sb="3" eb="5">
      <t>ソウゴウ</t>
    </rPh>
    <rPh sb="5" eb="7">
      <t>タイヨウ</t>
    </rPh>
    <rPh sb="7" eb="9">
      <t>ネンスウ</t>
    </rPh>
    <rPh sb="10" eb="12">
      <t>サンシュツ</t>
    </rPh>
    <phoneticPr fontId="3"/>
  </si>
  <si>
    <t>設　備　名</t>
    <rPh sb="0" eb="3">
      <t>セツビ</t>
    </rPh>
    <rPh sb="4" eb="5">
      <t>メイ</t>
    </rPh>
    <phoneticPr fontId="3"/>
  </si>
  <si>
    <t>①耐用年数</t>
    <rPh sb="1" eb="3">
      <t>タイヨウ</t>
    </rPh>
    <rPh sb="3" eb="5">
      <t>ネンスウ</t>
    </rPh>
    <phoneticPr fontId="3"/>
  </si>
  <si>
    <t>②工事費</t>
    <rPh sb="1" eb="4">
      <t>コウジヒ</t>
    </rPh>
    <phoneticPr fontId="3"/>
  </si>
  <si>
    <t>③年工事費</t>
    <rPh sb="1" eb="2">
      <t>ネンカン</t>
    </rPh>
    <rPh sb="2" eb="4">
      <t>コウジ</t>
    </rPh>
    <rPh sb="4" eb="5">
      <t>ショウキャクヒ</t>
    </rPh>
    <phoneticPr fontId="3"/>
  </si>
  <si>
    <t>備考</t>
    <rPh sb="0" eb="2">
      <t>ビコウ</t>
    </rPh>
    <phoneticPr fontId="3"/>
  </si>
  <si>
    <t>②/①</t>
    <phoneticPr fontId="3"/>
  </si>
  <si>
    <t>（年）</t>
    <rPh sb="1" eb="2">
      <t>ネン</t>
    </rPh>
    <phoneticPr fontId="3"/>
  </si>
  <si>
    <t>整備事業小計Ⅰ</t>
    <rPh sb="0" eb="2">
      <t>セイビ</t>
    </rPh>
    <rPh sb="2" eb="4">
      <t>ジギョウ</t>
    </rPh>
    <rPh sb="4" eb="6">
      <t>ショウケイ</t>
    </rPh>
    <phoneticPr fontId="3"/>
  </si>
  <si>
    <t>推進事業に係る経費Ⅱ</t>
    <rPh sb="0" eb="2">
      <t>スイシン</t>
    </rPh>
    <rPh sb="2" eb="4">
      <t>ジギョウ</t>
    </rPh>
    <rPh sb="5" eb="6">
      <t>カカ</t>
    </rPh>
    <rPh sb="7" eb="9">
      <t>ケイヒ</t>
    </rPh>
    <phoneticPr fontId="3"/>
  </si>
  <si>
    <t>その他（設計書、工事雑費）Ⅲ</t>
    <rPh sb="2" eb="3">
      <t>タ</t>
    </rPh>
    <rPh sb="4" eb="7">
      <t>セッケイショ</t>
    </rPh>
    <rPh sb="8" eb="10">
      <t>コウジ</t>
    </rPh>
    <rPh sb="10" eb="12">
      <t>ザッピ</t>
    </rPh>
    <phoneticPr fontId="3"/>
  </si>
  <si>
    <t>合計（Ⅰ＋Ⅱ＋Ⅲ）</t>
    <rPh sb="0" eb="1">
      <t>ゴウ</t>
    </rPh>
    <rPh sb="1" eb="2">
      <t>ケイ</t>
    </rPh>
    <phoneticPr fontId="3"/>
  </si>
  <si>
    <t>②’工事費計</t>
    <rPh sb="2" eb="5">
      <t>コウジヒ</t>
    </rPh>
    <rPh sb="5" eb="6">
      <t>ケイ</t>
    </rPh>
    <phoneticPr fontId="3"/>
  </si>
  <si>
    <t>③’年工事費計</t>
    <rPh sb="2" eb="3">
      <t>ネン</t>
    </rPh>
    <rPh sb="3" eb="6">
      <t>コウジヒ</t>
    </rPh>
    <rPh sb="6" eb="7">
      <t>ケイ</t>
    </rPh>
    <phoneticPr fontId="3"/>
  </si>
  <si>
    <t>総合耐用年数＝②’／③’＝</t>
    <rPh sb="0" eb="2">
      <t>ソウゴウ</t>
    </rPh>
    <rPh sb="2" eb="4">
      <t>タイヨウ</t>
    </rPh>
    <rPh sb="4" eb="6">
      <t>ネンスウ</t>
    </rPh>
    <phoneticPr fontId="3"/>
  </si>
  <si>
    <t>年</t>
    <rPh sb="0" eb="1">
      <t>ネン</t>
    </rPh>
    <phoneticPr fontId="3"/>
  </si>
  <si>
    <t>（３）廃用損失額</t>
    <rPh sb="3" eb="5">
      <t>ハイヨウ</t>
    </rPh>
    <rPh sb="5" eb="8">
      <t>ソンシツガク</t>
    </rPh>
    <phoneticPr fontId="3"/>
  </si>
  <si>
    <t>名  称</t>
    <rPh sb="0" eb="4">
      <t>メイショウ</t>
    </rPh>
    <phoneticPr fontId="3"/>
  </si>
  <si>
    <t>損失額(千円)</t>
    <rPh sb="0" eb="2">
      <t>ソンシツ</t>
    </rPh>
    <rPh sb="2" eb="3">
      <t>ガク</t>
    </rPh>
    <rPh sb="4" eb="6">
      <t>センエン</t>
    </rPh>
    <phoneticPr fontId="3"/>
  </si>
  <si>
    <t>（４）投資効果の総括</t>
    <rPh sb="3" eb="5">
      <t>トウシ</t>
    </rPh>
    <rPh sb="5" eb="7">
      <t>コウカ</t>
    </rPh>
    <rPh sb="8" eb="10">
      <t>ソウカツ</t>
    </rPh>
    <phoneticPr fontId="3"/>
  </si>
  <si>
    <t>区　分</t>
    <rPh sb="0" eb="3">
      <t>クブン</t>
    </rPh>
    <phoneticPr fontId="3"/>
  </si>
  <si>
    <t>①総事業費</t>
    <rPh sb="1" eb="4">
      <t>ソウジギョウ</t>
    </rPh>
    <rPh sb="4" eb="5">
      <t>ヒ</t>
    </rPh>
    <phoneticPr fontId="3"/>
  </si>
  <si>
    <t>千円</t>
    <rPh sb="0" eb="2">
      <t>センエン</t>
    </rPh>
    <phoneticPr fontId="3"/>
  </si>
  <si>
    <t>　　うち整備事業に係るもの</t>
    <rPh sb="4" eb="6">
      <t>セイビ</t>
    </rPh>
    <rPh sb="6" eb="8">
      <t>ジギョウ</t>
    </rPh>
    <rPh sb="9" eb="10">
      <t>カカ</t>
    </rPh>
    <phoneticPr fontId="3"/>
  </si>
  <si>
    <t>　　うち推進事業に係るもの</t>
    <rPh sb="4" eb="6">
      <t>スイシン</t>
    </rPh>
    <rPh sb="6" eb="8">
      <t>ジギョウ</t>
    </rPh>
    <rPh sb="9" eb="10">
      <t>カカ</t>
    </rPh>
    <phoneticPr fontId="3"/>
  </si>
  <si>
    <t>②年総効果額</t>
    <rPh sb="1" eb="2">
      <t>ネン</t>
    </rPh>
    <rPh sb="2" eb="3">
      <t>ソウ</t>
    </rPh>
    <rPh sb="3" eb="6">
      <t>コウカガク</t>
    </rPh>
    <phoneticPr fontId="3"/>
  </si>
  <si>
    <t>　　　千円／年</t>
    <rPh sb="3" eb="5">
      <t>センエン</t>
    </rPh>
    <rPh sb="6" eb="7">
      <t>ネン</t>
    </rPh>
    <phoneticPr fontId="3"/>
  </si>
  <si>
    <t>(増設の場合又は同時に他</t>
    <rPh sb="1" eb="3">
      <t>ゾウセツ</t>
    </rPh>
    <rPh sb="4" eb="5">
      <t>バアイ</t>
    </rPh>
    <rPh sb="6" eb="7">
      <t>マタ</t>
    </rPh>
    <rPh sb="11" eb="12">
      <t>ホカ</t>
    </rPh>
    <phoneticPr fontId="3"/>
  </si>
  <si>
    <t>　　　千円／年(本事業の総事業費)</t>
    <rPh sb="3" eb="5">
      <t>センエン</t>
    </rPh>
    <rPh sb="6" eb="7">
      <t>ネン</t>
    </rPh>
    <rPh sb="8" eb="9">
      <t>ホン</t>
    </rPh>
    <rPh sb="9" eb="11">
      <t>ジギョウ</t>
    </rPh>
    <rPh sb="12" eb="13">
      <t>ソウ</t>
    </rPh>
    <rPh sb="13" eb="16">
      <t>ジギョウヒ</t>
    </rPh>
    <phoneticPr fontId="3"/>
  </si>
  <si>
    <t>事業等（自力施行含む。）と</t>
    <phoneticPr fontId="3"/>
  </si>
  <si>
    <t>本事業の総事業費/(本事業の総事業費</t>
    <rPh sb="0" eb="1">
      <t>ホン</t>
    </rPh>
    <rPh sb="1" eb="3">
      <t>ジギョウ</t>
    </rPh>
    <rPh sb="4" eb="7">
      <t>ソウジギョウ</t>
    </rPh>
    <rPh sb="7" eb="8">
      <t>ヒ</t>
    </rPh>
    <rPh sb="10" eb="11">
      <t>ホン</t>
    </rPh>
    <rPh sb="11" eb="13">
      <t>ジギョウ</t>
    </rPh>
    <rPh sb="14" eb="15">
      <t>ソウジギョウ</t>
    </rPh>
    <rPh sb="15" eb="18">
      <t>ジギョウヒ</t>
    </rPh>
    <phoneticPr fontId="3"/>
  </si>
  <si>
    <t>一体的に施行する場合の補正)</t>
    <phoneticPr fontId="3"/>
  </si>
  <si>
    <t>　　　　　　　　　　+既存施設の残存価格）</t>
    <phoneticPr fontId="3"/>
  </si>
  <si>
    <t>③総合耐用年数</t>
    <rPh sb="1" eb="3">
      <t>ソウゴウ</t>
    </rPh>
    <rPh sb="3" eb="5">
      <t>タイヨウ</t>
    </rPh>
    <rPh sb="5" eb="6">
      <t>ネンスウ</t>
    </rPh>
    <phoneticPr fontId="3"/>
  </si>
  <si>
    <t>　　　　年</t>
    <rPh sb="4" eb="5">
      <t>ネン</t>
    </rPh>
    <phoneticPr fontId="3"/>
  </si>
  <si>
    <t>④還元率</t>
    <rPh sb="1" eb="4">
      <t>カンゲンリツ</t>
    </rPh>
    <phoneticPr fontId="3"/>
  </si>
  <si>
    <t>割引率</t>
    <rPh sb="0" eb="3">
      <t>ワリビキリツ</t>
    </rPh>
    <phoneticPr fontId="3"/>
  </si>
  <si>
    <t>⑤妥当投資額</t>
    <rPh sb="1" eb="3">
      <t>ダトウ</t>
    </rPh>
    <rPh sb="3" eb="6">
      <t>トウシガク</t>
    </rPh>
    <phoneticPr fontId="3"/>
  </si>
  <si>
    <t>　　②／④</t>
    <phoneticPr fontId="3"/>
  </si>
  <si>
    <t>　　　　千円</t>
    <rPh sb="4" eb="6">
      <t>センエン</t>
    </rPh>
    <phoneticPr fontId="3"/>
  </si>
  <si>
    <t>⑥廃用損失額</t>
    <rPh sb="1" eb="3">
      <t>ハイヨウ</t>
    </rPh>
    <rPh sb="3" eb="6">
      <t>ソンシツガク</t>
    </rPh>
    <phoneticPr fontId="3"/>
  </si>
  <si>
    <t>⑦投資効率</t>
    <rPh sb="1" eb="3">
      <t>トウシ</t>
    </rPh>
    <rPh sb="3" eb="5">
      <t>コウリツ</t>
    </rPh>
    <phoneticPr fontId="3"/>
  </si>
  <si>
    <t xml:space="preserve">  (⑤-⑥)/①</t>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</si>
</sst>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6">
    <numFmt numFmtId="176" formatCode="0_ "/>
    <numFmt numFmtId="177" formatCode="0.00_ "/>
    <numFmt numFmtId="178" formatCode="#,##0_ "/>
    <numFmt numFmtId="179" formatCode="#,##0.0_ "/>
    <numFmt numFmtId="180" formatCode="0.0_);[Red]\(0.0\)"/>
    <numFmt numFmtId="181" formatCode="#,##0.0_);[Red]\(#,##0.0\)"/>
    <numFmt numFmtId="182" formatCode="#,##0_);[Red]\(#,##0\)"/>
    <numFmt numFmtId="183" formatCode="#,##0.00_ "/>
    <numFmt numFmtId="184" formatCode="0_);[Red]\(0\)"/>
    <numFmt numFmtId="185" formatCode="0.000_ "/>
    <numFmt numFmtId="186" formatCode="#,##0.000_);[Red]\(#,##0.000\)"/>
    <numFmt numFmtId="187" formatCode="#,##0.00_);[Red]\(#,##0.00\)"/>
    <numFmt numFmtId="188" formatCode="#,##0.000_ "/>
    <numFmt numFmtId="189" formatCode="#,##0.000000_ "/>
    <numFmt numFmtId="190" formatCode="#,##0_ ;[Red]\-#,##0\ "/>
    <numFmt numFmtId="191" formatCode="#,##0_);\(#,##0\)"/>
  </numFmts>
  <fonts count="14">
    <font>
      <sz val="11"/>
      <color theme="1"/>
      <name val="ＭＳ Ｐゴシック"/>
      <family val="3"/>
      <charset val="128"/>
      <scheme val="minor"/>
    </font>
    <font>
      <sz val="11"/>
      <color indexed="8"/>
      <name val="ＭＳ Ｐゴシック"/>
      <family val="3"/>
      <charset val="128"/>
    </font>
    <font>
      <sz val="11"/>
      <color indexed="8"/>
      <name val="ＭＳ Ｐゴシック"/>
      <family val="3"/>
      <charset val="128"/>
    </font>
    <font>
      <sz val="6"/>
      <name val="ＭＳ Ｐゴシック"/>
      <family val="3"/>
      <charset val="128"/>
    </font>
    <font>
      <sz val="6"/>
      <name val="ＭＳ Ｐゴシック"/>
      <family val="3"/>
      <charset val="128"/>
    </font>
    <font>
      <sz val="10"/>
      <name val="ＭＳ 明朝"/>
      <family val="1"/>
      <charset val="128"/>
    </font>
    <font>
      <sz val="11"/>
      <name val="ＭＳ Ｐゴシック"/>
      <family val="3"/>
      <charset val="128"/>
    </font>
    <font>
      <sz val="9"/>
      <name val="ＭＳ 明朝"/>
      <family val="1"/>
      <charset val="128"/>
    </font>
    <font>
      <sz val="12"/>
      <name val="ＭＳ 明朝"/>
      <family val="1"/>
      <charset val="128"/>
    </font>
    <font>
      <sz val="9"/>
      <name val="ＭＳ Ｐゴシック"/>
      <family val="3"/>
      <charset val="128"/>
    </font>
    <font>
      <sz val="6"/>
      <name val="ＭＳ 明朝"/>
      <family val="1"/>
      <charset val="128"/>
    </font>
    <font>
      <strike/>
      <sz val="9"/>
      <name val="ＭＳ 明朝"/>
      <family val="1"/>
      <charset val="128"/>
    </font>
    <font>
      <sz val="10"/>
      <color theme="0"/>
      <name val="ＭＳ 明朝"/>
      <family val="1"/>
      <charset val="128"/>
    </font>
    <font>
      <sz val="11"/>
      <name val="ＭＳ Ｐゴシック"/>
      <family val="3"/>
      <charset val="128"/>
      <scheme val="minor"/>
    </font>
  </fonts>
  <fills count="2">
    <fill>
      <patternFill patternType="none"/>
    </fill>
    <fill>
      <patternFill patternType="gray125"/>
    </fill>
  </fills>
  <borders count="122">
    <border>
      <left/>
      <right/>
      <top/>
      <bottom/>
      <diagonal/>
    </border>
    <border>
      <left style="thin">
        <color indexed="64"/>
      </left>
      <right style="medium">
        <color indexed="64"/>
      </right>
      <top style="thin">
        <color indexed="64"/>
      </top>
      <bottom style="thin">
        <color indexed="64"/>
      </bottom>
      <diagonal/>
    </border>
    <border>
      <left style="medium">
        <color indexed="64"/>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medium">
        <color indexed="64"/>
      </top>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bottom/>
      <diagonal/>
    </border>
    <border>
      <left style="thin">
        <color indexed="64"/>
      </left>
      <right style="thin">
        <color indexed="64"/>
      </right>
      <top/>
      <bottom/>
      <diagonal/>
    </border>
    <border>
      <left style="thin">
        <color indexed="64"/>
      </left>
      <right style="medium">
        <color indexed="64"/>
      </right>
      <top/>
      <bottom/>
      <diagonal/>
    </border>
    <border>
      <left style="medium">
        <color indexed="64"/>
      </left>
      <right/>
      <top style="thin">
        <color indexed="64"/>
      </top>
      <bottom/>
      <diagonal/>
    </border>
    <border>
      <left style="thin">
        <color indexed="64"/>
      </left>
      <right/>
      <top style="thin">
        <color indexed="64"/>
      </top>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diagonal/>
    </border>
    <border>
      <left style="thin">
        <color indexed="64"/>
      </left>
      <right/>
      <top style="thin">
        <color indexed="64"/>
      </top>
      <bottom style="thin">
        <color indexed="64"/>
      </bottom>
      <diagonal/>
    </border>
    <border>
      <left style="medium">
        <color indexed="64"/>
      </left>
      <right style="thin">
        <color indexed="64"/>
      </right>
      <top/>
      <bottom style="medium">
        <color indexed="64"/>
      </bottom>
      <diagonal/>
    </border>
    <border diagonalUp="1">
      <left style="thin">
        <color indexed="64"/>
      </left>
      <right style="thin">
        <color indexed="64"/>
      </right>
      <top style="thin">
        <color indexed="64"/>
      </top>
      <bottom style="medium">
        <color indexed="64"/>
      </bottom>
      <diagonal style="thin">
        <color indexed="64"/>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style="thin">
        <color indexed="64"/>
      </right>
      <top/>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thin">
        <color indexed="64"/>
      </top>
      <bottom style="thin">
        <color indexed="64"/>
      </bottom>
      <diagonal/>
    </border>
    <border diagonalUp="1">
      <left style="thin">
        <color indexed="64"/>
      </left>
      <right style="medium">
        <color indexed="64"/>
      </right>
      <top style="thin">
        <color indexed="64"/>
      </top>
      <bottom style="thin">
        <color indexed="64"/>
      </bottom>
      <diagonal style="thin">
        <color indexed="64"/>
      </diagonal>
    </border>
    <border>
      <left style="medium">
        <color indexed="64"/>
      </left>
      <right style="thin">
        <color indexed="64"/>
      </right>
      <top style="thin">
        <color indexed="64"/>
      </top>
      <bottom style="medium">
        <color indexed="64"/>
      </bottom>
      <diagonal/>
    </border>
    <border>
      <left style="medium">
        <color indexed="64"/>
      </left>
      <right style="thin">
        <color indexed="64"/>
      </right>
      <top style="medium">
        <color indexed="64"/>
      </top>
      <bottom/>
      <diagonal/>
    </border>
    <border>
      <left style="medium">
        <color indexed="64"/>
      </left>
      <right style="thin">
        <color indexed="64"/>
      </right>
      <top/>
      <bottom style="thin">
        <color indexed="64"/>
      </bottom>
      <diagonal/>
    </border>
    <border>
      <left/>
      <right style="medium">
        <color indexed="64"/>
      </right>
      <top style="medium">
        <color indexed="64"/>
      </top>
      <bottom/>
      <diagonal/>
    </border>
    <border>
      <left/>
      <right style="medium">
        <color indexed="64"/>
      </right>
      <top/>
      <bottom/>
      <diagonal/>
    </border>
    <border>
      <left style="thin">
        <color indexed="64"/>
      </left>
      <right/>
      <top/>
      <bottom/>
      <diagonal/>
    </border>
    <border>
      <left style="thin">
        <color indexed="64"/>
      </left>
      <right/>
      <top/>
      <bottom style="thin">
        <color indexed="64"/>
      </bottom>
      <diagonal/>
    </border>
    <border>
      <left/>
      <right style="medium">
        <color indexed="64"/>
      </right>
      <top/>
      <bottom style="thin">
        <color indexed="64"/>
      </bottom>
      <diagonal/>
    </border>
    <border>
      <left/>
      <right style="medium">
        <color indexed="64"/>
      </right>
      <top style="thin">
        <color indexed="64"/>
      </top>
      <bottom style="thin">
        <color indexed="64"/>
      </bottom>
      <diagonal/>
    </border>
    <border>
      <left style="thin">
        <color indexed="64"/>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top style="thin">
        <color indexed="64"/>
      </top>
      <bottom style="thin">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top style="medium">
        <color indexed="64"/>
      </top>
      <bottom/>
      <diagonal/>
    </border>
    <border>
      <left style="double">
        <color indexed="64"/>
      </left>
      <right style="thin">
        <color indexed="64"/>
      </right>
      <top style="medium">
        <color indexed="64"/>
      </top>
      <bottom/>
      <diagonal/>
    </border>
    <border>
      <left style="double">
        <color indexed="64"/>
      </left>
      <right style="thin">
        <color indexed="64"/>
      </right>
      <top/>
      <bottom/>
      <diagonal/>
    </border>
    <border>
      <left style="double">
        <color indexed="64"/>
      </left>
      <right style="thin">
        <color indexed="64"/>
      </right>
      <top/>
      <bottom style="thin">
        <color indexed="64"/>
      </bottom>
      <diagonal/>
    </border>
    <border>
      <left/>
      <right style="thin">
        <color indexed="64"/>
      </right>
      <top style="thin">
        <color indexed="64"/>
      </top>
      <bottom/>
      <diagonal/>
    </border>
    <border diagonalUp="1">
      <left style="double">
        <color indexed="64"/>
      </left>
      <right style="thin">
        <color indexed="64"/>
      </right>
      <top style="thin">
        <color indexed="64"/>
      </top>
      <bottom style="thin">
        <color indexed="64"/>
      </bottom>
      <diagonal style="thin">
        <color indexed="64"/>
      </diagonal>
    </border>
    <border diagonalUp="1">
      <left style="thin">
        <color indexed="64"/>
      </left>
      <right/>
      <top style="thin">
        <color indexed="64"/>
      </top>
      <bottom style="medium">
        <color indexed="64"/>
      </bottom>
      <diagonal style="thin">
        <color indexed="64"/>
      </diagonal>
    </border>
    <border>
      <left style="double">
        <color indexed="64"/>
      </left>
      <right style="thin">
        <color indexed="64"/>
      </right>
      <top style="thin">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diagonalUp="1">
      <left style="double">
        <color indexed="64"/>
      </left>
      <right style="thin">
        <color indexed="64"/>
      </right>
      <top style="thin">
        <color indexed="64"/>
      </top>
      <bottom/>
      <diagonal style="thin">
        <color indexed="64"/>
      </diagonal>
    </border>
    <border diagonalUp="1">
      <left style="thin">
        <color indexed="64"/>
      </left>
      <right style="medium">
        <color indexed="64"/>
      </right>
      <top style="thin">
        <color indexed="64"/>
      </top>
      <bottom/>
      <diagonal style="thin">
        <color indexed="64"/>
      </diagonal>
    </border>
    <border diagonalUp="1">
      <left style="double">
        <color indexed="64"/>
      </left>
      <right style="thin">
        <color indexed="64"/>
      </right>
      <top/>
      <bottom style="thin">
        <color indexed="64"/>
      </bottom>
      <diagonal style="thin">
        <color indexed="64"/>
      </diagonal>
    </border>
    <border diagonalUp="1">
      <left style="thin">
        <color indexed="64"/>
      </left>
      <right style="medium">
        <color indexed="64"/>
      </right>
      <top/>
      <bottom style="thin">
        <color indexed="64"/>
      </bottom>
      <diagonal style="thin">
        <color indexed="64"/>
      </diagonal>
    </border>
    <border>
      <left style="medium">
        <color indexed="64"/>
      </left>
      <right style="medium">
        <color indexed="64"/>
      </right>
      <top style="thin">
        <color indexed="64"/>
      </top>
      <bottom style="medium">
        <color indexed="64"/>
      </bottom>
      <diagonal/>
    </border>
    <border>
      <left/>
      <right/>
      <top style="medium">
        <color indexed="64"/>
      </top>
      <bottom/>
      <diagonal/>
    </border>
    <border>
      <left/>
      <right style="thin">
        <color indexed="64"/>
      </right>
      <top/>
      <bottom/>
      <diagonal/>
    </border>
    <border>
      <left style="thin">
        <color indexed="64"/>
      </left>
      <right style="thin">
        <color indexed="64"/>
      </right>
      <top/>
      <bottom style="medium">
        <color indexed="64"/>
      </bottom>
      <diagonal/>
    </border>
    <border>
      <left style="medium">
        <color indexed="64"/>
      </left>
      <right style="medium">
        <color indexed="64"/>
      </right>
      <top/>
      <bottom style="thin">
        <color indexed="64"/>
      </bottom>
      <diagonal/>
    </border>
    <border>
      <left/>
      <right style="thin">
        <color indexed="64"/>
      </right>
      <top style="medium">
        <color indexed="64"/>
      </top>
      <bottom/>
      <diagonal/>
    </border>
    <border>
      <left style="double">
        <color indexed="64"/>
      </left>
      <right/>
      <top style="medium">
        <color indexed="64"/>
      </top>
      <bottom/>
      <diagonal/>
    </border>
    <border>
      <left/>
      <right style="thin">
        <color indexed="64"/>
      </right>
      <top/>
      <bottom style="thin">
        <color indexed="64"/>
      </bottom>
      <diagonal/>
    </border>
    <border>
      <left style="double">
        <color indexed="64"/>
      </left>
      <right style="thin">
        <color indexed="64"/>
      </right>
      <top style="thin">
        <color indexed="64"/>
      </top>
      <bottom style="thin">
        <color indexed="64"/>
      </bottom>
      <diagonal/>
    </border>
    <border>
      <left/>
      <right style="thin">
        <color indexed="64"/>
      </right>
      <top/>
      <bottom style="medium">
        <color indexed="64"/>
      </bottom>
      <diagonal/>
    </border>
    <border>
      <left style="thin">
        <color indexed="64"/>
      </left>
      <right style="medium">
        <color indexed="64"/>
      </right>
      <top/>
      <bottom style="medium">
        <color indexed="64"/>
      </bottom>
      <diagonal/>
    </border>
    <border>
      <left style="thin">
        <color indexed="64"/>
      </left>
      <right style="medium">
        <color indexed="64"/>
      </right>
      <top style="medium">
        <color indexed="64"/>
      </top>
      <bottom style="thin">
        <color indexed="64"/>
      </bottom>
      <diagonal/>
    </border>
    <border>
      <left style="double">
        <color indexed="64"/>
      </left>
      <right style="thin">
        <color indexed="64"/>
      </right>
      <top style="thin">
        <color indexed="64"/>
      </top>
      <bottom/>
      <diagonal/>
    </border>
    <border>
      <left style="thin">
        <color indexed="64"/>
      </left>
      <right style="double">
        <color indexed="64"/>
      </right>
      <top style="thin">
        <color indexed="64"/>
      </top>
      <bottom style="medium">
        <color indexed="64"/>
      </bottom>
      <diagonal/>
    </border>
    <border>
      <left style="medium">
        <color indexed="64"/>
      </left>
      <right style="thin">
        <color indexed="64"/>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diagonalUp="1">
      <left style="double">
        <color indexed="64"/>
      </left>
      <right style="thin">
        <color indexed="64"/>
      </right>
      <top style="thin">
        <color indexed="64"/>
      </top>
      <bottom style="medium">
        <color indexed="64"/>
      </bottom>
      <diagonal style="thin">
        <color indexed="64"/>
      </diagonal>
    </border>
    <border diagonalUp="1">
      <left style="thin">
        <color indexed="64"/>
      </left>
      <right style="thin">
        <color indexed="64"/>
      </right>
      <top/>
      <bottom style="medium">
        <color indexed="64"/>
      </bottom>
      <diagonal style="thin">
        <color indexed="64"/>
      </diagonal>
    </border>
    <border>
      <left style="medium">
        <color indexed="64"/>
      </left>
      <right/>
      <top/>
      <bottom style="medium">
        <color indexed="64"/>
      </bottom>
      <diagonal/>
    </border>
    <border diagonalUp="1">
      <left style="double">
        <color indexed="64"/>
      </left>
      <right style="thin">
        <color indexed="64"/>
      </right>
      <top/>
      <bottom style="medium">
        <color indexed="64"/>
      </bottom>
      <diagonal style="thin">
        <color indexed="64"/>
      </diagonal>
    </border>
    <border diagonalUp="1">
      <left/>
      <right style="thin">
        <color indexed="64"/>
      </right>
      <top/>
      <bottom style="medium">
        <color indexed="64"/>
      </bottom>
      <diagonal style="thin">
        <color indexed="64"/>
      </diagonal>
    </border>
    <border>
      <left/>
      <right style="medium">
        <color indexed="64"/>
      </right>
      <top style="thin">
        <color indexed="64"/>
      </top>
      <bottom/>
      <diagonal/>
    </border>
    <border>
      <left/>
      <right/>
      <top/>
      <bottom style="medium">
        <color indexed="64"/>
      </bottom>
      <diagonal/>
    </border>
    <border>
      <left style="thin">
        <color indexed="64"/>
      </left>
      <right/>
      <top style="thin">
        <color indexed="64"/>
      </top>
      <bottom style="dashed">
        <color indexed="64"/>
      </bottom>
      <diagonal/>
    </border>
    <border>
      <left style="thin">
        <color indexed="64"/>
      </left>
      <right style="thin">
        <color indexed="64"/>
      </right>
      <top style="thin">
        <color indexed="64"/>
      </top>
      <bottom style="dashed">
        <color indexed="64"/>
      </bottom>
      <diagonal/>
    </border>
    <border>
      <left style="double">
        <color indexed="64"/>
      </left>
      <right style="thin">
        <color indexed="64"/>
      </right>
      <top style="thin">
        <color indexed="64"/>
      </top>
      <bottom style="dashed">
        <color indexed="64"/>
      </bottom>
      <diagonal/>
    </border>
    <border>
      <left/>
      <right style="thin">
        <color indexed="64"/>
      </right>
      <top style="thin">
        <color indexed="64"/>
      </top>
      <bottom style="dashed">
        <color indexed="64"/>
      </bottom>
      <diagonal/>
    </border>
    <border>
      <left style="thin">
        <color indexed="64"/>
      </left>
      <right/>
      <top style="dashed">
        <color indexed="64"/>
      </top>
      <bottom style="dashed">
        <color indexed="64"/>
      </bottom>
      <diagonal/>
    </border>
    <border>
      <left style="thin">
        <color indexed="64"/>
      </left>
      <right style="thin">
        <color indexed="64"/>
      </right>
      <top style="dashed">
        <color indexed="64"/>
      </top>
      <bottom style="dashed">
        <color indexed="64"/>
      </bottom>
      <diagonal/>
    </border>
    <border>
      <left style="double">
        <color indexed="64"/>
      </left>
      <right style="thin">
        <color indexed="64"/>
      </right>
      <top style="dashed">
        <color indexed="64"/>
      </top>
      <bottom style="dashed">
        <color indexed="64"/>
      </bottom>
      <diagonal/>
    </border>
    <border>
      <left/>
      <right style="thin">
        <color indexed="64"/>
      </right>
      <top style="dashed">
        <color indexed="64"/>
      </top>
      <bottom style="dashed">
        <color indexed="64"/>
      </bottom>
      <diagonal/>
    </border>
    <border>
      <left style="thin">
        <color indexed="64"/>
      </left>
      <right style="medium">
        <color indexed="64"/>
      </right>
      <top style="dashed">
        <color indexed="64"/>
      </top>
      <bottom style="dashed">
        <color indexed="64"/>
      </bottom>
      <diagonal/>
    </border>
    <border>
      <left style="thin">
        <color indexed="64"/>
      </left>
      <right/>
      <top style="dashed">
        <color indexed="64"/>
      </top>
      <bottom style="thin">
        <color indexed="64"/>
      </bottom>
      <diagonal/>
    </border>
    <border>
      <left style="thin">
        <color indexed="64"/>
      </left>
      <right style="thin">
        <color indexed="64"/>
      </right>
      <top style="dashed">
        <color indexed="64"/>
      </top>
      <bottom style="thin">
        <color indexed="64"/>
      </bottom>
      <diagonal/>
    </border>
    <border>
      <left style="double">
        <color indexed="64"/>
      </left>
      <right style="thin">
        <color indexed="64"/>
      </right>
      <top style="dashed">
        <color indexed="64"/>
      </top>
      <bottom style="thin">
        <color indexed="64"/>
      </bottom>
      <diagonal/>
    </border>
    <border>
      <left/>
      <right style="thin">
        <color indexed="64"/>
      </right>
      <top style="dashed">
        <color indexed="64"/>
      </top>
      <bottom style="thin">
        <color indexed="64"/>
      </bottom>
      <diagonal/>
    </border>
    <border>
      <left style="thin">
        <color indexed="64"/>
      </left>
      <right style="medium">
        <color indexed="64"/>
      </right>
      <top style="dashed">
        <color indexed="64"/>
      </top>
      <bottom style="thin">
        <color indexed="64"/>
      </bottom>
      <diagonal/>
    </border>
    <border>
      <left style="thin">
        <color indexed="64"/>
      </left>
      <right style="medium">
        <color indexed="64"/>
      </right>
      <top/>
      <bottom style="dashed">
        <color indexed="64"/>
      </bottom>
      <diagonal/>
    </border>
    <border>
      <left style="medium">
        <color indexed="64"/>
      </left>
      <right/>
      <top/>
      <bottom style="thin">
        <color indexed="64"/>
      </bottom>
      <diagonal/>
    </border>
    <border diagonalUp="1">
      <left/>
      <right/>
      <top/>
      <bottom style="medium">
        <color indexed="64"/>
      </bottom>
      <diagonal style="thin">
        <color indexed="64"/>
      </diagonal>
    </border>
    <border diagonalUp="1">
      <left style="thin">
        <color indexed="64"/>
      </left>
      <right/>
      <top/>
      <bottom style="medium">
        <color indexed="64"/>
      </bottom>
      <diagonal style="thin">
        <color indexed="64"/>
      </diagonal>
    </border>
    <border>
      <left style="thin">
        <color indexed="64"/>
      </left>
      <right style="double">
        <color indexed="64"/>
      </right>
      <top style="medium">
        <color indexed="64"/>
      </top>
      <bottom/>
      <diagonal/>
    </border>
    <border>
      <left style="thin">
        <color indexed="64"/>
      </left>
      <right style="double">
        <color indexed="64"/>
      </right>
      <top/>
      <bottom/>
      <diagonal/>
    </border>
    <border>
      <left/>
      <right/>
      <top style="thin">
        <color indexed="64"/>
      </top>
      <bottom/>
      <diagonal/>
    </border>
    <border>
      <left/>
      <right/>
      <top/>
      <bottom style="thin">
        <color indexed="64"/>
      </bottom>
      <diagonal/>
    </border>
    <border diagonalUp="1">
      <left style="thin">
        <color indexed="64"/>
      </left>
      <right style="thin">
        <color indexed="64"/>
      </right>
      <top style="medium">
        <color indexed="64"/>
      </top>
      <bottom style="medium">
        <color indexed="64"/>
      </bottom>
      <diagonal style="thin">
        <color indexed="64"/>
      </diagonal>
    </border>
    <border>
      <left/>
      <right style="medium">
        <color indexed="64"/>
      </right>
      <top/>
      <bottom style="medium">
        <color indexed="64"/>
      </bottom>
      <diagonal/>
    </border>
    <border diagonalUp="1">
      <left/>
      <right style="thin">
        <color indexed="64"/>
      </right>
      <top style="thin">
        <color indexed="64"/>
      </top>
      <bottom style="medium">
        <color indexed="64"/>
      </bottom>
      <diagonal style="thin">
        <color indexed="64"/>
      </diagonal>
    </border>
    <border diagonalUp="1">
      <left style="thin">
        <color indexed="64"/>
      </left>
      <right style="thin">
        <color indexed="64"/>
      </right>
      <top style="thin">
        <color indexed="64"/>
      </top>
      <bottom style="thin">
        <color indexed="64"/>
      </bottom>
      <diagonal style="thin">
        <color indexed="64"/>
      </diagonal>
    </border>
    <border diagonalUp="1">
      <left style="thin">
        <color indexed="64"/>
      </left>
      <right/>
      <top style="thin">
        <color indexed="64"/>
      </top>
      <bottom style="thin">
        <color indexed="64"/>
      </bottom>
      <diagonal style="thin">
        <color indexed="64"/>
      </diagonal>
    </border>
    <border diagonalUp="1">
      <left style="thin">
        <color indexed="64"/>
      </left>
      <right style="thin">
        <color indexed="64"/>
      </right>
      <top/>
      <bottom style="thin">
        <color indexed="64"/>
      </bottom>
      <diagonal style="thin">
        <color indexed="64"/>
      </diagonal>
    </border>
    <border>
      <left style="medium">
        <color indexed="64"/>
      </left>
      <right/>
      <top style="dashed">
        <color indexed="8"/>
      </top>
      <bottom/>
      <diagonal/>
    </border>
    <border>
      <left/>
      <right style="thin">
        <color indexed="64"/>
      </right>
      <top style="dashed">
        <color indexed="8"/>
      </top>
      <bottom/>
      <diagonal/>
    </border>
    <border>
      <left/>
      <right/>
      <top style="dashed">
        <color indexed="8"/>
      </top>
      <bottom/>
      <diagonal/>
    </border>
    <border>
      <left/>
      <right style="medium">
        <color indexed="64"/>
      </right>
      <top style="dashed">
        <color indexed="8"/>
      </top>
      <bottom/>
      <diagonal/>
    </border>
    <border>
      <left style="medium">
        <color indexed="64"/>
      </left>
      <right/>
      <top style="dotted">
        <color indexed="64"/>
      </top>
      <bottom/>
      <diagonal/>
    </border>
    <border>
      <left/>
      <right style="thin">
        <color indexed="64"/>
      </right>
      <top style="dotted">
        <color indexed="64"/>
      </top>
      <bottom/>
      <diagonal/>
    </border>
    <border>
      <left/>
      <right/>
      <top style="dotted">
        <color indexed="64"/>
      </top>
      <bottom/>
      <diagonal/>
    </border>
    <border>
      <left/>
      <right style="medium">
        <color indexed="64"/>
      </right>
      <top style="dotted">
        <color indexed="64"/>
      </top>
      <bottom/>
      <diagonal/>
    </border>
    <border>
      <left style="medium">
        <color indexed="64"/>
      </left>
      <right style="medium">
        <color indexed="64"/>
      </right>
      <top style="medium">
        <color indexed="64"/>
      </top>
      <bottom style="medium">
        <color indexed="64"/>
      </bottom>
      <diagonal/>
    </border>
    <border>
      <left style="thin">
        <color indexed="64"/>
      </left>
      <right/>
      <top/>
      <bottom style="medium">
        <color indexed="64"/>
      </bottom>
      <diagonal/>
    </border>
  </borders>
  <cellStyleXfs count="3">
    <xf numFmtId="0" fontId="0" fillId="0" borderId="0">
      <alignment vertical="center"/>
    </xf>
    <xf numFmtId="38" fontId="2" fillId="0" borderId="0" applyFont="0" applyFill="0" applyBorder="0" applyAlignment="0" applyProtection="0">
      <alignment vertical="center"/>
    </xf>
    <xf numFmtId="38" fontId="1" fillId="0" borderId="0" applyFont="0" applyFill="0" applyBorder="0" applyAlignment="0" applyProtection="0">
      <alignment vertical="center"/>
    </xf>
  </cellStyleXfs>
  <cellXfs count="459">
    <xf numFmtId="0" fontId="0" fillId="0" borderId="0" xfId="0">
      <alignment vertical="center"/>
    </xf>
    <xf numFmtId="0" fontId="5" fillId="0" borderId="0" xfId="0" applyFont="1" applyAlignment="1"/>
    <xf numFmtId="178" fontId="5" fillId="0" borderId="1" xfId="0" applyNumberFormat="1" applyFont="1" applyBorder="1" applyAlignment="1"/>
    <xf numFmtId="0" fontId="5" fillId="0" borderId="0" xfId="0" applyFont="1" applyAlignment="1">
      <alignment horizontal="left" vertical="top"/>
    </xf>
    <xf numFmtId="0" fontId="5" fillId="0" borderId="2" xfId="0" applyFont="1" applyBorder="1" applyAlignment="1"/>
    <xf numFmtId="0" fontId="5" fillId="0" borderId="3" xfId="0" applyFont="1" applyBorder="1" applyAlignment="1"/>
    <xf numFmtId="0" fontId="5" fillId="0" borderId="4" xfId="0" applyFont="1" applyBorder="1" applyAlignment="1"/>
    <xf numFmtId="0" fontId="5" fillId="0" borderId="5" xfId="0" applyFont="1" applyBorder="1" applyAlignment="1"/>
    <xf numFmtId="0" fontId="5" fillId="0" borderId="6" xfId="0" applyFont="1" applyBorder="1" applyAlignment="1"/>
    <xf numFmtId="0" fontId="5" fillId="0" borderId="7" xfId="0" applyFont="1" applyBorder="1" applyAlignment="1"/>
    <xf numFmtId="0" fontId="5" fillId="0" borderId="8" xfId="0" applyFont="1" applyBorder="1" applyAlignment="1"/>
    <xf numFmtId="0" fontId="5" fillId="0" borderId="10" xfId="0" applyFont="1" applyBorder="1" applyAlignment="1"/>
    <xf numFmtId="0" fontId="5" fillId="0" borderId="11" xfId="0" applyFont="1" applyBorder="1" applyAlignment="1"/>
    <xf numFmtId="0" fontId="5" fillId="0" borderId="12" xfId="0" applyFont="1" applyBorder="1" applyAlignment="1"/>
    <xf numFmtId="178" fontId="5" fillId="0" borderId="13" xfId="0" applyNumberFormat="1" applyFont="1" applyBorder="1" applyAlignment="1"/>
    <xf numFmtId="178" fontId="5" fillId="0" borderId="14" xfId="0" applyNumberFormat="1" applyFont="1" applyBorder="1" applyAlignment="1"/>
    <xf numFmtId="182" fontId="5" fillId="0" borderId="15" xfId="0" applyNumberFormat="1" applyFont="1" applyBorder="1" applyAlignment="1"/>
    <xf numFmtId="182" fontId="5" fillId="0" borderId="13" xfId="0" applyNumberFormat="1" applyFont="1" applyBorder="1" applyAlignment="1"/>
    <xf numFmtId="182" fontId="5" fillId="0" borderId="14" xfId="0" applyNumberFormat="1" applyFont="1" applyBorder="1" applyAlignment="1"/>
    <xf numFmtId="182" fontId="5" fillId="0" borderId="16" xfId="0" applyNumberFormat="1" applyFont="1" applyBorder="1" applyAlignment="1"/>
    <xf numFmtId="178" fontId="5" fillId="0" borderId="17" xfId="0" applyNumberFormat="1" applyFont="1" applyBorder="1" applyAlignment="1"/>
    <xf numFmtId="178" fontId="5" fillId="0" borderId="15" xfId="0" applyNumberFormat="1" applyFont="1" applyBorder="1" applyAlignment="1"/>
    <xf numFmtId="182" fontId="5" fillId="0" borderId="17" xfId="0" applyNumberFormat="1" applyFont="1" applyBorder="1" applyAlignment="1"/>
    <xf numFmtId="182" fontId="5" fillId="0" borderId="1" xfId="0" applyNumberFormat="1" applyFont="1" applyBorder="1" applyAlignment="1"/>
    <xf numFmtId="0" fontId="5" fillId="0" borderId="18" xfId="0" applyFont="1" applyBorder="1" applyAlignment="1"/>
    <xf numFmtId="178" fontId="5" fillId="0" borderId="19" xfId="0" applyNumberFormat="1" applyFont="1" applyBorder="1" applyAlignment="1"/>
    <xf numFmtId="182" fontId="5" fillId="0" borderId="20" xfId="0" applyNumberFormat="1" applyFont="1" applyBorder="1" applyAlignment="1"/>
    <xf numFmtId="182" fontId="5" fillId="0" borderId="19" xfId="0" applyNumberFormat="1" applyFont="1" applyBorder="1" applyAlignment="1"/>
    <xf numFmtId="182" fontId="5" fillId="0" borderId="21" xfId="0" applyNumberFormat="1" applyFont="1" applyBorder="1" applyAlignment="1"/>
    <xf numFmtId="0" fontId="5" fillId="0" borderId="22" xfId="0" applyFont="1" applyBorder="1" applyAlignment="1"/>
    <xf numFmtId="0" fontId="5" fillId="0" borderId="23" xfId="0" applyFont="1" applyBorder="1" applyAlignment="1"/>
    <xf numFmtId="0" fontId="5" fillId="0" borderId="24" xfId="0" applyFont="1" applyBorder="1" applyAlignment="1"/>
    <xf numFmtId="0" fontId="5" fillId="0" borderId="25" xfId="0" applyFont="1" applyBorder="1" applyAlignment="1"/>
    <xf numFmtId="0" fontId="5" fillId="0" borderId="26" xfId="0" applyFont="1" applyBorder="1" applyAlignment="1"/>
    <xf numFmtId="0" fontId="5" fillId="0" borderId="27" xfId="0" applyFont="1" applyBorder="1" applyAlignment="1"/>
    <xf numFmtId="182" fontId="5" fillId="0" borderId="28" xfId="0" applyNumberFormat="1" applyFont="1" applyBorder="1" applyAlignment="1"/>
    <xf numFmtId="0" fontId="5" fillId="0" borderId="15" xfId="0" applyFont="1" applyBorder="1" applyAlignment="1"/>
    <xf numFmtId="0" fontId="5" fillId="0" borderId="29" xfId="0" applyFont="1" applyBorder="1" applyAlignment="1"/>
    <xf numFmtId="182" fontId="5" fillId="0" borderId="30" xfId="0" applyNumberFormat="1" applyFont="1" applyBorder="1" applyAlignment="1"/>
    <xf numFmtId="0" fontId="5" fillId="0" borderId="20" xfId="0" applyFont="1" applyBorder="1" applyAlignment="1"/>
    <xf numFmtId="178" fontId="5" fillId="0" borderId="21" xfId="0" applyNumberFormat="1" applyFont="1" applyBorder="1" applyAlignment="1"/>
    <xf numFmtId="178" fontId="5" fillId="0" borderId="0" xfId="0" applyNumberFormat="1" applyFont="1" applyAlignment="1"/>
    <xf numFmtId="0" fontId="5" fillId="0" borderId="31" xfId="0" applyFont="1" applyBorder="1" applyAlignment="1">
      <alignment horizontal="center"/>
    </xf>
    <xf numFmtId="178" fontId="5" fillId="0" borderId="23" xfId="0" applyNumberFormat="1" applyFont="1" applyBorder="1" applyAlignment="1">
      <alignment horizontal="center"/>
    </xf>
    <xf numFmtId="0" fontId="5" fillId="0" borderId="24" xfId="0" applyFont="1" applyBorder="1" applyAlignment="1">
      <alignment horizontal="center"/>
    </xf>
    <xf numFmtId="0" fontId="5" fillId="0" borderId="25" xfId="0" applyFont="1" applyBorder="1" applyAlignment="1">
      <alignment horizontal="center"/>
    </xf>
    <xf numFmtId="178" fontId="5" fillId="0" borderId="10" xfId="0" applyNumberFormat="1" applyFont="1" applyBorder="1" applyAlignment="1">
      <alignment horizontal="center"/>
    </xf>
    <xf numFmtId="0" fontId="5" fillId="0" borderId="11" xfId="0" applyFont="1" applyBorder="1" applyAlignment="1">
      <alignment horizontal="center"/>
    </xf>
    <xf numFmtId="178" fontId="5" fillId="0" borderId="0" xfId="0" applyNumberFormat="1" applyFont="1" applyAlignment="1">
      <alignment vertical="top" wrapText="1"/>
    </xf>
    <xf numFmtId="0" fontId="5" fillId="0" borderId="32" xfId="0" applyFont="1" applyBorder="1" applyAlignment="1">
      <alignment horizontal="center"/>
    </xf>
    <xf numFmtId="178" fontId="5" fillId="0" borderId="26" xfId="0" applyNumberFormat="1" applyFont="1" applyBorder="1" applyAlignment="1">
      <alignment horizontal="center"/>
    </xf>
    <xf numFmtId="0" fontId="5" fillId="0" borderId="27" xfId="0" applyFont="1" applyBorder="1" applyAlignment="1">
      <alignment horizontal="center"/>
    </xf>
    <xf numFmtId="0" fontId="5" fillId="0" borderId="28" xfId="0" applyFont="1" applyBorder="1" applyAlignment="1"/>
    <xf numFmtId="0" fontId="5" fillId="0" borderId="23" xfId="0" applyFont="1" applyBorder="1" applyAlignment="1">
      <alignment horizontal="center"/>
    </xf>
    <xf numFmtId="0" fontId="5" fillId="0" borderId="33" xfId="0" applyFont="1" applyBorder="1" applyAlignment="1">
      <alignment horizontal="center"/>
    </xf>
    <xf numFmtId="0" fontId="5" fillId="0" borderId="10" xfId="0" applyFont="1" applyBorder="1" applyAlignment="1">
      <alignment horizontal="center"/>
    </xf>
    <xf numFmtId="0" fontId="5" fillId="0" borderId="34" xfId="0" applyFont="1" applyBorder="1" applyAlignment="1">
      <alignment horizontal="center"/>
    </xf>
    <xf numFmtId="178" fontId="5" fillId="0" borderId="35" xfId="0" applyNumberFormat="1" applyFont="1" applyBorder="1" applyAlignment="1">
      <alignment horizontal="center"/>
    </xf>
    <xf numFmtId="0" fontId="5" fillId="0" borderId="36" xfId="0" applyFont="1" applyBorder="1" applyAlignment="1">
      <alignment horizontal="center"/>
    </xf>
    <xf numFmtId="0" fontId="5" fillId="0" borderId="26" xfId="0" applyFont="1" applyBorder="1" applyAlignment="1">
      <alignment horizontal="center"/>
    </xf>
    <xf numFmtId="0" fontId="5" fillId="0" borderId="37" xfId="0" applyFont="1" applyBorder="1" applyAlignment="1">
      <alignment horizontal="center"/>
    </xf>
    <xf numFmtId="178" fontId="5" fillId="0" borderId="38" xfId="0" applyNumberFormat="1" applyFont="1" applyBorder="1" applyAlignment="1"/>
    <xf numFmtId="178" fontId="5" fillId="0" borderId="39" xfId="0" applyNumberFormat="1" applyFont="1" applyBorder="1" applyAlignment="1"/>
    <xf numFmtId="178" fontId="5" fillId="0" borderId="20" xfId="0" applyNumberFormat="1" applyFont="1" applyBorder="1" applyAlignment="1"/>
    <xf numFmtId="178" fontId="5" fillId="0" borderId="40" xfId="0" applyNumberFormat="1" applyFont="1" applyBorder="1" applyAlignment="1"/>
    <xf numFmtId="0" fontId="7" fillId="0" borderId="41" xfId="0" applyFont="1" applyBorder="1" applyAlignment="1"/>
    <xf numFmtId="178" fontId="7" fillId="0" borderId="6" xfId="0" applyNumberFormat="1" applyFont="1" applyBorder="1" applyAlignment="1"/>
    <xf numFmtId="178" fontId="5" fillId="0" borderId="7" xfId="0" applyNumberFormat="1" applyFont="1" applyBorder="1" applyAlignment="1"/>
    <xf numFmtId="178" fontId="5" fillId="0" borderId="8" xfId="0" applyNumberFormat="1" applyFont="1" applyBorder="1" applyAlignment="1"/>
    <xf numFmtId="0" fontId="7" fillId="0" borderId="2" xfId="0" applyFont="1" applyBorder="1" applyAlignment="1"/>
    <xf numFmtId="178" fontId="7" fillId="0" borderId="42" xfId="0" applyNumberFormat="1" applyFont="1" applyBorder="1" applyAlignment="1"/>
    <xf numFmtId="178" fontId="5" fillId="0" borderId="3" xfId="0" applyNumberFormat="1" applyFont="1" applyBorder="1" applyAlignment="1"/>
    <xf numFmtId="0" fontId="5" fillId="0" borderId="43" xfId="0" applyFont="1" applyBorder="1" applyAlignment="1"/>
    <xf numFmtId="178" fontId="5" fillId="0" borderId="44" xfId="0" applyNumberFormat="1" applyFont="1" applyBorder="1" applyAlignment="1"/>
    <xf numFmtId="178" fontId="5" fillId="0" borderId="45" xfId="0" applyNumberFormat="1" applyFont="1" applyBorder="1" applyAlignment="1"/>
    <xf numFmtId="0" fontId="5" fillId="0" borderId="9" xfId="0" applyFont="1" applyBorder="1" applyAlignment="1">
      <alignment horizontal="center"/>
    </xf>
    <xf numFmtId="178" fontId="5" fillId="0" borderId="9" xfId="0" applyNumberFormat="1" applyFont="1" applyBorder="1" applyAlignment="1"/>
    <xf numFmtId="0" fontId="5" fillId="0" borderId="0" xfId="0" applyFont="1" applyAlignment="1">
      <alignment horizontal="center"/>
    </xf>
    <xf numFmtId="0" fontId="6" fillId="0" borderId="0" xfId="0" applyFont="1" applyAlignment="1"/>
    <xf numFmtId="0" fontId="8" fillId="0" borderId="0" xfId="0" applyFont="1" applyAlignment="1"/>
    <xf numFmtId="176" fontId="5" fillId="0" borderId="0" xfId="0" applyNumberFormat="1" applyFont="1" applyAlignment="1"/>
    <xf numFmtId="0" fontId="5" fillId="0" borderId="46" xfId="0" applyFont="1" applyBorder="1" applyAlignment="1">
      <alignment horizontal="center"/>
    </xf>
    <xf numFmtId="0" fontId="5" fillId="0" borderId="35" xfId="0" applyFont="1" applyBorder="1" applyAlignment="1">
      <alignment horizontal="center"/>
    </xf>
    <xf numFmtId="0" fontId="5" fillId="0" borderId="35" xfId="0" applyFont="1" applyBorder="1" applyAlignment="1"/>
    <xf numFmtId="38" fontId="5" fillId="0" borderId="15" xfId="1" applyFont="1" applyFill="1" applyBorder="1" applyAlignment="1"/>
    <xf numFmtId="40" fontId="5" fillId="0" borderId="37" xfId="1" applyNumberFormat="1" applyFont="1" applyFill="1" applyBorder="1" applyAlignment="1">
      <alignment horizontal="right"/>
    </xf>
    <xf numFmtId="40" fontId="5" fillId="0" borderId="15" xfId="1" applyNumberFormat="1" applyFont="1" applyFill="1" applyBorder="1" applyAlignment="1"/>
    <xf numFmtId="0" fontId="5" fillId="0" borderId="30" xfId="0" applyFont="1" applyBorder="1" applyAlignment="1">
      <alignment horizontal="center"/>
    </xf>
    <xf numFmtId="38" fontId="5" fillId="0" borderId="20" xfId="1" applyFont="1" applyFill="1" applyBorder="1" applyAlignment="1"/>
    <xf numFmtId="40" fontId="5" fillId="0" borderId="21" xfId="1" applyNumberFormat="1" applyFont="1" applyFill="1" applyBorder="1" applyAlignment="1">
      <alignment horizontal="right"/>
    </xf>
    <xf numFmtId="177" fontId="5" fillId="0" borderId="0" xfId="0" applyNumberFormat="1" applyFont="1" applyAlignment="1"/>
    <xf numFmtId="0" fontId="5" fillId="0" borderId="47" xfId="0" applyFont="1" applyBorder="1" applyAlignment="1">
      <alignment horizontal="center"/>
    </xf>
    <xf numFmtId="0" fontId="5" fillId="0" borderId="0" xfId="0" applyFont="1" applyAlignment="1">
      <alignment shrinkToFit="1"/>
    </xf>
    <xf numFmtId="0" fontId="5" fillId="0" borderId="48" xfId="0" applyFont="1" applyBorder="1" applyAlignment="1">
      <alignment horizontal="center"/>
    </xf>
    <xf numFmtId="0" fontId="5" fillId="0" borderId="32" xfId="0" applyFont="1" applyBorder="1" applyAlignment="1"/>
    <xf numFmtId="0" fontId="5" fillId="0" borderId="10" xfId="0" applyFont="1" applyBorder="1" applyAlignment="1">
      <alignment shrinkToFit="1"/>
    </xf>
    <xf numFmtId="0" fontId="5" fillId="0" borderId="36" xfId="0" applyFont="1" applyBorder="1" applyAlignment="1"/>
    <xf numFmtId="0" fontId="5" fillId="0" borderId="49" xfId="0" applyFont="1" applyBorder="1" applyAlignment="1"/>
    <xf numFmtId="179" fontId="5" fillId="0" borderId="13" xfId="0" applyNumberFormat="1" applyFont="1" applyBorder="1" applyAlignment="1"/>
    <xf numFmtId="180" fontId="5" fillId="0" borderId="14" xfId="0" applyNumberFormat="1" applyFont="1" applyBorder="1" applyAlignment="1"/>
    <xf numFmtId="181" fontId="5" fillId="0" borderId="50" xfId="0" applyNumberFormat="1" applyFont="1" applyBorder="1" applyAlignment="1">
      <alignment horizontal="right"/>
    </xf>
    <xf numFmtId="178" fontId="5" fillId="0" borderId="51" xfId="0" applyNumberFormat="1" applyFont="1" applyBorder="1" applyAlignment="1"/>
    <xf numFmtId="178" fontId="5" fillId="0" borderId="29" xfId="0" applyNumberFormat="1" applyFont="1" applyBorder="1" applyAlignment="1"/>
    <xf numFmtId="179" fontId="5" fillId="0" borderId="17" xfId="0" applyNumberFormat="1" applyFont="1" applyBorder="1" applyAlignment="1"/>
    <xf numFmtId="180" fontId="5" fillId="0" borderId="15" xfId="0" applyNumberFormat="1" applyFont="1" applyBorder="1" applyAlignment="1"/>
    <xf numFmtId="0" fontId="5" fillId="0" borderId="30" xfId="0" applyFont="1" applyBorder="1" applyAlignment="1"/>
    <xf numFmtId="179" fontId="5" fillId="0" borderId="52" xfId="0" applyNumberFormat="1" applyFont="1" applyBorder="1" applyAlignment="1"/>
    <xf numFmtId="180" fontId="5" fillId="0" borderId="19" xfId="0" applyNumberFormat="1" applyFont="1" applyBorder="1" applyAlignment="1"/>
    <xf numFmtId="179" fontId="5" fillId="0" borderId="20" xfId="0" applyNumberFormat="1" applyFont="1" applyBorder="1" applyAlignment="1"/>
    <xf numFmtId="178" fontId="5" fillId="0" borderId="53" xfId="0" applyNumberFormat="1" applyFont="1" applyBorder="1" applyAlignment="1"/>
    <xf numFmtId="178" fontId="5" fillId="0" borderId="21" xfId="0" applyNumberFormat="1" applyFont="1" applyBorder="1" applyAlignment="1">
      <alignment horizontal="right"/>
    </xf>
    <xf numFmtId="0" fontId="5" fillId="0" borderId="54" xfId="0" applyFont="1" applyBorder="1" applyAlignment="1">
      <alignment horizontal="center"/>
    </xf>
    <xf numFmtId="0" fontId="5" fillId="0" borderId="55" xfId="0" applyFont="1" applyBorder="1" applyAlignment="1">
      <alignment horizontal="center"/>
    </xf>
    <xf numFmtId="178" fontId="5" fillId="0" borderId="43" xfId="0" applyNumberFormat="1" applyFont="1" applyBorder="1" applyAlignment="1"/>
    <xf numFmtId="0" fontId="5" fillId="0" borderId="49" xfId="0" applyFont="1" applyBorder="1" applyAlignment="1">
      <alignment horizontal="center"/>
    </xf>
    <xf numFmtId="183" fontId="5" fillId="0" borderId="17" xfId="0" applyNumberFormat="1" applyFont="1" applyBorder="1" applyAlignment="1"/>
    <xf numFmtId="178" fontId="5" fillId="0" borderId="56" xfId="0" applyNumberFormat="1" applyFont="1" applyBorder="1" applyAlignment="1"/>
    <xf numFmtId="178" fontId="5" fillId="0" borderId="57" xfId="0" applyNumberFormat="1" applyFont="1" applyBorder="1" applyAlignment="1"/>
    <xf numFmtId="178" fontId="5" fillId="0" borderId="58" xfId="0" applyNumberFormat="1" applyFont="1" applyBorder="1" applyAlignment="1"/>
    <xf numFmtId="178" fontId="5" fillId="0" borderId="59" xfId="0" applyNumberFormat="1" applyFont="1" applyBorder="1" applyAlignment="1"/>
    <xf numFmtId="183" fontId="5" fillId="0" borderId="39" xfId="0" applyNumberFormat="1" applyFont="1" applyBorder="1" applyAlignment="1"/>
    <xf numFmtId="179" fontId="5" fillId="0" borderId="0" xfId="0" applyNumberFormat="1" applyFont="1" applyAlignment="1"/>
    <xf numFmtId="178" fontId="5" fillId="0" borderId="60" xfId="0" applyNumberFormat="1" applyFont="1" applyBorder="1" applyAlignment="1"/>
    <xf numFmtId="0" fontId="5" fillId="0" borderId="46" xfId="0" applyFont="1" applyBorder="1" applyAlignment="1"/>
    <xf numFmtId="0" fontId="5" fillId="0" borderId="61" xfId="0" applyFont="1" applyBorder="1" applyAlignment="1"/>
    <xf numFmtId="0" fontId="5" fillId="0" borderId="14" xfId="0" applyFont="1" applyBorder="1" applyAlignment="1">
      <alignment horizontal="center"/>
    </xf>
    <xf numFmtId="0" fontId="5" fillId="0" borderId="62" xfId="0" applyFont="1" applyBorder="1" applyAlignment="1">
      <alignment horizontal="center"/>
    </xf>
    <xf numFmtId="178" fontId="5" fillId="0" borderId="35" xfId="0" applyNumberFormat="1" applyFont="1" applyBorder="1" applyAlignment="1"/>
    <xf numFmtId="178" fontId="5" fillId="0" borderId="26" xfId="0" applyNumberFormat="1" applyFont="1" applyBorder="1" applyAlignment="1"/>
    <xf numFmtId="179" fontId="5" fillId="0" borderId="15" xfId="0" applyNumberFormat="1" applyFont="1" applyBorder="1" applyAlignment="1"/>
    <xf numFmtId="178" fontId="5" fillId="0" borderId="52" xfId="0" applyNumberFormat="1" applyFont="1" applyBorder="1" applyAlignment="1"/>
    <xf numFmtId="179" fontId="5" fillId="0" borderId="63" xfId="0" applyNumberFormat="1" applyFont="1" applyBorder="1" applyAlignment="1"/>
    <xf numFmtId="0" fontId="5" fillId="0" borderId="64" xfId="0" applyFont="1" applyBorder="1" applyAlignment="1">
      <alignment horizontal="center"/>
    </xf>
    <xf numFmtId="38" fontId="5" fillId="0" borderId="60" xfId="1" applyFont="1" applyFill="1" applyBorder="1" applyAlignment="1"/>
    <xf numFmtId="0" fontId="5" fillId="0" borderId="65" xfId="0" applyFont="1" applyBorder="1" applyAlignment="1"/>
    <xf numFmtId="0" fontId="5" fillId="0" borderId="66" xfId="0" applyFont="1" applyBorder="1" applyAlignment="1"/>
    <xf numFmtId="0" fontId="5" fillId="0" borderId="13" xfId="0" applyFont="1" applyBorder="1" applyAlignment="1">
      <alignment horizontal="center"/>
    </xf>
    <xf numFmtId="38" fontId="5" fillId="0" borderId="48" xfId="1" applyFont="1" applyFill="1" applyBorder="1" applyAlignment="1"/>
    <xf numFmtId="38" fontId="5" fillId="0" borderId="62" xfId="1" applyFont="1" applyFill="1" applyBorder="1" applyAlignment="1"/>
    <xf numFmtId="38" fontId="5" fillId="0" borderId="10" xfId="1" applyFont="1" applyFill="1" applyBorder="1" applyAlignment="1"/>
    <xf numFmtId="0" fontId="5" fillId="0" borderId="17" xfId="0" applyFont="1" applyBorder="1" applyAlignment="1"/>
    <xf numFmtId="38" fontId="5" fillId="0" borderId="68" xfId="1" applyFont="1" applyFill="1" applyBorder="1" applyAlignment="1"/>
    <xf numFmtId="38" fontId="5" fillId="0" borderId="3" xfId="1" applyFont="1" applyFill="1" applyBorder="1" applyAlignment="1"/>
    <xf numFmtId="38" fontId="5" fillId="0" borderId="53" xfId="1" applyFont="1" applyFill="1" applyBorder="1" applyAlignment="1"/>
    <xf numFmtId="38" fontId="5" fillId="0" borderId="69" xfId="1" applyFont="1" applyFill="1" applyBorder="1" applyAlignment="1"/>
    <xf numFmtId="178" fontId="5" fillId="0" borderId="24" xfId="0" applyNumberFormat="1" applyFont="1" applyBorder="1" applyAlignment="1">
      <alignment horizontal="center"/>
    </xf>
    <xf numFmtId="178" fontId="5" fillId="0" borderId="11" xfId="0" applyNumberFormat="1" applyFont="1" applyBorder="1" applyAlignment="1">
      <alignment horizontal="center"/>
    </xf>
    <xf numFmtId="178" fontId="5" fillId="0" borderId="27" xfId="0" applyNumberFormat="1" applyFont="1" applyBorder="1" applyAlignment="1">
      <alignment horizontal="center"/>
    </xf>
    <xf numFmtId="178" fontId="5" fillId="0" borderId="70" xfId="0" applyNumberFormat="1" applyFont="1" applyBorder="1" applyAlignment="1"/>
    <xf numFmtId="0" fontId="5" fillId="0" borderId="41" xfId="0" applyFont="1" applyBorder="1" applyAlignment="1"/>
    <xf numFmtId="178" fontId="5" fillId="0" borderId="7" xfId="0" applyNumberFormat="1" applyFont="1" applyBorder="1" applyAlignment="1">
      <alignment horizontal="right"/>
    </xf>
    <xf numFmtId="178" fontId="5" fillId="0" borderId="71" xfId="0" applyNumberFormat="1" applyFont="1" applyBorder="1" applyAlignment="1"/>
    <xf numFmtId="178" fontId="5" fillId="0" borderId="3" xfId="0" applyNumberFormat="1" applyFont="1" applyBorder="1" applyAlignment="1">
      <alignment horizontal="right"/>
    </xf>
    <xf numFmtId="178" fontId="5" fillId="0" borderId="50" xfId="0" applyNumberFormat="1" applyFont="1" applyBorder="1" applyAlignment="1">
      <alignment horizontal="right"/>
    </xf>
    <xf numFmtId="178" fontId="5" fillId="0" borderId="16" xfId="0" applyNumberFormat="1" applyFont="1" applyBorder="1" applyAlignment="1"/>
    <xf numFmtId="184" fontId="5" fillId="0" borderId="15" xfId="0" applyNumberFormat="1" applyFont="1" applyBorder="1" applyAlignment="1"/>
    <xf numFmtId="182" fontId="5" fillId="0" borderId="72" xfId="0" applyNumberFormat="1" applyFont="1" applyBorder="1" applyAlignment="1"/>
    <xf numFmtId="182" fontId="5" fillId="0" borderId="68" xfId="0" applyNumberFormat="1" applyFont="1" applyBorder="1" applyAlignment="1"/>
    <xf numFmtId="0" fontId="5" fillId="0" borderId="18" xfId="0" applyFont="1" applyBorder="1" applyAlignment="1">
      <alignment horizontal="center"/>
    </xf>
    <xf numFmtId="182" fontId="5" fillId="0" borderId="73" xfId="0" applyNumberFormat="1" applyFont="1" applyBorder="1" applyAlignment="1"/>
    <xf numFmtId="182" fontId="5" fillId="0" borderId="44" xfId="0" applyNumberFormat="1" applyFont="1" applyBorder="1" applyAlignment="1"/>
    <xf numFmtId="0" fontId="5" fillId="0" borderId="14" xfId="0" applyFont="1" applyBorder="1" applyAlignment="1"/>
    <xf numFmtId="0" fontId="5" fillId="0" borderId="74" xfId="0" applyFont="1" applyBorder="1" applyAlignment="1">
      <alignment horizontal="center"/>
    </xf>
    <xf numFmtId="0" fontId="5" fillId="0" borderId="75" xfId="0" applyFont="1" applyBorder="1" applyAlignment="1"/>
    <xf numFmtId="0" fontId="5" fillId="0" borderId="76" xfId="0" applyFont="1" applyBorder="1" applyAlignment="1"/>
    <xf numFmtId="0" fontId="5" fillId="0" borderId="0" xfId="0" quotePrefix="1" applyFont="1" applyAlignment="1"/>
    <xf numFmtId="178" fontId="5" fillId="0" borderId="28" xfId="0" applyNumberFormat="1" applyFont="1" applyBorder="1" applyAlignment="1"/>
    <xf numFmtId="178" fontId="5" fillId="0" borderId="68" xfId="0" applyNumberFormat="1" applyFont="1" applyBorder="1" applyAlignment="1"/>
    <xf numFmtId="178" fontId="5" fillId="0" borderId="30" xfId="0" applyNumberFormat="1" applyFont="1" applyBorder="1" applyAlignment="1"/>
    <xf numFmtId="178" fontId="5" fillId="0" borderId="77" xfId="0" applyNumberFormat="1" applyFont="1" applyBorder="1" applyAlignment="1"/>
    <xf numFmtId="0" fontId="5" fillId="0" borderId="35" xfId="0" applyFont="1" applyBorder="1" applyAlignment="1">
      <alignment horizontal="center" shrinkToFit="1"/>
    </xf>
    <xf numFmtId="0" fontId="5" fillId="0" borderId="19" xfId="0" applyFont="1" applyBorder="1" applyAlignment="1"/>
    <xf numFmtId="0" fontId="7" fillId="0" borderId="0" xfId="0" applyFont="1" applyAlignment="1"/>
    <xf numFmtId="0" fontId="5" fillId="0" borderId="42" xfId="0" applyFont="1" applyBorder="1" applyAlignment="1"/>
    <xf numFmtId="0" fontId="5" fillId="0" borderId="44" xfId="0" applyFont="1" applyBorder="1" applyAlignment="1"/>
    <xf numFmtId="0" fontId="5" fillId="0" borderId="45" xfId="0" applyFont="1" applyBorder="1" applyAlignment="1"/>
    <xf numFmtId="0" fontId="5" fillId="0" borderId="10" xfId="0" applyFont="1" applyBorder="1" applyAlignment="1">
      <alignment horizontal="center" shrinkToFit="1"/>
    </xf>
    <xf numFmtId="183" fontId="5" fillId="0" borderId="14" xfId="0" applyNumberFormat="1" applyFont="1" applyBorder="1" applyAlignment="1"/>
    <xf numFmtId="183" fontId="5" fillId="0" borderId="15" xfId="0" applyNumberFormat="1" applyFont="1" applyBorder="1" applyAlignment="1"/>
    <xf numFmtId="178" fontId="5" fillId="0" borderId="42" xfId="0" applyNumberFormat="1" applyFont="1" applyBorder="1" applyAlignment="1"/>
    <xf numFmtId="177" fontId="5" fillId="0" borderId="15" xfId="0" applyNumberFormat="1" applyFont="1" applyBorder="1" applyAlignment="1"/>
    <xf numFmtId="185" fontId="5" fillId="0" borderId="0" xfId="0" applyNumberFormat="1" applyFont="1" applyAlignment="1"/>
    <xf numFmtId="183" fontId="5" fillId="0" borderId="20" xfId="0" applyNumberFormat="1" applyFont="1" applyBorder="1" applyAlignment="1"/>
    <xf numFmtId="178" fontId="5" fillId="0" borderId="78" xfId="0" applyNumberFormat="1" applyFont="1" applyBorder="1" applyAlignment="1"/>
    <xf numFmtId="178" fontId="5" fillId="0" borderId="65" xfId="0" applyNumberFormat="1" applyFont="1" applyBorder="1" applyAlignment="1"/>
    <xf numFmtId="178" fontId="5" fillId="0" borderId="62" xfId="0" applyNumberFormat="1" applyFont="1" applyBorder="1" applyAlignment="1"/>
    <xf numFmtId="0" fontId="5" fillId="0" borderId="79" xfId="0" applyFont="1" applyBorder="1" applyAlignment="1"/>
    <xf numFmtId="178" fontId="5" fillId="0" borderId="69" xfId="0" applyNumberFormat="1" applyFont="1" applyBorder="1" applyAlignment="1"/>
    <xf numFmtId="0" fontId="5" fillId="0" borderId="68" xfId="0" applyFont="1" applyBorder="1" applyAlignment="1"/>
    <xf numFmtId="178" fontId="5" fillId="0" borderId="63" xfId="0" applyNumberFormat="1" applyFont="1" applyBorder="1" applyAlignment="1"/>
    <xf numFmtId="0" fontId="5" fillId="0" borderId="78" xfId="0" applyFont="1" applyBorder="1" applyAlignment="1"/>
    <xf numFmtId="0" fontId="5" fillId="0" borderId="80" xfId="0" applyFont="1" applyBorder="1" applyAlignment="1"/>
    <xf numFmtId="0" fontId="5" fillId="0" borderId="81" xfId="0" applyFont="1" applyBorder="1" applyAlignment="1"/>
    <xf numFmtId="182" fontId="5" fillId="0" borderId="42" xfId="0" applyNumberFormat="1" applyFont="1" applyBorder="1" applyAlignment="1"/>
    <xf numFmtId="182" fontId="5" fillId="0" borderId="3" xfId="0" applyNumberFormat="1" applyFont="1" applyBorder="1" applyAlignment="1"/>
    <xf numFmtId="182" fontId="5" fillId="0" borderId="82" xfId="0" applyNumberFormat="1" applyFont="1" applyBorder="1" applyAlignment="1"/>
    <xf numFmtId="182" fontId="5" fillId="0" borderId="78" xfId="0" applyNumberFormat="1" applyFont="1" applyBorder="1" applyAlignment="1"/>
    <xf numFmtId="182" fontId="5" fillId="0" borderId="39" xfId="0" applyNumberFormat="1" applyFont="1" applyBorder="1" applyAlignment="1"/>
    <xf numFmtId="182" fontId="5" fillId="0" borderId="80" xfId="0" applyNumberFormat="1" applyFont="1" applyBorder="1" applyAlignment="1"/>
    <xf numFmtId="182" fontId="5" fillId="0" borderId="81" xfId="0" applyNumberFormat="1" applyFont="1" applyBorder="1" applyAlignment="1"/>
    <xf numFmtId="182" fontId="5" fillId="0" borderId="40" xfId="0" applyNumberFormat="1" applyFont="1" applyBorder="1" applyAlignment="1"/>
    <xf numFmtId="182" fontId="5" fillId="0" borderId="0" xfId="0" applyNumberFormat="1" applyFont="1" applyAlignment="1"/>
    <xf numFmtId="0" fontId="6" fillId="0" borderId="0" xfId="0" applyFont="1">
      <alignment vertical="center"/>
    </xf>
    <xf numFmtId="0" fontId="5" fillId="0" borderId="83" xfId="0" applyFont="1" applyBorder="1" applyAlignment="1"/>
    <xf numFmtId="182" fontId="5" fillId="0" borderId="10" xfId="0" applyNumberFormat="1" applyFont="1" applyBorder="1" applyAlignment="1">
      <alignment horizontal="center"/>
    </xf>
    <xf numFmtId="187" fontId="5" fillId="0" borderId="15" xfId="0" applyNumberFormat="1" applyFont="1" applyBorder="1" applyAlignment="1"/>
    <xf numFmtId="187" fontId="5" fillId="0" borderId="3" xfId="0" applyNumberFormat="1" applyFont="1" applyBorder="1" applyAlignment="1"/>
    <xf numFmtId="178" fontId="5" fillId="0" borderId="17" xfId="1" applyNumberFormat="1" applyFont="1" applyFill="1" applyBorder="1" applyAlignment="1"/>
    <xf numFmtId="191" fontId="5" fillId="0" borderId="17" xfId="1" applyNumberFormat="1" applyFont="1" applyFill="1" applyBorder="1" applyAlignment="1"/>
    <xf numFmtId="40" fontId="5" fillId="0" borderId="20" xfId="1" applyNumberFormat="1" applyFont="1" applyFill="1" applyBorder="1" applyAlignment="1"/>
    <xf numFmtId="182" fontId="5" fillId="0" borderId="63" xfId="0" applyNumberFormat="1" applyFont="1" applyBorder="1" applyAlignment="1"/>
    <xf numFmtId="191" fontId="5" fillId="0" borderId="63" xfId="1" applyNumberFormat="1" applyFont="1" applyFill="1" applyBorder="1" applyAlignment="1"/>
    <xf numFmtId="186" fontId="5" fillId="0" borderId="19" xfId="0" applyNumberFormat="1" applyFont="1" applyBorder="1" applyAlignment="1"/>
    <xf numFmtId="0" fontId="5" fillId="0" borderId="61" xfId="0" applyFont="1" applyBorder="1" applyAlignment="1">
      <alignment horizontal="center"/>
    </xf>
    <xf numFmtId="186" fontId="5" fillId="0" borderId="62" xfId="0" applyNumberFormat="1" applyFont="1" applyBorder="1" applyAlignment="1"/>
    <xf numFmtId="186" fontId="5" fillId="0" borderId="15" xfId="0" applyNumberFormat="1" applyFont="1" applyBorder="1" applyAlignment="1"/>
    <xf numFmtId="187" fontId="5" fillId="0" borderId="19" xfId="0" applyNumberFormat="1" applyFont="1" applyBorder="1" applyAlignment="1"/>
    <xf numFmtId="181" fontId="5" fillId="0" borderId="15" xfId="0" applyNumberFormat="1" applyFont="1" applyBorder="1" applyAlignment="1">
      <alignment horizontal="right"/>
    </xf>
    <xf numFmtId="182" fontId="5" fillId="0" borderId="1" xfId="0" applyNumberFormat="1" applyFont="1" applyBorder="1" applyAlignment="1">
      <alignment horizontal="right"/>
    </xf>
    <xf numFmtId="182" fontId="5" fillId="0" borderId="15" xfId="0" applyNumberFormat="1" applyFont="1" applyBorder="1" applyAlignment="1">
      <alignment horizontal="right"/>
    </xf>
    <xf numFmtId="183" fontId="5" fillId="0" borderId="63" xfId="0" applyNumberFormat="1" applyFont="1" applyBorder="1" applyAlignment="1"/>
    <xf numFmtId="182" fontId="5" fillId="0" borderId="19" xfId="0" applyNumberFormat="1" applyFont="1" applyBorder="1" applyAlignment="1">
      <alignment horizontal="right"/>
    </xf>
    <xf numFmtId="182" fontId="5" fillId="0" borderId="70" xfId="0" applyNumberFormat="1" applyFont="1" applyBorder="1" applyAlignment="1">
      <alignment horizontal="right"/>
    </xf>
    <xf numFmtId="178" fontId="5" fillId="0" borderId="61" xfId="0" applyNumberFormat="1" applyFont="1" applyBorder="1" applyAlignment="1">
      <alignment horizontal="center"/>
    </xf>
    <xf numFmtId="178" fontId="5" fillId="0" borderId="46" xfId="0" applyNumberFormat="1" applyFont="1" applyBorder="1" applyAlignment="1">
      <alignment horizontal="center"/>
    </xf>
    <xf numFmtId="178" fontId="5" fillId="0" borderId="47" xfId="0" applyNumberFormat="1" applyFont="1" applyBorder="1" applyAlignment="1">
      <alignment horizontal="center"/>
    </xf>
    <xf numFmtId="178" fontId="5" fillId="0" borderId="65" xfId="0" applyNumberFormat="1" applyFont="1" applyBorder="1" applyAlignment="1">
      <alignment horizontal="center"/>
    </xf>
    <xf numFmtId="178" fontId="5" fillId="0" borderId="0" xfId="0" applyNumberFormat="1" applyFont="1" applyAlignment="1">
      <alignment horizontal="center"/>
    </xf>
    <xf numFmtId="178" fontId="5" fillId="0" borderId="48" xfId="0" applyNumberFormat="1" applyFont="1" applyBorder="1" applyAlignment="1">
      <alignment horizontal="center"/>
    </xf>
    <xf numFmtId="178" fontId="5" fillId="0" borderId="62" xfId="0" applyNumberFormat="1" applyFont="1" applyBorder="1" applyAlignment="1">
      <alignment horizontal="center"/>
    </xf>
    <xf numFmtId="178" fontId="5" fillId="0" borderId="11" xfId="0" applyNumberFormat="1" applyFont="1" applyBorder="1" applyAlignment="1">
      <alignment horizontal="center" shrinkToFit="1"/>
    </xf>
    <xf numFmtId="0" fontId="5" fillId="0" borderId="48" xfId="0" applyFont="1" applyBorder="1" applyAlignment="1">
      <alignment horizontal="center" shrinkToFit="1"/>
    </xf>
    <xf numFmtId="0" fontId="5" fillId="0" borderId="62" xfId="0" applyFont="1" applyBorder="1" applyAlignment="1">
      <alignment horizontal="center" shrinkToFit="1"/>
    </xf>
    <xf numFmtId="178" fontId="7" fillId="0" borderId="0" xfId="0" applyNumberFormat="1" applyFont="1" applyAlignment="1">
      <alignment horizontal="center" shrinkToFit="1"/>
    </xf>
    <xf numFmtId="178" fontId="7" fillId="0" borderId="35" xfId="0" applyNumberFormat="1" applyFont="1" applyBorder="1" applyAlignment="1">
      <alignment horizontal="center"/>
    </xf>
    <xf numFmtId="178" fontId="7" fillId="0" borderId="48" xfId="0" applyNumberFormat="1" applyFont="1" applyBorder="1" applyAlignment="1">
      <alignment horizontal="center"/>
    </xf>
    <xf numFmtId="178" fontId="7" fillId="0" borderId="62" xfId="0" applyNumberFormat="1" applyFont="1" applyBorder="1" applyAlignment="1">
      <alignment horizontal="center"/>
    </xf>
    <xf numFmtId="178" fontId="5" fillId="0" borderId="84" xfId="0" applyNumberFormat="1" applyFont="1" applyBorder="1" applyAlignment="1"/>
    <xf numFmtId="178" fontId="5" fillId="0" borderId="85" xfId="0" applyNumberFormat="1" applyFont="1" applyBorder="1" applyAlignment="1"/>
    <xf numFmtId="178" fontId="5" fillId="0" borderId="86" xfId="0" applyNumberFormat="1" applyFont="1" applyBorder="1" applyAlignment="1"/>
    <xf numFmtId="178" fontId="5" fillId="0" borderId="87" xfId="0" applyNumberFormat="1" applyFont="1" applyBorder="1" applyAlignment="1"/>
    <xf numFmtId="178" fontId="5" fillId="0" borderId="88" xfId="0" applyNumberFormat="1" applyFont="1" applyBorder="1" applyAlignment="1"/>
    <xf numFmtId="178" fontId="5" fillId="0" borderId="89" xfId="0" applyNumberFormat="1" applyFont="1" applyBorder="1" applyAlignment="1"/>
    <xf numFmtId="178" fontId="5" fillId="0" borderId="90" xfId="0" applyNumberFormat="1" applyFont="1" applyBorder="1" applyAlignment="1"/>
    <xf numFmtId="178" fontId="5" fillId="0" borderId="91" xfId="0" applyNumberFormat="1" applyFont="1" applyBorder="1" applyAlignment="1"/>
    <xf numFmtId="178" fontId="5" fillId="0" borderId="92" xfId="0" applyNumberFormat="1" applyFont="1" applyBorder="1" applyAlignment="1"/>
    <xf numFmtId="178" fontId="5" fillId="0" borderId="93" xfId="0" applyNumberFormat="1" applyFont="1" applyBorder="1" applyAlignment="1"/>
    <xf numFmtId="178" fontId="5" fillId="0" borderId="94" xfId="0" applyNumberFormat="1" applyFont="1" applyBorder="1" applyAlignment="1"/>
    <xf numFmtId="178" fontId="5" fillId="0" borderId="95" xfId="0" applyNumberFormat="1" applyFont="1" applyBorder="1" applyAlignment="1"/>
    <xf numFmtId="178" fontId="5" fillId="0" borderId="96" xfId="0" applyNumberFormat="1" applyFont="1" applyBorder="1" applyAlignment="1"/>
    <xf numFmtId="178" fontId="5" fillId="0" borderId="97" xfId="0" applyNumberFormat="1" applyFont="1" applyBorder="1" applyAlignment="1"/>
    <xf numFmtId="178" fontId="5" fillId="0" borderId="98" xfId="0" applyNumberFormat="1" applyFont="1" applyBorder="1" applyAlignment="1"/>
    <xf numFmtId="0" fontId="5" fillId="0" borderId="99" xfId="0" applyFont="1" applyBorder="1" applyAlignment="1"/>
    <xf numFmtId="178" fontId="5" fillId="0" borderId="100" xfId="0" applyNumberFormat="1" applyFont="1" applyBorder="1" applyAlignment="1"/>
    <xf numFmtId="178" fontId="5" fillId="0" borderId="101" xfId="0" applyNumberFormat="1" applyFont="1" applyBorder="1" applyAlignment="1"/>
    <xf numFmtId="178" fontId="5" fillId="0" borderId="80" xfId="0" applyNumberFormat="1" applyFont="1" applyBorder="1" applyAlignment="1"/>
    <xf numFmtId="178" fontId="5" fillId="0" borderId="81" xfId="0" applyNumberFormat="1" applyFont="1" applyBorder="1" applyAlignment="1"/>
    <xf numFmtId="0" fontId="5" fillId="0" borderId="102" xfId="0" applyFont="1" applyBorder="1" applyAlignment="1">
      <alignment horizontal="center"/>
    </xf>
    <xf numFmtId="0" fontId="5" fillId="0" borderId="103" xfId="0" applyFont="1" applyBorder="1" applyAlignment="1">
      <alignment horizontal="center"/>
    </xf>
    <xf numFmtId="178" fontId="5" fillId="0" borderId="73" xfId="0" applyNumberFormat="1" applyFont="1" applyBorder="1" applyAlignment="1"/>
    <xf numFmtId="179" fontId="5" fillId="0" borderId="0" xfId="0" applyNumberFormat="1" applyFont="1" applyAlignment="1">
      <alignment horizontal="center"/>
    </xf>
    <xf numFmtId="178" fontId="5" fillId="0" borderId="6" xfId="0" applyNumberFormat="1" applyFont="1" applyBorder="1" applyAlignment="1"/>
    <xf numFmtId="184" fontId="5" fillId="0" borderId="8" xfId="0" applyNumberFormat="1" applyFont="1" applyBorder="1" applyAlignment="1">
      <alignment horizontal="right"/>
    </xf>
    <xf numFmtId="184" fontId="5" fillId="0" borderId="82" xfId="0" applyNumberFormat="1" applyFont="1" applyBorder="1" applyAlignment="1">
      <alignment horizontal="right"/>
    </xf>
    <xf numFmtId="184" fontId="5" fillId="0" borderId="40" xfId="0" applyNumberFormat="1" applyFont="1" applyBorder="1" applyAlignment="1">
      <alignment horizontal="right"/>
    </xf>
    <xf numFmtId="0" fontId="5" fillId="0" borderId="11" xfId="0" quotePrefix="1" applyFont="1" applyBorder="1" applyAlignment="1">
      <alignment horizontal="center"/>
    </xf>
    <xf numFmtId="0" fontId="5" fillId="0" borderId="2" xfId="0" applyFont="1" applyBorder="1" applyAlignment="1">
      <alignment horizontal="center"/>
    </xf>
    <xf numFmtId="0" fontId="5" fillId="0" borderId="15" xfId="0" applyFont="1" applyBorder="1" applyAlignment="1">
      <alignment shrinkToFit="1"/>
    </xf>
    <xf numFmtId="38" fontId="5" fillId="0" borderId="1" xfId="1" applyFont="1" applyFill="1" applyBorder="1" applyAlignment="1"/>
    <xf numFmtId="0" fontId="5" fillId="0" borderId="0" xfId="0" applyFont="1">
      <alignment vertical="center"/>
    </xf>
    <xf numFmtId="38" fontId="5" fillId="0" borderId="21" xfId="1" applyFont="1" applyFill="1" applyBorder="1" applyAlignment="1"/>
    <xf numFmtId="0" fontId="5" fillId="0" borderId="13" xfId="0" applyFont="1" applyBorder="1" applyAlignment="1"/>
    <xf numFmtId="0" fontId="5" fillId="0" borderId="104" xfId="0" applyFont="1" applyBorder="1" applyAlignment="1"/>
    <xf numFmtId="0" fontId="5" fillId="0" borderId="105" xfId="0" applyFont="1" applyBorder="1" applyAlignment="1"/>
    <xf numFmtId="178" fontId="5" fillId="0" borderId="0" xfId="0" applyNumberFormat="1" applyFont="1" applyAlignment="1">
      <alignment shrinkToFit="1"/>
    </xf>
    <xf numFmtId="178" fontId="5" fillId="0" borderId="15" xfId="1" applyNumberFormat="1" applyFont="1" applyFill="1" applyBorder="1" applyAlignment="1"/>
    <xf numFmtId="188" fontId="5" fillId="0" borderId="15" xfId="0" applyNumberFormat="1" applyFont="1" applyBorder="1" applyAlignment="1"/>
    <xf numFmtId="178" fontId="5" fillId="0" borderId="105" xfId="0" applyNumberFormat="1" applyFont="1" applyBorder="1" applyAlignment="1"/>
    <xf numFmtId="178" fontId="5" fillId="0" borderId="26" xfId="1" applyNumberFormat="1" applyFont="1" applyFill="1" applyBorder="1" applyAlignment="1"/>
    <xf numFmtId="188" fontId="5" fillId="0" borderId="26" xfId="0" applyNumberFormat="1" applyFont="1" applyBorder="1" applyAlignment="1"/>
    <xf numFmtId="188" fontId="5" fillId="0" borderId="19" xfId="0" applyNumberFormat="1" applyFont="1" applyBorder="1" applyAlignment="1"/>
    <xf numFmtId="188" fontId="5" fillId="0" borderId="17" xfId="0" applyNumberFormat="1" applyFont="1" applyBorder="1" applyAlignment="1"/>
    <xf numFmtId="178" fontId="5" fillId="0" borderId="36" xfId="0" applyNumberFormat="1" applyFont="1" applyBorder="1" applyAlignment="1"/>
    <xf numFmtId="178" fontId="5" fillId="0" borderId="106" xfId="0" applyNumberFormat="1" applyFont="1" applyBorder="1" applyAlignment="1"/>
    <xf numFmtId="188" fontId="5" fillId="0" borderId="0" xfId="0" applyNumberFormat="1" applyFont="1" applyAlignment="1"/>
    <xf numFmtId="178" fontId="5" fillId="0" borderId="61" xfId="0" applyNumberFormat="1" applyFont="1" applyBorder="1" applyAlignment="1"/>
    <xf numFmtId="179" fontId="5" fillId="0" borderId="65" xfId="0" applyNumberFormat="1" applyFont="1" applyBorder="1" applyAlignment="1"/>
    <xf numFmtId="178" fontId="5" fillId="0" borderId="83" xfId="0" applyNumberFormat="1" applyFont="1" applyBorder="1" applyAlignment="1"/>
    <xf numFmtId="179" fontId="5" fillId="0" borderId="69" xfId="0" applyNumberFormat="1" applyFont="1" applyBorder="1" applyAlignment="1"/>
    <xf numFmtId="179" fontId="5" fillId="0" borderId="6" xfId="0" applyNumberFormat="1" applyFont="1" applyBorder="1" applyAlignment="1"/>
    <xf numFmtId="179" fontId="5" fillId="0" borderId="7" xfId="0" applyNumberFormat="1" applyFont="1" applyBorder="1" applyAlignment="1"/>
    <xf numFmtId="179" fontId="5" fillId="0" borderId="42" xfId="0" applyNumberFormat="1" applyFont="1" applyBorder="1" applyAlignment="1"/>
    <xf numFmtId="179" fontId="5" fillId="0" borderId="3" xfId="0" applyNumberFormat="1" applyFont="1" applyBorder="1" applyAlignment="1"/>
    <xf numFmtId="179" fontId="5" fillId="0" borderId="83" xfId="0" applyNumberFormat="1" applyFont="1" applyBorder="1" applyAlignment="1"/>
    <xf numFmtId="178" fontId="5" fillId="0" borderId="107" xfId="0" applyNumberFormat="1" applyFont="1" applyBorder="1" applyAlignment="1"/>
    <xf numFmtId="178" fontId="5" fillId="0" borderId="14" xfId="0" applyNumberFormat="1" applyFont="1" applyBorder="1" applyAlignment="1">
      <alignment horizontal="center"/>
    </xf>
    <xf numFmtId="178" fontId="5" fillId="0" borderId="105" xfId="0" applyNumberFormat="1" applyFont="1" applyBorder="1" applyAlignment="1">
      <alignment horizontal="center"/>
    </xf>
    <xf numFmtId="178" fontId="5" fillId="0" borderId="10" xfId="0" applyNumberFormat="1" applyFont="1" applyBorder="1" applyAlignment="1"/>
    <xf numFmtId="178" fontId="5" fillId="0" borderId="50" xfId="0" applyNumberFormat="1" applyFont="1" applyBorder="1" applyAlignment="1">
      <alignment horizontal="center"/>
    </xf>
    <xf numFmtId="178" fontId="5" fillId="0" borderId="67" xfId="0" applyNumberFormat="1" applyFont="1" applyBorder="1" applyAlignment="1">
      <alignment horizontal="center"/>
    </xf>
    <xf numFmtId="178" fontId="5" fillId="0" borderId="29" xfId="0" applyNumberFormat="1" applyFont="1" applyBorder="1" applyAlignment="1">
      <alignment horizontal="center"/>
    </xf>
    <xf numFmtId="178" fontId="5" fillId="0" borderId="108" xfId="0" applyNumberFormat="1" applyFont="1" applyBorder="1" applyAlignment="1"/>
    <xf numFmtId="0" fontId="11" fillId="0" borderId="2" xfId="0" applyFont="1" applyBorder="1" applyAlignment="1"/>
    <xf numFmtId="178" fontId="5" fillId="0" borderId="23" xfId="0" applyNumberFormat="1" applyFont="1" applyBorder="1" applyAlignment="1">
      <alignment horizontal="center" shrinkToFit="1"/>
    </xf>
    <xf numFmtId="0" fontId="5" fillId="0" borderId="24" xfId="0" applyFont="1" applyBorder="1" applyAlignment="1">
      <alignment horizontal="center" shrinkToFit="1"/>
    </xf>
    <xf numFmtId="178" fontId="5" fillId="0" borderId="10" xfId="0" applyNumberFormat="1" applyFont="1" applyBorder="1" applyAlignment="1">
      <alignment horizontal="center" shrinkToFit="1"/>
    </xf>
    <xf numFmtId="0" fontId="5" fillId="0" borderId="11" xfId="0" applyFont="1" applyBorder="1" applyAlignment="1">
      <alignment horizontal="center" shrinkToFit="1"/>
    </xf>
    <xf numFmtId="38" fontId="5" fillId="0" borderId="71" xfId="1" applyFont="1" applyFill="1" applyBorder="1" applyAlignment="1"/>
    <xf numFmtId="0" fontId="5" fillId="0" borderId="0" xfId="0" applyFont="1" applyAlignment="1">
      <alignment horizontal="right"/>
    </xf>
    <xf numFmtId="0" fontId="5" fillId="0" borderId="1" xfId="0" applyFont="1" applyBorder="1" applyAlignment="1"/>
    <xf numFmtId="0" fontId="5" fillId="0" borderId="67" xfId="0" applyFont="1" applyBorder="1" applyAlignment="1"/>
    <xf numFmtId="178" fontId="5" fillId="0" borderId="27" xfId="0" applyNumberFormat="1" applyFont="1" applyBorder="1" applyAlignment="1"/>
    <xf numFmtId="0" fontId="5" fillId="0" borderId="50" xfId="0" applyFont="1" applyBorder="1" applyAlignment="1"/>
    <xf numFmtId="0" fontId="5" fillId="0" borderId="16" xfId="0" applyFont="1" applyBorder="1" applyAlignment="1"/>
    <xf numFmtId="0" fontId="5" fillId="0" borderId="105" xfId="0" applyFont="1" applyBorder="1" applyAlignment="1">
      <alignment horizontal="center"/>
    </xf>
    <xf numFmtId="182" fontId="5" fillId="0" borderId="50" xfId="0" applyNumberFormat="1" applyFont="1" applyBorder="1" applyAlignment="1"/>
    <xf numFmtId="182" fontId="5" fillId="0" borderId="0" xfId="0" applyNumberFormat="1" applyFont="1" applyAlignment="1">
      <alignment horizontal="right"/>
    </xf>
    <xf numFmtId="182" fontId="5" fillId="0" borderId="62" xfId="0" applyNumberFormat="1" applyFont="1" applyBorder="1" applyAlignment="1"/>
    <xf numFmtId="0" fontId="5" fillId="0" borderId="109" xfId="0" applyFont="1" applyBorder="1" applyAlignment="1"/>
    <xf numFmtId="182" fontId="5" fillId="0" borderId="17" xfId="0" applyNumberFormat="1" applyFont="1" applyBorder="1" applyAlignment="1">
      <alignment horizontal="right"/>
    </xf>
    <xf numFmtId="182" fontId="5" fillId="0" borderId="110" xfId="0" applyNumberFormat="1" applyFont="1" applyBorder="1" applyAlignment="1">
      <alignment horizontal="right"/>
    </xf>
    <xf numFmtId="182" fontId="5" fillId="0" borderId="29" xfId="0" applyNumberFormat="1" applyFont="1" applyBorder="1" applyAlignment="1">
      <alignment horizontal="right"/>
    </xf>
    <xf numFmtId="0" fontId="5" fillId="0" borderId="111" xfId="0" applyFont="1" applyBorder="1" applyAlignment="1"/>
    <xf numFmtId="182" fontId="5" fillId="0" borderId="26" xfId="0" applyNumberFormat="1" applyFont="1" applyBorder="1" applyAlignment="1"/>
    <xf numFmtId="0" fontId="5" fillId="0" borderId="42" xfId="0" applyFont="1" applyBorder="1" applyAlignment="1">
      <alignment horizontal="left"/>
    </xf>
    <xf numFmtId="0" fontId="5" fillId="0" borderId="42" xfId="0" applyFont="1" applyBorder="1" applyAlignment="1">
      <alignment shrinkToFit="1"/>
    </xf>
    <xf numFmtId="0" fontId="5" fillId="0" borderId="1" xfId="0" applyFont="1" applyBorder="1" applyAlignment="1">
      <alignment shrinkToFit="1"/>
    </xf>
    <xf numFmtId="0" fontId="5" fillId="0" borderId="21" xfId="0" applyFont="1" applyBorder="1" applyAlignment="1"/>
    <xf numFmtId="0" fontId="5" fillId="0" borderId="71" xfId="0" applyFont="1" applyBorder="1" applyAlignment="1">
      <alignment horizontal="center"/>
    </xf>
    <xf numFmtId="178" fontId="5" fillId="0" borderId="0" xfId="0" applyNumberFormat="1" applyFont="1" applyAlignment="1">
      <alignment horizontal="right"/>
    </xf>
    <xf numFmtId="190" fontId="5" fillId="0" borderId="104" xfId="1" applyNumberFormat="1" applyFont="1" applyFill="1" applyBorder="1" applyAlignment="1">
      <alignment horizontal="right" vertical="top"/>
    </xf>
    <xf numFmtId="0" fontId="5" fillId="0" borderId="104" xfId="0" applyFont="1" applyBorder="1" applyAlignment="1">
      <alignment horizontal="center"/>
    </xf>
    <xf numFmtId="0" fontId="5" fillId="0" borderId="34" xfId="0" applyFont="1" applyBorder="1" applyAlignment="1"/>
    <xf numFmtId="0" fontId="5" fillId="0" borderId="112" xfId="0" applyFont="1" applyBorder="1" applyAlignment="1"/>
    <xf numFmtId="0" fontId="5" fillId="0" borderId="113" xfId="0" applyFont="1" applyBorder="1" applyAlignment="1"/>
    <xf numFmtId="190" fontId="5" fillId="0" borderId="114" xfId="1" applyNumberFormat="1" applyFont="1" applyFill="1" applyBorder="1" applyAlignment="1">
      <alignment horizontal="right" vertical="top"/>
    </xf>
    <xf numFmtId="0" fontId="5" fillId="0" borderId="114" xfId="0" applyFont="1" applyBorder="1" applyAlignment="1">
      <alignment horizontal="center"/>
    </xf>
    <xf numFmtId="0" fontId="5" fillId="0" borderId="114" xfId="0" applyFont="1" applyBorder="1" applyAlignment="1"/>
    <xf numFmtId="0" fontId="5" fillId="0" borderId="115" xfId="0" applyFont="1" applyBorder="1" applyAlignment="1"/>
    <xf numFmtId="182" fontId="5" fillId="0" borderId="0" xfId="0" applyNumberFormat="1" applyFont="1" applyAlignment="1">
      <alignment horizontal="right" vertical="top"/>
    </xf>
    <xf numFmtId="0" fontId="5" fillId="0" borderId="82" xfId="0" applyFont="1" applyBorder="1" applyAlignment="1"/>
    <xf numFmtId="0" fontId="5" fillId="0" borderId="116" xfId="0" applyFont="1" applyBorder="1" applyAlignment="1"/>
    <xf numFmtId="0" fontId="5" fillId="0" borderId="117" xfId="0" applyFont="1" applyBorder="1" applyAlignment="1"/>
    <xf numFmtId="0" fontId="5" fillId="0" borderId="118" xfId="0" applyFont="1" applyBorder="1" applyAlignment="1"/>
    <xf numFmtId="0" fontId="5" fillId="0" borderId="119" xfId="0" applyFont="1" applyBorder="1" applyAlignment="1"/>
    <xf numFmtId="0" fontId="5" fillId="0" borderId="107" xfId="0" applyFont="1" applyBorder="1" applyAlignment="1"/>
    <xf numFmtId="0" fontId="5" fillId="0" borderId="104" xfId="0" applyFont="1" applyBorder="1" applyAlignment="1">
      <alignment horizontal="right"/>
    </xf>
    <xf numFmtId="179" fontId="5" fillId="0" borderId="0" xfId="0" applyNumberFormat="1" applyFont="1" applyAlignment="1">
      <alignment horizontal="right"/>
    </xf>
    <xf numFmtId="189" fontId="5" fillId="0" borderId="42" xfId="0" applyNumberFormat="1" applyFont="1" applyBorder="1" applyAlignment="1">
      <alignment horizontal="right"/>
    </xf>
    <xf numFmtId="0" fontId="5" fillId="0" borderId="120" xfId="0" applyFont="1" applyBorder="1" applyAlignment="1"/>
    <xf numFmtId="178" fontId="5" fillId="0" borderId="42" xfId="0" applyNumberFormat="1" applyFont="1" applyBorder="1" applyAlignment="1">
      <alignment horizontal="right"/>
    </xf>
    <xf numFmtId="0" fontId="5" fillId="0" borderId="69" xfId="0" applyFont="1" applyBorder="1" applyAlignment="1"/>
    <xf numFmtId="183" fontId="5" fillId="0" borderId="83" xfId="0" applyNumberFormat="1" applyFont="1" applyBorder="1" applyAlignment="1"/>
    <xf numFmtId="179" fontId="12" fillId="0" borderId="44" xfId="0" applyNumberFormat="1" applyFont="1" applyBorder="1" applyAlignment="1"/>
    <xf numFmtId="178" fontId="12" fillId="0" borderId="104" xfId="0" applyNumberFormat="1" applyFont="1" applyBorder="1" applyAlignment="1">
      <alignment horizontal="right"/>
    </xf>
    <xf numFmtId="0" fontId="12" fillId="0" borderId="118" xfId="0" applyFont="1" applyBorder="1" applyAlignment="1">
      <alignment horizontal="right"/>
    </xf>
    <xf numFmtId="0" fontId="12" fillId="0" borderId="0" xfId="0" applyFont="1" applyAlignment="1">
      <alignment horizontal="right"/>
    </xf>
    <xf numFmtId="0" fontId="12" fillId="0" borderId="104" xfId="0" applyFont="1" applyBorder="1" applyAlignment="1">
      <alignment horizontal="right"/>
    </xf>
    <xf numFmtId="179" fontId="12" fillId="0" borderId="0" xfId="0" applyNumberFormat="1" applyFont="1" applyAlignment="1">
      <alignment horizontal="right"/>
    </xf>
    <xf numFmtId="189" fontId="12" fillId="0" borderId="42" xfId="0" applyNumberFormat="1" applyFont="1" applyBorder="1" applyAlignment="1">
      <alignment horizontal="right"/>
    </xf>
    <xf numFmtId="38" fontId="12" fillId="0" borderId="0" xfId="1" applyFont="1" applyFill="1" applyBorder="1" applyAlignment="1">
      <alignment horizontal="right"/>
    </xf>
    <xf numFmtId="2" fontId="12" fillId="0" borderId="83" xfId="0" applyNumberFormat="1" applyFont="1" applyBorder="1" applyAlignment="1">
      <alignment horizontal="right"/>
    </xf>
    <xf numFmtId="178" fontId="12" fillId="0" borderId="1" xfId="0" applyNumberFormat="1" applyFont="1" applyBorder="1" applyAlignment="1"/>
    <xf numFmtId="178" fontId="12" fillId="0" borderId="21" xfId="0" applyNumberFormat="1" applyFont="1" applyBorder="1" applyAlignment="1"/>
    <xf numFmtId="0" fontId="5" fillId="0" borderId="4" xfId="0" applyFont="1" applyBorder="1" applyAlignment="1">
      <alignment horizontal="center"/>
    </xf>
    <xf numFmtId="0" fontId="5" fillId="0" borderId="65" xfId="0" applyFont="1" applyBorder="1" applyAlignment="1">
      <alignment horizontal="center"/>
    </xf>
    <xf numFmtId="0" fontId="5" fillId="0" borderId="99" xfId="0" applyFont="1" applyBorder="1" applyAlignment="1">
      <alignment horizontal="center"/>
    </xf>
    <xf numFmtId="0" fontId="5" fillId="0" borderId="67" xfId="0" applyFont="1" applyBorder="1" applyAlignment="1">
      <alignment horizontal="center"/>
    </xf>
    <xf numFmtId="0" fontId="5" fillId="0" borderId="9" xfId="0" applyFont="1" applyBorder="1" applyAlignment="1"/>
    <xf numFmtId="0" fontId="5" fillId="0" borderId="62" xfId="0" applyFont="1" applyBorder="1" applyAlignment="1"/>
    <xf numFmtId="178" fontId="5" fillId="0" borderId="46" xfId="0" applyNumberFormat="1" applyFont="1" applyBorder="1" applyAlignment="1">
      <alignment horizontal="left" vertical="top" wrapText="1"/>
    </xf>
    <xf numFmtId="178" fontId="5" fillId="0" borderId="61" xfId="0" applyNumberFormat="1" applyFont="1" applyBorder="1" applyAlignment="1">
      <alignment horizontal="left" vertical="top" wrapText="1"/>
    </xf>
    <xf numFmtId="178" fontId="5" fillId="0" borderId="33" xfId="0" applyNumberFormat="1" applyFont="1" applyBorder="1" applyAlignment="1">
      <alignment horizontal="left" vertical="top" wrapText="1"/>
    </xf>
    <xf numFmtId="178" fontId="5" fillId="0" borderId="35" xfId="0" applyNumberFormat="1" applyFont="1" applyBorder="1" applyAlignment="1">
      <alignment horizontal="left" vertical="top" wrapText="1"/>
    </xf>
    <xf numFmtId="178" fontId="5" fillId="0" borderId="0" xfId="0" applyNumberFormat="1" applyFont="1" applyAlignment="1">
      <alignment horizontal="left" vertical="top" wrapText="1"/>
    </xf>
    <xf numFmtId="178" fontId="5" fillId="0" borderId="34" xfId="0" applyNumberFormat="1" applyFont="1" applyBorder="1" applyAlignment="1">
      <alignment horizontal="left" vertical="top" wrapText="1"/>
    </xf>
    <xf numFmtId="178" fontId="5" fillId="0" borderId="121" xfId="0" applyNumberFormat="1" applyFont="1" applyBorder="1" applyAlignment="1">
      <alignment horizontal="left" vertical="top" wrapText="1"/>
    </xf>
    <xf numFmtId="178" fontId="5" fillId="0" borderId="83" xfId="0" applyNumberFormat="1" applyFont="1" applyBorder="1" applyAlignment="1">
      <alignment horizontal="left" vertical="top" wrapText="1"/>
    </xf>
    <xf numFmtId="178" fontId="5" fillId="0" borderId="107" xfId="0" applyNumberFormat="1" applyFont="1" applyBorder="1" applyAlignment="1">
      <alignment horizontal="left" vertical="top" wrapText="1"/>
    </xf>
    <xf numFmtId="0" fontId="5" fillId="0" borderId="5" xfId="0" applyFont="1" applyBorder="1" applyAlignment="1">
      <alignment horizontal="center"/>
    </xf>
    <xf numFmtId="0" fontId="5" fillId="0" borderId="6" xfId="0" applyFont="1" applyBorder="1" applyAlignment="1">
      <alignment horizontal="center"/>
    </xf>
    <xf numFmtId="0" fontId="5" fillId="0" borderId="7" xfId="0" applyFont="1" applyBorder="1" applyAlignment="1">
      <alignment horizontal="center"/>
    </xf>
    <xf numFmtId="179" fontId="5" fillId="0" borderId="46" xfId="0" applyNumberFormat="1" applyFont="1" applyBorder="1" applyAlignment="1">
      <alignment horizontal="left" vertical="top" wrapText="1"/>
    </xf>
    <xf numFmtId="179" fontId="5" fillId="0" borderId="61" xfId="0" applyNumberFormat="1" applyFont="1" applyBorder="1" applyAlignment="1">
      <alignment horizontal="left" vertical="top" wrapText="1"/>
    </xf>
    <xf numFmtId="179" fontId="5" fillId="0" borderId="33" xfId="0" applyNumberFormat="1" applyFont="1" applyBorder="1" applyAlignment="1">
      <alignment horizontal="left" vertical="top" wrapText="1"/>
    </xf>
    <xf numFmtId="179" fontId="5" fillId="0" borderId="121" xfId="0" applyNumberFormat="1" applyFont="1" applyBorder="1" applyAlignment="1">
      <alignment horizontal="left" vertical="top" wrapText="1"/>
    </xf>
    <xf numFmtId="179" fontId="5" fillId="0" borderId="83" xfId="0" applyNumberFormat="1" applyFont="1" applyBorder="1" applyAlignment="1">
      <alignment horizontal="left" vertical="top" wrapText="1"/>
    </xf>
    <xf numFmtId="179" fontId="5" fillId="0" borderId="107" xfId="0" applyNumberFormat="1" applyFont="1" applyBorder="1" applyAlignment="1">
      <alignment horizontal="left" vertical="top" wrapText="1"/>
    </xf>
    <xf numFmtId="178" fontId="5" fillId="0" borderId="23" xfId="0" applyNumberFormat="1" applyFont="1" applyBorder="1" applyAlignment="1">
      <alignment horizontal="center" vertical="top" wrapText="1"/>
    </xf>
    <xf numFmtId="178" fontId="5" fillId="0" borderId="10" xfId="0" applyNumberFormat="1" applyFont="1" applyBorder="1" applyAlignment="1">
      <alignment horizontal="center" vertical="top" wrapText="1"/>
    </xf>
    <xf numFmtId="178" fontId="5" fillId="0" borderId="5" xfId="0" applyNumberFormat="1" applyFont="1" applyBorder="1" applyAlignment="1">
      <alignment horizontal="center"/>
    </xf>
    <xf numFmtId="178" fontId="5" fillId="0" borderId="6" xfId="0" applyNumberFormat="1" applyFont="1" applyBorder="1" applyAlignment="1">
      <alignment horizontal="center"/>
    </xf>
    <xf numFmtId="178" fontId="5" fillId="0" borderId="7" xfId="0" applyNumberFormat="1" applyFont="1" applyBorder="1" applyAlignment="1">
      <alignment horizontal="center"/>
    </xf>
    <xf numFmtId="0" fontId="5" fillId="0" borderId="41" xfId="0" applyFont="1" applyBorder="1" applyAlignment="1">
      <alignment horizontal="center"/>
    </xf>
    <xf numFmtId="0" fontId="5" fillId="0" borderId="8" xfId="0" applyFont="1" applyBorder="1" applyAlignment="1">
      <alignment horizontal="center"/>
    </xf>
    <xf numFmtId="0" fontId="5" fillId="0" borderId="43" xfId="0" applyFont="1" applyBorder="1" applyAlignment="1">
      <alignment horizontal="center"/>
    </xf>
    <xf numFmtId="0" fontId="6" fillId="0" borderId="44" xfId="0" applyFont="1" applyBorder="1" applyAlignment="1"/>
    <xf numFmtId="0" fontId="6" fillId="0" borderId="45" xfId="0" applyFont="1" applyBorder="1" applyAlignment="1"/>
    <xf numFmtId="0" fontId="5" fillId="0" borderId="41" xfId="0" applyFont="1" applyBorder="1" applyAlignment="1">
      <alignment horizontal="left" vertical="top"/>
    </xf>
    <xf numFmtId="0" fontId="5" fillId="0" borderId="6" xfId="0" applyFont="1" applyBorder="1" applyAlignment="1">
      <alignment horizontal="left" vertical="top"/>
    </xf>
    <xf numFmtId="0" fontId="5" fillId="0" borderId="8" xfId="0" applyFont="1" applyBorder="1" applyAlignment="1">
      <alignment horizontal="left" vertical="top"/>
    </xf>
    <xf numFmtId="0" fontId="5" fillId="0" borderId="43" xfId="0" applyFont="1" applyBorder="1" applyAlignment="1">
      <alignment horizontal="left" vertical="top"/>
    </xf>
    <xf numFmtId="0" fontId="5" fillId="0" borderId="44" xfId="0" applyFont="1" applyBorder="1" applyAlignment="1">
      <alignment horizontal="left" vertical="top"/>
    </xf>
    <xf numFmtId="0" fontId="5" fillId="0" borderId="40" xfId="0" applyFont="1" applyBorder="1" applyAlignment="1">
      <alignment horizontal="left" vertical="top"/>
    </xf>
    <xf numFmtId="178" fontId="5" fillId="0" borderId="65" xfId="0" applyNumberFormat="1" applyFont="1" applyBorder="1" applyAlignment="1">
      <alignment horizontal="left" vertical="top" wrapText="1"/>
    </xf>
    <xf numFmtId="178" fontId="5" fillId="0" borderId="62" xfId="0" applyNumberFormat="1" applyFont="1" applyBorder="1" applyAlignment="1">
      <alignment horizontal="left" vertical="top" wrapText="1"/>
    </xf>
    <xf numFmtId="178" fontId="5" fillId="0" borderId="69" xfId="0" applyNumberFormat="1" applyFont="1" applyBorder="1" applyAlignment="1">
      <alignment horizontal="left" vertical="top" wrapText="1"/>
    </xf>
    <xf numFmtId="0" fontId="7" fillId="0" borderId="14" xfId="0" applyFont="1" applyBorder="1" applyAlignment="1">
      <alignment vertical="top" wrapText="1"/>
    </xf>
    <xf numFmtId="0" fontId="9" fillId="0" borderId="10" xfId="0" applyFont="1" applyBorder="1" applyAlignment="1">
      <alignment vertical="top" wrapText="1"/>
    </xf>
    <xf numFmtId="0" fontId="9" fillId="0" borderId="26" xfId="0" applyFont="1" applyBorder="1" applyAlignment="1">
      <alignment vertical="top" wrapText="1"/>
    </xf>
    <xf numFmtId="178" fontId="10" fillId="0" borderId="13" xfId="0" applyNumberFormat="1" applyFont="1" applyBorder="1" applyAlignment="1">
      <alignment horizontal="left" vertical="center" wrapText="1"/>
    </xf>
    <xf numFmtId="178" fontId="10" fillId="0" borderId="50" xfId="0" applyNumberFormat="1" applyFont="1" applyBorder="1" applyAlignment="1">
      <alignment horizontal="left" vertical="center" wrapText="1"/>
    </xf>
    <xf numFmtId="178" fontId="10" fillId="0" borderId="35" xfId="0" applyNumberFormat="1" applyFont="1" applyBorder="1" applyAlignment="1">
      <alignment horizontal="left" vertical="center" wrapText="1"/>
    </xf>
    <xf numFmtId="178" fontId="10" fillId="0" borderId="62" xfId="0" applyNumberFormat="1" applyFont="1" applyBorder="1" applyAlignment="1">
      <alignment horizontal="left" vertical="center" wrapText="1"/>
    </xf>
    <xf numFmtId="178" fontId="10" fillId="0" borderId="121" xfId="0" applyNumberFormat="1" applyFont="1" applyBorder="1" applyAlignment="1">
      <alignment horizontal="left" vertical="center" wrapText="1"/>
    </xf>
    <xf numFmtId="178" fontId="10" fillId="0" borderId="69" xfId="0" applyNumberFormat="1" applyFont="1" applyBorder="1" applyAlignment="1">
      <alignment horizontal="left" vertical="center" wrapText="1"/>
    </xf>
    <xf numFmtId="0" fontId="5" fillId="0" borderId="99" xfId="0" applyFont="1" applyBorder="1" applyAlignment="1">
      <alignment horizontal="center"/>
    </xf>
    <xf numFmtId="0" fontId="5" fillId="0" borderId="67" xfId="0" applyFont="1" applyBorder="1" applyAlignment="1">
      <alignment horizontal="center"/>
    </xf>
    <xf numFmtId="0" fontId="5" fillId="0" borderId="2" xfId="0" applyFont="1" applyBorder="1" applyAlignment="1">
      <alignment horizontal="left"/>
    </xf>
    <xf numFmtId="0" fontId="5" fillId="0" borderId="3" xfId="0" applyFont="1" applyBorder="1" applyAlignment="1">
      <alignment horizontal="left"/>
    </xf>
    <xf numFmtId="0" fontId="5" fillId="0" borderId="28" xfId="0" applyFont="1" applyBorder="1" applyAlignment="1">
      <alignment horizontal="center"/>
    </xf>
    <xf numFmtId="0" fontId="5" fillId="0" borderId="15" xfId="0" applyFont="1" applyBorder="1" applyAlignment="1">
      <alignment horizontal="center"/>
    </xf>
    <xf numFmtId="0" fontId="5" fillId="0" borderId="12" xfId="0" applyFont="1" applyBorder="1" applyAlignment="1">
      <alignment horizontal="left"/>
    </xf>
    <xf numFmtId="0" fontId="5" fillId="0" borderId="50" xfId="0" applyFont="1" applyBorder="1" applyAlignment="1">
      <alignment horizontal="left"/>
    </xf>
    <xf numFmtId="0" fontId="5" fillId="0" borderId="99" xfId="0" applyFont="1" applyBorder="1" applyAlignment="1">
      <alignment horizontal="left"/>
    </xf>
    <xf numFmtId="0" fontId="5" fillId="0" borderId="67" xfId="0" applyFont="1" applyBorder="1" applyAlignment="1">
      <alignment horizontal="left"/>
    </xf>
    <xf numFmtId="0" fontId="5" fillId="0" borderId="45" xfId="0" applyFont="1" applyBorder="1" applyAlignment="1">
      <alignment horizontal="center"/>
    </xf>
    <xf numFmtId="0" fontId="5" fillId="0" borderId="9" xfId="0" applyFont="1" applyBorder="1" applyAlignment="1">
      <alignment horizontal="left" shrinkToFit="1"/>
    </xf>
    <xf numFmtId="0" fontId="13" fillId="0" borderId="62" xfId="0" applyFont="1" applyBorder="1" applyAlignment="1">
      <alignment horizontal="left" shrinkToFit="1"/>
    </xf>
    <xf numFmtId="0" fontId="5" fillId="0" borderId="12" xfId="0" applyFont="1" applyBorder="1" applyAlignment="1">
      <alignment horizontal="left" vertical="top" wrapText="1"/>
    </xf>
    <xf numFmtId="0" fontId="5" fillId="0" borderId="50" xfId="0" applyFont="1" applyBorder="1" applyAlignment="1">
      <alignment horizontal="left" vertical="top" wrapText="1"/>
    </xf>
    <xf numFmtId="0" fontId="5" fillId="0" borderId="9" xfId="0" applyFont="1" applyBorder="1" applyAlignment="1">
      <alignment horizontal="left" vertical="top" wrapText="1"/>
    </xf>
    <xf numFmtId="0" fontId="5" fillId="0" borderId="62" xfId="0" applyFont="1" applyBorder="1" applyAlignment="1">
      <alignment horizontal="left" vertical="top" wrapText="1"/>
    </xf>
    <xf numFmtId="0" fontId="5" fillId="0" borderId="79" xfId="0" applyFont="1" applyBorder="1" applyAlignment="1">
      <alignment horizontal="left" vertical="top" wrapText="1"/>
    </xf>
    <xf numFmtId="0" fontId="5" fillId="0" borderId="69" xfId="0" applyFont="1" applyBorder="1" applyAlignment="1">
      <alignment horizontal="left" vertical="top" wrapText="1"/>
    </xf>
    <xf numFmtId="0" fontId="5" fillId="0" borderId="13" xfId="0" applyFont="1" applyBorder="1" applyAlignment="1">
      <alignment horizontal="left" vertical="top" wrapText="1"/>
    </xf>
    <xf numFmtId="0" fontId="5" fillId="0" borderId="104" xfId="0" applyFont="1" applyBorder="1" applyAlignment="1">
      <alignment horizontal="left" vertical="top" wrapText="1"/>
    </xf>
    <xf numFmtId="0" fontId="5" fillId="0" borderId="82" xfId="0" applyFont="1" applyBorder="1" applyAlignment="1">
      <alignment horizontal="left" vertical="top" wrapText="1"/>
    </xf>
    <xf numFmtId="0" fontId="5" fillId="0" borderId="35" xfId="0" applyFont="1" applyBorder="1" applyAlignment="1">
      <alignment horizontal="left" vertical="top" wrapText="1"/>
    </xf>
    <xf numFmtId="0" fontId="5" fillId="0" borderId="0" xfId="0" applyFont="1" applyAlignment="1">
      <alignment horizontal="left" vertical="top" wrapText="1"/>
    </xf>
    <xf numFmtId="0" fontId="5" fillId="0" borderId="34" xfId="0" applyFont="1" applyBorder="1" applyAlignment="1">
      <alignment horizontal="left" vertical="top" wrapText="1"/>
    </xf>
    <xf numFmtId="0" fontId="5" fillId="0" borderId="121" xfId="0" applyFont="1" applyBorder="1" applyAlignment="1">
      <alignment horizontal="left" vertical="top" wrapText="1"/>
    </xf>
    <xf numFmtId="0" fontId="5" fillId="0" borderId="83" xfId="0" applyFont="1" applyBorder="1" applyAlignment="1">
      <alignment horizontal="left" vertical="top" wrapText="1"/>
    </xf>
    <xf numFmtId="0" fontId="5" fillId="0" borderId="107" xfId="0" applyFont="1" applyBorder="1" applyAlignment="1">
      <alignment horizontal="left" vertical="top" wrapText="1"/>
    </xf>
    <xf numFmtId="0" fontId="5" fillId="0" borderId="43" xfId="0" applyFont="1" applyBorder="1" applyAlignment="1">
      <alignment horizontal="center" vertical="center"/>
    </xf>
    <xf numFmtId="0" fontId="5" fillId="0" borderId="45" xfId="0" applyFont="1" applyBorder="1" applyAlignment="1">
      <alignment horizontal="center" vertical="center"/>
    </xf>
    <xf numFmtId="0" fontId="5" fillId="0" borderId="4" xfId="0" applyFont="1" applyBorder="1" applyAlignment="1">
      <alignment horizontal="center"/>
    </xf>
    <xf numFmtId="0" fontId="5" fillId="0" borderId="65" xfId="0" applyFont="1" applyBorder="1" applyAlignment="1">
      <alignment horizontal="center"/>
    </xf>
    <xf numFmtId="0" fontId="5" fillId="0" borderId="24" xfId="0" applyFont="1" applyBorder="1" applyAlignment="1">
      <alignment horizontal="center" vertical="top"/>
    </xf>
    <xf numFmtId="0" fontId="5" fillId="0" borderId="11" xfId="0" applyFont="1" applyBorder="1" applyAlignment="1">
      <alignment horizontal="center" vertical="top"/>
    </xf>
    <xf numFmtId="0" fontId="5" fillId="0" borderId="27" xfId="0" applyFont="1" applyBorder="1" applyAlignment="1">
      <alignment horizontal="center" vertical="top"/>
    </xf>
    <xf numFmtId="182" fontId="5" fillId="0" borderId="16" xfId="0" applyNumberFormat="1" applyFont="1" applyBorder="1" applyAlignment="1">
      <alignment horizontal="center"/>
    </xf>
    <xf numFmtId="182" fontId="5" fillId="0" borderId="11" xfId="0" applyNumberFormat="1" applyFont="1" applyBorder="1" applyAlignment="1">
      <alignment horizontal="center"/>
    </xf>
    <xf numFmtId="182" fontId="5" fillId="0" borderId="27" xfId="0" applyNumberFormat="1" applyFont="1" applyBorder="1" applyAlignment="1">
      <alignment horizontal="center"/>
    </xf>
    <xf numFmtId="0" fontId="5" fillId="0" borderId="9" xfId="0" applyFont="1" applyBorder="1" applyAlignment="1">
      <alignment horizontal="left"/>
    </xf>
    <xf numFmtId="0" fontId="5" fillId="0" borderId="62" xfId="0" applyFont="1" applyBorder="1" applyAlignment="1">
      <alignment horizontal="left"/>
    </xf>
    <xf numFmtId="0" fontId="5" fillId="0" borderId="62" xfId="0" applyFont="1" applyBorder="1" applyAlignment="1">
      <alignment horizontal="left" shrinkToFit="1"/>
    </xf>
    <xf numFmtId="0" fontId="5" fillId="0" borderId="9" xfId="0" applyFont="1" applyBorder="1" applyAlignment="1"/>
    <xf numFmtId="0" fontId="5" fillId="0" borderId="62" xfId="0" applyFont="1" applyBorder="1" applyAlignment="1"/>
  </cellXfs>
  <cellStyles count="3">
    <cellStyle name="桁区切り" xfId="1" builtinId="6"/>
    <cellStyle name="桁区切り 2" xfId="2" xr:uid="{00000000-0005-0000-0000-000001000000}"/>
    <cellStyle name="標準"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3</xdr:col>
      <xdr:colOff>133350</xdr:colOff>
      <xdr:row>181</xdr:row>
      <xdr:rowOff>9525</xdr:rowOff>
    </xdr:from>
    <xdr:to>
      <xdr:col>3</xdr:col>
      <xdr:colOff>314325</xdr:colOff>
      <xdr:row>182</xdr:row>
      <xdr:rowOff>9525</xdr:rowOff>
    </xdr:to>
    <xdr:sp macro="" textlink="">
      <xdr:nvSpPr>
        <xdr:cNvPr id="10" name="円/楕円 9">
          <a:extLst>
            <a:ext uri="{FF2B5EF4-FFF2-40B4-BE49-F238E27FC236}">
              <a16:creationId xmlns:a16="http://schemas.microsoft.com/office/drawing/2014/main" id="{D623ECBA-7454-F3E3-1B5C-0B592710BAA0}"/>
            </a:ext>
          </a:extLst>
        </xdr:cNvPr>
        <xdr:cNvSpPr/>
      </xdr:nvSpPr>
      <xdr:spPr>
        <a:xfrm>
          <a:off x="2324100" y="15821025"/>
          <a:ext cx="180975" cy="0"/>
        </a:xfrm>
        <a:prstGeom prst="ellipse">
          <a:avLst/>
        </a:prstGeom>
        <a:noFill/>
        <a:ln w="3175">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twoCellAnchor>
    <xdr:from>
      <xdr:col>4</xdr:col>
      <xdr:colOff>219075</xdr:colOff>
      <xdr:row>181</xdr:row>
      <xdr:rowOff>9525</xdr:rowOff>
    </xdr:from>
    <xdr:to>
      <xdr:col>4</xdr:col>
      <xdr:colOff>400050</xdr:colOff>
      <xdr:row>182</xdr:row>
      <xdr:rowOff>9525</xdr:rowOff>
    </xdr:to>
    <xdr:sp macro="" textlink="">
      <xdr:nvSpPr>
        <xdr:cNvPr id="11" name="円/楕円 10">
          <a:extLst>
            <a:ext uri="{FF2B5EF4-FFF2-40B4-BE49-F238E27FC236}">
              <a16:creationId xmlns:a16="http://schemas.microsoft.com/office/drawing/2014/main" id="{4416473A-4B63-23D1-9251-A9F10DD8B33D}"/>
            </a:ext>
          </a:extLst>
        </xdr:cNvPr>
        <xdr:cNvSpPr/>
      </xdr:nvSpPr>
      <xdr:spPr>
        <a:xfrm>
          <a:off x="3533775" y="15821025"/>
          <a:ext cx="180975" cy="0"/>
        </a:xfrm>
        <a:prstGeom prst="ellipse">
          <a:avLst/>
        </a:prstGeom>
        <a:noFill/>
        <a:ln w="3175">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twoCellAnchor>
    <xdr:from>
      <xdr:col>5</xdr:col>
      <xdr:colOff>504825</xdr:colOff>
      <xdr:row>181</xdr:row>
      <xdr:rowOff>9525</xdr:rowOff>
    </xdr:from>
    <xdr:to>
      <xdr:col>5</xdr:col>
      <xdr:colOff>685800</xdr:colOff>
      <xdr:row>182</xdr:row>
      <xdr:rowOff>9525</xdr:rowOff>
    </xdr:to>
    <xdr:sp macro="" textlink="">
      <xdr:nvSpPr>
        <xdr:cNvPr id="12" name="円/楕円 11">
          <a:extLst>
            <a:ext uri="{FF2B5EF4-FFF2-40B4-BE49-F238E27FC236}">
              <a16:creationId xmlns:a16="http://schemas.microsoft.com/office/drawing/2014/main" id="{4501319A-5D44-479D-767A-9B3F631125B0}"/>
            </a:ext>
          </a:extLst>
        </xdr:cNvPr>
        <xdr:cNvSpPr/>
      </xdr:nvSpPr>
      <xdr:spPr>
        <a:xfrm>
          <a:off x="4895850" y="15821025"/>
          <a:ext cx="180975" cy="0"/>
        </a:xfrm>
        <a:prstGeom prst="ellipse">
          <a:avLst/>
        </a:prstGeom>
        <a:noFill/>
        <a:ln w="3175">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twoCellAnchor>
    <xdr:from>
      <xdr:col>6</xdr:col>
      <xdr:colOff>400050</xdr:colOff>
      <xdr:row>181</xdr:row>
      <xdr:rowOff>9525</xdr:rowOff>
    </xdr:from>
    <xdr:to>
      <xdr:col>6</xdr:col>
      <xdr:colOff>581025</xdr:colOff>
      <xdr:row>182</xdr:row>
      <xdr:rowOff>9525</xdr:rowOff>
    </xdr:to>
    <xdr:sp macro="" textlink="">
      <xdr:nvSpPr>
        <xdr:cNvPr id="13" name="円/楕円 12">
          <a:extLst>
            <a:ext uri="{FF2B5EF4-FFF2-40B4-BE49-F238E27FC236}">
              <a16:creationId xmlns:a16="http://schemas.microsoft.com/office/drawing/2014/main" id="{C5FB39AE-5195-4700-5611-A5149FFF6417}"/>
            </a:ext>
          </a:extLst>
        </xdr:cNvPr>
        <xdr:cNvSpPr/>
      </xdr:nvSpPr>
      <xdr:spPr>
        <a:xfrm>
          <a:off x="6200775" y="15821025"/>
          <a:ext cx="180975" cy="0"/>
        </a:xfrm>
        <a:prstGeom prst="ellipse">
          <a:avLst/>
        </a:prstGeom>
        <a:noFill/>
        <a:ln w="3175">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twoCellAnchor>
    <xdr:from>
      <xdr:col>7</xdr:col>
      <xdr:colOff>504825</xdr:colOff>
      <xdr:row>181</xdr:row>
      <xdr:rowOff>0</xdr:rowOff>
    </xdr:from>
    <xdr:to>
      <xdr:col>7</xdr:col>
      <xdr:colOff>685800</xdr:colOff>
      <xdr:row>182</xdr:row>
      <xdr:rowOff>0</xdr:rowOff>
    </xdr:to>
    <xdr:sp macro="" textlink="">
      <xdr:nvSpPr>
        <xdr:cNvPr id="14" name="円/楕円 13">
          <a:extLst>
            <a:ext uri="{FF2B5EF4-FFF2-40B4-BE49-F238E27FC236}">
              <a16:creationId xmlns:a16="http://schemas.microsoft.com/office/drawing/2014/main" id="{3F84C441-2AB3-9920-EF15-4EED462611AF}"/>
            </a:ext>
          </a:extLst>
        </xdr:cNvPr>
        <xdr:cNvSpPr/>
      </xdr:nvSpPr>
      <xdr:spPr>
        <a:xfrm>
          <a:off x="7486650" y="15821025"/>
          <a:ext cx="180975" cy="0"/>
        </a:xfrm>
        <a:prstGeom prst="ellipse">
          <a:avLst/>
        </a:prstGeom>
        <a:noFill/>
        <a:ln w="3175">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Q534"/>
  <sheetViews>
    <sheetView tabSelected="1" view="pageBreakPreview" zoomScaleNormal="100" zoomScaleSheetLayoutView="100" workbookViewId="0">
      <selection activeCell="O20" sqref="O20"/>
    </sheetView>
  </sheetViews>
  <sheetFormatPr defaultColWidth="9" defaultRowHeight="12"/>
  <cols>
    <col min="1" max="1" width="2.140625" style="1" customWidth="1"/>
    <col min="2" max="2" width="12.7109375" style="1" customWidth="1"/>
    <col min="3" max="3" width="13.85546875" style="1" customWidth="1"/>
    <col min="4" max="4" width="14.7109375" style="1" customWidth="1"/>
    <col min="5" max="5" width="14.140625" style="1" customWidth="1"/>
    <col min="6" max="6" width="18.42578125" style="1" customWidth="1"/>
    <col min="7" max="7" width="15.42578125" style="1" customWidth="1"/>
    <col min="8" max="8" width="18" style="1" customWidth="1"/>
    <col min="9" max="9" width="15.140625" style="1" customWidth="1"/>
    <col min="10" max="10" width="18.42578125" style="1" customWidth="1"/>
    <col min="11" max="14" width="12.7109375" style="1" customWidth="1"/>
    <col min="15" max="15" width="13.42578125" style="1" customWidth="1"/>
    <col min="16" max="17" width="12.7109375" style="1" customWidth="1"/>
    <col min="18" max="16384" width="9" style="1"/>
  </cols>
  <sheetData>
    <row r="1" spans="1:7" ht="14.25">
      <c r="A1" s="1" t="s">
        <v>0</v>
      </c>
      <c r="B1" s="79"/>
    </row>
    <row r="2" spans="1:7">
      <c r="A2" s="1" t="s">
        <v>1</v>
      </c>
      <c r="D2" s="80" t="s">
        <v>2</v>
      </c>
      <c r="E2" s="80"/>
      <c r="G2" s="1" t="s">
        <v>2</v>
      </c>
    </row>
    <row r="3" spans="1:7">
      <c r="B3" s="1" t="s">
        <v>3</v>
      </c>
    </row>
    <row r="4" spans="1:7">
      <c r="B4" s="1" t="s">
        <v>4</v>
      </c>
    </row>
    <row r="5" spans="1:7">
      <c r="B5" s="1" t="s">
        <v>5</v>
      </c>
    </row>
    <row r="7" spans="1:7">
      <c r="B7" s="1" t="s">
        <v>6</v>
      </c>
    </row>
    <row r="8" spans="1:7" ht="12.75" thickBot="1">
      <c r="B8" s="1" t="s">
        <v>7</v>
      </c>
    </row>
    <row r="9" spans="1:7">
      <c r="B9" s="42"/>
      <c r="C9" s="81" t="s">
        <v>8</v>
      </c>
      <c r="D9" s="81" t="s">
        <v>9</v>
      </c>
      <c r="E9" s="44" t="s">
        <v>10</v>
      </c>
    </row>
    <row r="10" spans="1:7">
      <c r="B10" s="45" t="s">
        <v>11</v>
      </c>
      <c r="C10" s="82" t="s">
        <v>12</v>
      </c>
      <c r="D10" s="82" t="s">
        <v>13</v>
      </c>
      <c r="E10" s="47" t="s">
        <v>14</v>
      </c>
    </row>
    <row r="11" spans="1:7">
      <c r="B11" s="32"/>
      <c r="C11" s="83"/>
      <c r="D11" s="83"/>
      <c r="E11" s="12" t="s">
        <v>15</v>
      </c>
    </row>
    <row r="12" spans="1:7">
      <c r="B12" s="32"/>
      <c r="C12" s="83" t="s">
        <v>16</v>
      </c>
      <c r="D12" s="83" t="s">
        <v>16</v>
      </c>
      <c r="E12" s="34" t="s">
        <v>17</v>
      </c>
    </row>
    <row r="13" spans="1:7">
      <c r="B13" s="52"/>
      <c r="C13" s="84"/>
      <c r="D13" s="84"/>
      <c r="E13" s="85" t="str">
        <f>IF(C13=0,"-",D13/C13)</f>
        <v>-</v>
      </c>
    </row>
    <row r="14" spans="1:7">
      <c r="B14" s="52"/>
      <c r="C14" s="86"/>
      <c r="D14" s="86"/>
      <c r="E14" s="85" t="str">
        <f>IF(C14=0,"-",D14/C14)</f>
        <v>-</v>
      </c>
    </row>
    <row r="15" spans="1:7">
      <c r="B15" s="52"/>
      <c r="C15" s="86"/>
      <c r="D15" s="86"/>
      <c r="E15" s="85" t="str">
        <f>IF(C15=0,"-",D15/C15)</f>
        <v>-</v>
      </c>
    </row>
    <row r="16" spans="1:7">
      <c r="B16" s="52"/>
      <c r="C16" s="86"/>
      <c r="D16" s="86"/>
      <c r="E16" s="85" t="str">
        <f>IF(C16=0,"-",D16/C16)</f>
        <v>-</v>
      </c>
    </row>
    <row r="17" spans="2:10" ht="12.75" thickBot="1">
      <c r="B17" s="87" t="s">
        <v>18</v>
      </c>
      <c r="C17" s="88">
        <f>SUM(C13:C16)</f>
        <v>0</v>
      </c>
      <c r="D17" s="88">
        <f>SUM(D13:D16)</f>
        <v>0</v>
      </c>
      <c r="E17" s="89" t="str">
        <f>IF(C17=0,"-",D17/C17)</f>
        <v>-</v>
      </c>
      <c r="G17" s="90"/>
    </row>
    <row r="19" spans="2:10">
      <c r="B19" s="1" t="s">
        <v>19</v>
      </c>
    </row>
    <row r="20" spans="2:10" ht="12.75" thickBot="1">
      <c r="B20" s="1" t="s">
        <v>20</v>
      </c>
      <c r="C20" s="41"/>
    </row>
    <row r="21" spans="2:10">
      <c r="B21" s="42" t="s">
        <v>21</v>
      </c>
      <c r="C21" s="81" t="s">
        <v>22</v>
      </c>
      <c r="D21" s="53" t="s">
        <v>23</v>
      </c>
      <c r="E21" s="53" t="s">
        <v>24</v>
      </c>
      <c r="F21" s="53" t="s">
        <v>25</v>
      </c>
      <c r="G21" s="81" t="s">
        <v>26</v>
      </c>
      <c r="H21" s="91" t="s">
        <v>27</v>
      </c>
      <c r="I21" s="44" t="s">
        <v>28</v>
      </c>
      <c r="J21" s="92"/>
    </row>
    <row r="22" spans="2:10">
      <c r="B22" s="45" t="s">
        <v>29</v>
      </c>
      <c r="C22" s="82" t="s">
        <v>30</v>
      </c>
      <c r="D22" s="55"/>
      <c r="E22" s="55" t="s">
        <v>31</v>
      </c>
      <c r="F22" s="55"/>
      <c r="G22" s="82" t="s">
        <v>32</v>
      </c>
      <c r="H22" s="93" t="s">
        <v>33</v>
      </c>
      <c r="I22" s="47" t="s">
        <v>34</v>
      </c>
    </row>
    <row r="23" spans="2:10">
      <c r="B23" s="45" t="s">
        <v>35</v>
      </c>
      <c r="C23" s="82" t="s">
        <v>36</v>
      </c>
      <c r="D23" s="55"/>
      <c r="E23" s="55" t="s">
        <v>37</v>
      </c>
      <c r="F23" s="55"/>
      <c r="G23" s="82" t="s">
        <v>38</v>
      </c>
      <c r="H23" s="93"/>
      <c r="I23" s="47" t="s">
        <v>39</v>
      </c>
    </row>
    <row r="24" spans="2:10">
      <c r="B24" s="94"/>
      <c r="C24" s="83" t="s">
        <v>40</v>
      </c>
      <c r="D24" s="95" t="s">
        <v>41</v>
      </c>
      <c r="E24" s="33" t="s">
        <v>42</v>
      </c>
      <c r="F24" s="33" t="s">
        <v>43</v>
      </c>
      <c r="G24" s="96" t="s">
        <v>44</v>
      </c>
      <c r="H24" s="97" t="s">
        <v>45</v>
      </c>
      <c r="I24" s="34" t="s">
        <v>46</v>
      </c>
    </row>
    <row r="25" spans="2:10">
      <c r="B25" s="52"/>
      <c r="C25" s="98"/>
      <c r="D25" s="99"/>
      <c r="E25" s="100">
        <f>C25*D25*10</f>
        <v>0</v>
      </c>
      <c r="F25" s="16"/>
      <c r="G25" s="20">
        <f>(E25*F25)/1000</f>
        <v>0</v>
      </c>
      <c r="H25" s="101"/>
      <c r="I25" s="102"/>
    </row>
    <row r="26" spans="2:10">
      <c r="B26" s="52"/>
      <c r="C26" s="103"/>
      <c r="D26" s="104"/>
      <c r="E26" s="100">
        <f>C26*D26*10</f>
        <v>0</v>
      </c>
      <c r="F26" s="16"/>
      <c r="G26" s="20">
        <f>(E26*F26)/1000</f>
        <v>0</v>
      </c>
      <c r="H26" s="101"/>
      <c r="I26" s="102"/>
    </row>
    <row r="27" spans="2:10" ht="12.75" thickBot="1">
      <c r="B27" s="105" t="s">
        <v>47</v>
      </c>
      <c r="C27" s="106"/>
      <c r="D27" s="107"/>
      <c r="E27" s="108">
        <f>SUM(E25:E26)</f>
        <v>0</v>
      </c>
      <c r="F27" s="27"/>
      <c r="G27" s="108">
        <f>SUM(G25:G26)</f>
        <v>0</v>
      </c>
      <c r="H27" s="109"/>
      <c r="I27" s="110">
        <f>IF(E17="-",-H27,(G27+H32)*E17-H27)</f>
        <v>0</v>
      </c>
    </row>
    <row r="28" spans="2:10" ht="12.75" thickBot="1">
      <c r="E28" s="1" t="s">
        <v>48</v>
      </c>
    </row>
    <row r="29" spans="2:10">
      <c r="H29" s="111" t="s">
        <v>49</v>
      </c>
    </row>
    <row r="30" spans="2:10">
      <c r="H30" s="112" t="s">
        <v>50</v>
      </c>
    </row>
    <row r="31" spans="2:10">
      <c r="H31" s="112" t="s">
        <v>51</v>
      </c>
    </row>
    <row r="32" spans="2:10" ht="12.75" thickBot="1">
      <c r="H32" s="113"/>
      <c r="I32" s="76"/>
    </row>
    <row r="33" spans="2:11">
      <c r="H33" s="41"/>
    </row>
    <row r="34" spans="2:11" ht="12.75" thickBot="1">
      <c r="B34" s="1" t="s">
        <v>52</v>
      </c>
    </row>
    <row r="35" spans="2:11">
      <c r="B35" s="42"/>
      <c r="C35" s="81" t="s">
        <v>22</v>
      </c>
      <c r="D35" s="53" t="s">
        <v>53</v>
      </c>
      <c r="E35" s="81" t="s">
        <v>24</v>
      </c>
      <c r="F35" s="91" t="s">
        <v>54</v>
      </c>
      <c r="G35" s="44" t="s">
        <v>55</v>
      </c>
      <c r="K35" s="41"/>
    </row>
    <row r="36" spans="2:11">
      <c r="B36" s="45" t="s">
        <v>21</v>
      </c>
      <c r="C36" s="82" t="s">
        <v>56</v>
      </c>
      <c r="D36" s="55" t="s">
        <v>57</v>
      </c>
      <c r="E36" s="82" t="s">
        <v>58</v>
      </c>
      <c r="F36" s="93" t="s">
        <v>59</v>
      </c>
      <c r="G36" s="47"/>
      <c r="K36" s="41"/>
    </row>
    <row r="37" spans="2:11">
      <c r="B37" s="45" t="s">
        <v>29</v>
      </c>
      <c r="C37" s="82" t="s">
        <v>60</v>
      </c>
      <c r="D37" s="55"/>
      <c r="E37" s="82" t="s">
        <v>61</v>
      </c>
      <c r="F37" s="93" t="s">
        <v>62</v>
      </c>
      <c r="G37" s="47" t="s">
        <v>63</v>
      </c>
      <c r="K37" s="41"/>
    </row>
    <row r="38" spans="2:11">
      <c r="B38" s="45" t="s">
        <v>35</v>
      </c>
      <c r="C38" s="55"/>
      <c r="D38" s="55"/>
      <c r="E38" s="82"/>
      <c r="F38" s="93"/>
      <c r="G38" s="47" t="s">
        <v>64</v>
      </c>
      <c r="K38" s="41"/>
    </row>
    <row r="39" spans="2:11">
      <c r="B39" s="75"/>
      <c r="C39" s="55" t="s">
        <v>65</v>
      </c>
      <c r="D39" s="55" t="s">
        <v>66</v>
      </c>
      <c r="E39" s="82" t="s">
        <v>67</v>
      </c>
      <c r="F39" s="114" t="s">
        <v>68</v>
      </c>
      <c r="G39" s="51" t="s">
        <v>69</v>
      </c>
    </row>
    <row r="40" spans="2:11">
      <c r="B40" s="52"/>
      <c r="C40" s="98"/>
      <c r="D40" s="104"/>
      <c r="E40" s="115">
        <f>C40*D40*10/1000</f>
        <v>0</v>
      </c>
      <c r="F40" s="116"/>
      <c r="G40" s="117"/>
    </row>
    <row r="41" spans="2:11">
      <c r="B41" s="52"/>
      <c r="C41" s="103"/>
      <c r="D41" s="104"/>
      <c r="E41" s="115">
        <f>C41*D41*10/1000</f>
        <v>0</v>
      </c>
      <c r="F41" s="118"/>
      <c r="G41" s="119"/>
    </row>
    <row r="42" spans="2:11" ht="12.75" thickBot="1">
      <c r="B42" s="24" t="s">
        <v>70</v>
      </c>
      <c r="C42" s="106"/>
      <c r="D42" s="107"/>
      <c r="E42" s="120">
        <f>SUM(E40:E41)</f>
        <v>0</v>
      </c>
      <c r="F42" s="109"/>
      <c r="G42" s="40">
        <f>IF(E17="-",-F42,(E42+F47)*E17-F42)</f>
        <v>0</v>
      </c>
    </row>
    <row r="43" spans="2:11" ht="12.75" thickBot="1">
      <c r="C43" s="121"/>
      <c r="D43" s="121"/>
      <c r="E43" s="1" t="s">
        <v>71</v>
      </c>
    </row>
    <row r="44" spans="2:11">
      <c r="C44" s="121"/>
      <c r="F44" s="111" t="s">
        <v>72</v>
      </c>
    </row>
    <row r="45" spans="2:11">
      <c r="F45" s="112" t="s">
        <v>73</v>
      </c>
    </row>
    <row r="46" spans="2:11">
      <c r="F46" s="112" t="s">
        <v>74</v>
      </c>
    </row>
    <row r="47" spans="2:11" ht="12.75" thickBot="1">
      <c r="F47" s="122"/>
      <c r="G47" s="76"/>
    </row>
    <row r="49" spans="2:10" ht="12.75" thickBot="1">
      <c r="B49" s="1" t="s">
        <v>75</v>
      </c>
    </row>
    <row r="50" spans="2:10">
      <c r="B50" s="364"/>
      <c r="C50" s="123" t="s">
        <v>76</v>
      </c>
      <c r="D50" s="8"/>
      <c r="E50" s="8"/>
      <c r="F50" s="124"/>
      <c r="G50" s="9"/>
      <c r="H50" s="53" t="s">
        <v>77</v>
      </c>
      <c r="I50" s="81" t="s">
        <v>24</v>
      </c>
      <c r="J50" s="91" t="s">
        <v>78</v>
      </c>
    </row>
    <row r="51" spans="2:10">
      <c r="B51" s="45" t="s">
        <v>21</v>
      </c>
      <c r="C51" s="11"/>
      <c r="D51" s="125" t="s">
        <v>79</v>
      </c>
      <c r="E51" s="125" t="s">
        <v>80</v>
      </c>
      <c r="F51" s="125" t="s">
        <v>81</v>
      </c>
      <c r="G51" s="126" t="s">
        <v>82</v>
      </c>
      <c r="H51" s="55" t="s">
        <v>83</v>
      </c>
      <c r="I51" s="82" t="s">
        <v>84</v>
      </c>
      <c r="J51" s="93" t="s">
        <v>85</v>
      </c>
    </row>
    <row r="52" spans="2:10">
      <c r="B52" s="45" t="s">
        <v>29</v>
      </c>
      <c r="C52" s="11"/>
      <c r="D52" s="55"/>
      <c r="E52" s="55"/>
      <c r="F52" s="55"/>
      <c r="G52" s="126"/>
      <c r="H52" s="55" t="s">
        <v>86</v>
      </c>
      <c r="I52" s="82" t="s">
        <v>87</v>
      </c>
      <c r="J52" s="93" t="s">
        <v>34</v>
      </c>
    </row>
    <row r="53" spans="2:10">
      <c r="B53" s="45" t="s">
        <v>35</v>
      </c>
      <c r="C53" s="59" t="s">
        <v>65</v>
      </c>
      <c r="D53" s="59" t="s">
        <v>65</v>
      </c>
      <c r="E53" s="59" t="s">
        <v>88</v>
      </c>
      <c r="F53" s="59" t="s">
        <v>88</v>
      </c>
      <c r="G53" s="59" t="s">
        <v>88</v>
      </c>
      <c r="H53" s="55" t="s">
        <v>89</v>
      </c>
      <c r="I53" s="82" t="s">
        <v>90</v>
      </c>
      <c r="J53" s="114" t="s">
        <v>91</v>
      </c>
    </row>
    <row r="54" spans="2:10">
      <c r="B54" s="13"/>
      <c r="C54" s="127"/>
      <c r="D54" s="128"/>
      <c r="E54" s="128"/>
      <c r="F54" s="21"/>
      <c r="G54" s="128"/>
      <c r="H54" s="129"/>
      <c r="I54" s="20">
        <f>C54*H54*10/1000</f>
        <v>0</v>
      </c>
      <c r="J54" s="101"/>
    </row>
    <row r="55" spans="2:10">
      <c r="B55" s="52"/>
      <c r="C55" s="21"/>
      <c r="D55" s="21"/>
      <c r="E55" s="21"/>
      <c r="F55" s="21"/>
      <c r="G55" s="21"/>
      <c r="H55" s="129"/>
      <c r="I55" s="20">
        <f>C55*H55*10/1000</f>
        <v>0</v>
      </c>
      <c r="J55" s="101"/>
    </row>
    <row r="56" spans="2:10" ht="12.75" thickBot="1">
      <c r="B56" s="24" t="s">
        <v>70</v>
      </c>
      <c r="C56" s="130"/>
      <c r="D56" s="130"/>
      <c r="E56" s="130"/>
      <c r="F56" s="130"/>
      <c r="G56" s="25"/>
      <c r="H56" s="131"/>
      <c r="I56" s="62">
        <f>SUM(I54:I55)</f>
        <v>0</v>
      </c>
      <c r="J56" s="109"/>
    </row>
    <row r="57" spans="2:10" ht="12.75" thickBot="1">
      <c r="C57" s="121"/>
      <c r="D57" s="121"/>
      <c r="E57" s="121"/>
      <c r="F57" s="121"/>
      <c r="G57" s="121"/>
      <c r="H57" s="121"/>
      <c r="I57" s="1" t="s">
        <v>92</v>
      </c>
      <c r="J57" s="41"/>
    </row>
    <row r="58" spans="2:10">
      <c r="C58" s="121"/>
      <c r="D58" s="121"/>
      <c r="E58" s="121"/>
      <c r="F58" s="121"/>
      <c r="G58" s="121"/>
      <c r="H58" s="121"/>
      <c r="I58" s="111" t="s">
        <v>93</v>
      </c>
      <c r="J58" s="76"/>
    </row>
    <row r="59" spans="2:10">
      <c r="C59" s="121"/>
      <c r="D59" s="121"/>
      <c r="E59" s="121"/>
      <c r="F59" s="121"/>
      <c r="G59" s="121"/>
      <c r="H59" s="121"/>
      <c r="I59" s="112" t="s">
        <v>94</v>
      </c>
      <c r="J59" s="41"/>
    </row>
    <row r="60" spans="2:10">
      <c r="C60" s="121"/>
      <c r="D60" s="121"/>
      <c r="E60" s="121"/>
      <c r="F60" s="121"/>
      <c r="G60" s="121"/>
      <c r="H60" s="121"/>
      <c r="I60" s="132" t="s">
        <v>95</v>
      </c>
      <c r="J60" s="41"/>
    </row>
    <row r="61" spans="2:10" ht="12.75" thickBot="1">
      <c r="C61" s="121"/>
      <c r="D61" s="121"/>
      <c r="E61" s="121"/>
      <c r="F61" s="121"/>
      <c r="G61" s="121"/>
      <c r="H61" s="121"/>
      <c r="I61" s="133"/>
      <c r="J61" s="41"/>
    </row>
    <row r="62" spans="2:10" ht="12.75" thickBot="1">
      <c r="C62" s="121"/>
      <c r="D62" s="121"/>
      <c r="E62" s="121"/>
      <c r="F62" s="121"/>
      <c r="G62" s="121"/>
      <c r="H62" s="121"/>
      <c r="I62" s="41"/>
      <c r="J62" s="41"/>
    </row>
    <row r="63" spans="2:10">
      <c r="C63" s="121"/>
      <c r="D63" s="121"/>
      <c r="E63" s="121"/>
      <c r="F63" s="121"/>
      <c r="G63" s="121"/>
      <c r="H63" s="41"/>
      <c r="I63" s="41"/>
      <c r="J63" s="44" t="s">
        <v>28</v>
      </c>
    </row>
    <row r="64" spans="2:10">
      <c r="C64" s="121"/>
      <c r="D64" s="121"/>
      <c r="E64" s="121"/>
      <c r="F64" s="121"/>
      <c r="G64" s="121"/>
      <c r="H64" s="121"/>
      <c r="I64" s="41"/>
      <c r="J64" s="12"/>
    </row>
    <row r="65" spans="2:17">
      <c r="C65" s="121"/>
      <c r="D65" s="121"/>
      <c r="E65" s="41"/>
      <c r="J65" s="47" t="s">
        <v>96</v>
      </c>
    </row>
    <row r="66" spans="2:17">
      <c r="C66" s="121"/>
      <c r="J66" s="51" t="s">
        <v>97</v>
      </c>
    </row>
    <row r="67" spans="2:17">
      <c r="J67" s="102"/>
    </row>
    <row r="68" spans="2:17">
      <c r="J68" s="102"/>
    </row>
    <row r="69" spans="2:17" ht="12.75" thickBot="1">
      <c r="J69" s="40">
        <f>IF(E17="-",-J56,(I56+I61)*E17-J56)</f>
        <v>0</v>
      </c>
    </row>
    <row r="70" spans="2:17">
      <c r="J70" s="41"/>
    </row>
    <row r="71" spans="2:17" ht="12.75" thickBot="1">
      <c r="B71" s="1" t="s">
        <v>98</v>
      </c>
      <c r="C71" s="41"/>
      <c r="D71" s="41"/>
      <c r="E71" s="41"/>
      <c r="F71" s="41"/>
      <c r="G71" s="41"/>
      <c r="H71" s="41"/>
      <c r="I71" s="41"/>
      <c r="J71" s="41"/>
      <c r="L71" s="41"/>
    </row>
    <row r="72" spans="2:17">
      <c r="B72" s="42" t="s">
        <v>21</v>
      </c>
      <c r="C72" s="134" t="s">
        <v>99</v>
      </c>
      <c r="D72" s="7"/>
      <c r="E72" s="8"/>
      <c r="F72" s="8"/>
      <c r="G72" s="135" t="s">
        <v>100</v>
      </c>
      <c r="H72" s="8"/>
      <c r="I72" s="8"/>
      <c r="J72" s="9"/>
      <c r="K72" s="41"/>
      <c r="L72" s="41"/>
      <c r="M72" s="41"/>
      <c r="N72" s="41"/>
      <c r="O72" s="41"/>
      <c r="Q72" s="41"/>
    </row>
    <row r="73" spans="2:17">
      <c r="B73" s="45" t="s">
        <v>29</v>
      </c>
      <c r="C73" s="126"/>
      <c r="D73" s="125" t="s">
        <v>101</v>
      </c>
      <c r="E73" s="125" t="s">
        <v>102</v>
      </c>
      <c r="F73" s="136" t="s">
        <v>103</v>
      </c>
      <c r="G73" s="93"/>
      <c r="H73" s="126" t="s">
        <v>101</v>
      </c>
      <c r="I73" s="55" t="s">
        <v>102</v>
      </c>
      <c r="J73" s="55" t="s">
        <v>103</v>
      </c>
      <c r="K73" s="41"/>
      <c r="L73" s="41"/>
      <c r="M73" s="41"/>
      <c r="N73" s="41"/>
      <c r="O73" s="41"/>
      <c r="Q73" s="41"/>
    </row>
    <row r="74" spans="2:17">
      <c r="B74" s="49" t="s">
        <v>35</v>
      </c>
      <c r="C74" s="367" t="s">
        <v>104</v>
      </c>
      <c r="D74" s="59" t="s">
        <v>104</v>
      </c>
      <c r="E74" s="59" t="s">
        <v>104</v>
      </c>
      <c r="F74" s="58" t="s">
        <v>104</v>
      </c>
      <c r="G74" s="114" t="s">
        <v>104</v>
      </c>
      <c r="H74" s="367" t="s">
        <v>104</v>
      </c>
      <c r="I74" s="59" t="s">
        <v>104</v>
      </c>
      <c r="J74" s="59" t="s">
        <v>104</v>
      </c>
      <c r="K74" s="41"/>
      <c r="L74" s="41"/>
      <c r="M74" s="41"/>
      <c r="N74" s="41"/>
      <c r="O74" s="41"/>
      <c r="Q74" s="41"/>
    </row>
    <row r="75" spans="2:17">
      <c r="B75" s="52"/>
      <c r="C75" s="36">
        <f>SUM(D75:F75)</f>
        <v>0</v>
      </c>
      <c r="D75" s="11"/>
      <c r="E75" s="11"/>
      <c r="F75" s="83"/>
      <c r="G75" s="137">
        <f>SUM(H75:J75)</f>
        <v>0</v>
      </c>
      <c r="H75" s="138"/>
      <c r="I75" s="139"/>
      <c r="J75" s="139"/>
      <c r="K75" s="41"/>
      <c r="L75" s="41"/>
      <c r="M75" s="41"/>
      <c r="N75" s="41"/>
      <c r="O75" s="41"/>
      <c r="Q75" s="41"/>
    </row>
    <row r="76" spans="2:17">
      <c r="B76" s="52"/>
      <c r="C76" s="36">
        <f>SUM(D76:F76)</f>
        <v>0</v>
      </c>
      <c r="D76" s="36"/>
      <c r="E76" s="36"/>
      <c r="F76" s="140"/>
      <c r="G76" s="141">
        <f>SUM(H76:J76)</f>
        <v>0</v>
      </c>
      <c r="H76" s="142"/>
      <c r="I76" s="84"/>
      <c r="J76" s="84"/>
      <c r="K76" s="41"/>
      <c r="L76" s="41"/>
      <c r="M76" s="41"/>
      <c r="N76" s="41"/>
      <c r="O76" s="41"/>
      <c r="Q76" s="41"/>
    </row>
    <row r="77" spans="2:17" ht="12.75" thickBot="1">
      <c r="B77" s="24" t="s">
        <v>105</v>
      </c>
      <c r="C77" s="39">
        <f>SUM(C75:C76)</f>
        <v>0</v>
      </c>
      <c r="D77" s="39">
        <f>SUM(D75:D76)</f>
        <v>0</v>
      </c>
      <c r="E77" s="39">
        <f>SUM(E75:E76)</f>
        <v>0</v>
      </c>
      <c r="F77" s="39">
        <f>SUM(F75:F76)</f>
        <v>0</v>
      </c>
      <c r="G77" s="143">
        <f>SUM(H77:J77)</f>
        <v>0</v>
      </c>
      <c r="H77" s="144">
        <f>SUM(H75:H76)</f>
        <v>0</v>
      </c>
      <c r="I77" s="144">
        <f>SUM(I75:I76)</f>
        <v>0</v>
      </c>
      <c r="J77" s="144">
        <f>SUM(J75:J76)</f>
        <v>0</v>
      </c>
      <c r="K77" s="41"/>
      <c r="L77" s="41"/>
      <c r="M77" s="41"/>
      <c r="N77" s="41"/>
      <c r="O77" s="41"/>
      <c r="Q77" s="41"/>
    </row>
    <row r="78" spans="2:17" ht="12.75" thickBot="1">
      <c r="C78" s="41"/>
      <c r="D78" s="41"/>
      <c r="E78" s="41"/>
      <c r="F78" s="41"/>
      <c r="G78" s="41"/>
      <c r="H78" s="41"/>
      <c r="I78" s="41"/>
      <c r="J78" s="41"/>
      <c r="L78" s="41"/>
    </row>
    <row r="79" spans="2:17">
      <c r="C79" s="41"/>
      <c r="D79" s="41"/>
      <c r="E79" s="41"/>
      <c r="F79" s="111" t="s">
        <v>106</v>
      </c>
      <c r="G79" s="41"/>
      <c r="H79" s="41"/>
      <c r="I79" s="41"/>
      <c r="J79" s="145" t="s">
        <v>107</v>
      </c>
      <c r="L79" s="41"/>
    </row>
    <row r="80" spans="2:17">
      <c r="C80" s="41"/>
      <c r="D80" s="41"/>
      <c r="E80" s="41"/>
      <c r="F80" s="112" t="s">
        <v>108</v>
      </c>
      <c r="G80" s="41"/>
      <c r="H80" s="41"/>
      <c r="I80" s="41"/>
      <c r="J80" s="146" t="s">
        <v>109</v>
      </c>
      <c r="L80" s="41"/>
    </row>
    <row r="81" spans="2:14">
      <c r="C81" s="41"/>
      <c r="D81" s="41"/>
      <c r="E81" s="41"/>
      <c r="F81" s="132" t="s">
        <v>104</v>
      </c>
      <c r="G81" s="41"/>
      <c r="H81" s="41"/>
      <c r="I81" s="41"/>
      <c r="J81" s="147" t="s">
        <v>104</v>
      </c>
      <c r="L81" s="41"/>
    </row>
    <row r="82" spans="2:14" ht="12.75" thickBot="1">
      <c r="C82" s="41"/>
      <c r="D82" s="41"/>
      <c r="E82" s="41"/>
      <c r="F82" s="133"/>
      <c r="G82" s="41"/>
      <c r="H82" s="41"/>
      <c r="I82" s="41"/>
      <c r="J82" s="102"/>
      <c r="L82" s="41"/>
    </row>
    <row r="83" spans="2:14">
      <c r="C83" s="41"/>
      <c r="D83" s="41"/>
      <c r="E83" s="41"/>
      <c r="F83" s="41"/>
      <c r="G83" s="41"/>
      <c r="H83" s="41"/>
      <c r="I83" s="41"/>
      <c r="J83" s="102"/>
      <c r="L83" s="41"/>
    </row>
    <row r="84" spans="2:14" ht="12.75" thickBot="1">
      <c r="C84" s="41"/>
      <c r="D84" s="41"/>
      <c r="E84" s="41"/>
      <c r="F84" s="41"/>
      <c r="G84" s="41"/>
      <c r="H84" s="41"/>
      <c r="I84" s="41"/>
      <c r="J84" s="148">
        <f>IF(E17="-",-G77,(C77+F82)*E17-G77)</f>
        <v>0</v>
      </c>
      <c r="L84" s="41"/>
    </row>
    <row r="85" spans="2:14" ht="6" customHeight="1">
      <c r="C85" s="41"/>
      <c r="D85" s="41"/>
      <c r="E85" s="41"/>
      <c r="F85" s="41"/>
      <c r="G85" s="41"/>
      <c r="H85" s="41"/>
      <c r="I85" s="41"/>
      <c r="J85" s="41"/>
      <c r="L85" s="41"/>
    </row>
    <row r="86" spans="2:14">
      <c r="B86" s="1" t="s">
        <v>110</v>
      </c>
      <c r="C86" s="41"/>
      <c r="D86" s="41"/>
      <c r="E86" s="41"/>
      <c r="F86" s="41"/>
      <c r="G86" s="41"/>
      <c r="H86" s="41"/>
      <c r="I86" s="41"/>
      <c r="J86" s="41"/>
      <c r="L86" s="41"/>
    </row>
    <row r="87" spans="2:14" ht="12.75" thickBot="1">
      <c r="D87" s="1" t="s">
        <v>111</v>
      </c>
      <c r="H87" s="41"/>
      <c r="N87" s="41"/>
    </row>
    <row r="88" spans="2:14">
      <c r="B88" s="149" t="s">
        <v>112</v>
      </c>
      <c r="C88" s="150"/>
      <c r="D88" s="151">
        <f>I27</f>
        <v>0</v>
      </c>
      <c r="F88" s="41"/>
      <c r="G88" s="41"/>
      <c r="H88" s="41"/>
      <c r="N88" s="41"/>
    </row>
    <row r="89" spans="2:14">
      <c r="B89" s="4" t="s">
        <v>113</v>
      </c>
      <c r="C89" s="152"/>
      <c r="D89" s="2">
        <f>G42</f>
        <v>0</v>
      </c>
      <c r="F89" s="41"/>
      <c r="G89" s="41"/>
      <c r="H89" s="41"/>
      <c r="I89" s="41"/>
      <c r="N89" s="41"/>
    </row>
    <row r="90" spans="2:14">
      <c r="B90" s="4" t="s">
        <v>114</v>
      </c>
      <c r="C90" s="152"/>
      <c r="D90" s="2">
        <f>J69</f>
        <v>0</v>
      </c>
      <c r="F90" s="41"/>
      <c r="G90" s="41"/>
      <c r="H90" s="41"/>
      <c r="I90" s="41"/>
      <c r="N90" s="41"/>
    </row>
    <row r="91" spans="2:14">
      <c r="B91" s="4" t="s">
        <v>115</v>
      </c>
      <c r="C91" s="153"/>
      <c r="D91" s="154">
        <f>J84</f>
        <v>0</v>
      </c>
      <c r="F91" s="41"/>
      <c r="N91" s="41"/>
    </row>
    <row r="92" spans="2:14" ht="13.5" customHeight="1" thickBot="1">
      <c r="B92" s="72" t="s">
        <v>116</v>
      </c>
      <c r="C92" s="74"/>
      <c r="D92" s="40">
        <f>SUM(D88:D91)</f>
        <v>0</v>
      </c>
      <c r="F92" s="41"/>
      <c r="N92" s="41"/>
    </row>
    <row r="93" spans="2:14" ht="12" customHeight="1">
      <c r="N93" s="41"/>
    </row>
    <row r="94" spans="2:14" ht="13.5" customHeight="1">
      <c r="B94" s="1" t="s">
        <v>117</v>
      </c>
    </row>
    <row r="95" spans="2:14" ht="13.5" customHeight="1" thickBot="1">
      <c r="B95" s="1" t="s">
        <v>118</v>
      </c>
    </row>
    <row r="96" spans="2:14" ht="13.5" customHeight="1">
      <c r="B96" s="364"/>
      <c r="C96" s="53" t="s">
        <v>8</v>
      </c>
      <c r="D96" s="53" t="s">
        <v>77</v>
      </c>
      <c r="E96" s="53" t="s">
        <v>119</v>
      </c>
      <c r="F96" s="81" t="s">
        <v>120</v>
      </c>
      <c r="G96" s="91" t="s">
        <v>121</v>
      </c>
      <c r="H96" s="44" t="s">
        <v>122</v>
      </c>
    </row>
    <row r="97" spans="2:10" ht="13.5" customHeight="1">
      <c r="B97" s="75" t="s">
        <v>123</v>
      </c>
      <c r="C97" s="55" t="s">
        <v>124</v>
      </c>
      <c r="D97" s="55" t="s">
        <v>125</v>
      </c>
      <c r="E97" s="55" t="s">
        <v>126</v>
      </c>
      <c r="F97" s="82" t="s">
        <v>127</v>
      </c>
      <c r="G97" s="93" t="s">
        <v>128</v>
      </c>
      <c r="H97" s="47"/>
    </row>
    <row r="98" spans="2:10" ht="13.5" customHeight="1">
      <c r="B98" s="75"/>
      <c r="C98" s="55"/>
      <c r="D98" s="55"/>
      <c r="E98" s="55" t="s">
        <v>86</v>
      </c>
      <c r="F98" s="82" t="s">
        <v>129</v>
      </c>
      <c r="G98" s="93"/>
      <c r="H98" s="47" t="s">
        <v>130</v>
      </c>
    </row>
    <row r="99" spans="2:10" ht="13.5" customHeight="1">
      <c r="B99" s="75"/>
      <c r="C99" s="55" t="s">
        <v>131</v>
      </c>
      <c r="D99" s="55" t="s">
        <v>132</v>
      </c>
      <c r="E99" s="55" t="s">
        <v>133</v>
      </c>
      <c r="F99" s="58" t="s">
        <v>134</v>
      </c>
      <c r="G99" s="114" t="s">
        <v>134</v>
      </c>
      <c r="H99" s="51" t="s">
        <v>91</v>
      </c>
    </row>
    <row r="100" spans="2:10" ht="13.5" customHeight="1">
      <c r="B100" s="13"/>
      <c r="C100" s="14"/>
      <c r="D100" s="155"/>
      <c r="E100" s="21"/>
      <c r="F100" s="22">
        <f>(C100+D100)*E100</f>
        <v>0</v>
      </c>
      <c r="G100" s="156"/>
      <c r="H100" s="102"/>
    </row>
    <row r="101" spans="2:10" ht="13.5" customHeight="1">
      <c r="B101" s="4"/>
      <c r="C101" s="20"/>
      <c r="D101" s="155"/>
      <c r="E101" s="21"/>
      <c r="F101" s="22">
        <f>(C101+D101)*E101</f>
        <v>0</v>
      </c>
      <c r="G101" s="157"/>
      <c r="H101" s="102"/>
    </row>
    <row r="102" spans="2:10" ht="13.5" customHeight="1" thickBot="1">
      <c r="B102" s="158" t="s">
        <v>135</v>
      </c>
      <c r="C102" s="130"/>
      <c r="D102" s="130"/>
      <c r="E102" s="25"/>
      <c r="F102" s="159">
        <f>SUM(F100:F101)</f>
        <v>0</v>
      </c>
      <c r="G102" s="160">
        <f>SUM(G100:G101)</f>
        <v>0</v>
      </c>
      <c r="H102" s="40">
        <f>IF(E17="-",-G102,F102*E17-G102)</f>
        <v>0</v>
      </c>
    </row>
    <row r="103" spans="2:10" ht="13.5" customHeight="1">
      <c r="F103" s="1" t="s">
        <v>136</v>
      </c>
    </row>
    <row r="104" spans="2:10" ht="13.5" customHeight="1"/>
    <row r="105" spans="2:10" ht="13.5" customHeight="1">
      <c r="B105" s="1" t="s">
        <v>137</v>
      </c>
    </row>
    <row r="106" spans="2:10" ht="13.5" customHeight="1" thickBot="1">
      <c r="B106" s="1" t="s">
        <v>138</v>
      </c>
    </row>
    <row r="107" spans="2:10" ht="13.5" customHeight="1">
      <c r="B107" s="6"/>
      <c r="C107" s="7" t="s">
        <v>139</v>
      </c>
      <c r="D107" s="8"/>
      <c r="E107" s="9"/>
      <c r="F107" s="7" t="s">
        <v>140</v>
      </c>
      <c r="G107" s="8"/>
      <c r="H107" s="9"/>
      <c r="I107" s="7" t="s">
        <v>141</v>
      </c>
      <c r="J107" s="10"/>
    </row>
    <row r="108" spans="2:10" ht="13.5" customHeight="1">
      <c r="B108" s="368" t="s">
        <v>142</v>
      </c>
      <c r="C108" s="11" t="s">
        <v>143</v>
      </c>
      <c r="D108" s="11" t="s">
        <v>144</v>
      </c>
      <c r="E108" s="11" t="s">
        <v>145</v>
      </c>
      <c r="F108" s="11" t="s">
        <v>146</v>
      </c>
      <c r="G108" s="11" t="s">
        <v>147</v>
      </c>
      <c r="H108" s="11" t="s">
        <v>148</v>
      </c>
      <c r="I108" s="11" t="s">
        <v>149</v>
      </c>
      <c r="J108" s="12" t="s">
        <v>150</v>
      </c>
    </row>
    <row r="109" spans="2:10" ht="13.5" customHeight="1">
      <c r="B109" s="368"/>
      <c r="C109" s="11" t="s">
        <v>151</v>
      </c>
      <c r="D109" s="11" t="s">
        <v>152</v>
      </c>
      <c r="E109" s="11" t="s">
        <v>153</v>
      </c>
      <c r="F109" s="11" t="s">
        <v>154</v>
      </c>
      <c r="G109" s="11" t="s">
        <v>155</v>
      </c>
      <c r="H109" s="11" t="s">
        <v>156</v>
      </c>
      <c r="I109" s="11" t="s">
        <v>157</v>
      </c>
      <c r="J109" s="12" t="s">
        <v>158</v>
      </c>
    </row>
    <row r="110" spans="2:10" ht="13.5" customHeight="1">
      <c r="B110" s="368"/>
      <c r="C110" s="11" t="s">
        <v>159</v>
      </c>
      <c r="D110" s="11" t="s">
        <v>160</v>
      </c>
      <c r="E110" s="11" t="s">
        <v>161</v>
      </c>
      <c r="F110" s="11" t="s">
        <v>159</v>
      </c>
      <c r="G110" s="11" t="s">
        <v>160</v>
      </c>
      <c r="H110" s="11" t="s">
        <v>161</v>
      </c>
      <c r="I110" s="11" t="s">
        <v>162</v>
      </c>
      <c r="J110" s="12" t="s">
        <v>163</v>
      </c>
    </row>
    <row r="111" spans="2:10" ht="13.5" customHeight="1">
      <c r="B111" s="13"/>
      <c r="C111" s="14"/>
      <c r="D111" s="15"/>
      <c r="E111" s="16">
        <f>+C111*D111*I119/1000</f>
        <v>0</v>
      </c>
      <c r="F111" s="17"/>
      <c r="G111" s="18"/>
      <c r="H111" s="16">
        <f>+F111*G111*I119/1000</f>
        <v>0</v>
      </c>
      <c r="I111" s="17"/>
      <c r="J111" s="19"/>
    </row>
    <row r="112" spans="2:10" ht="13.5" customHeight="1">
      <c r="B112" s="4"/>
      <c r="C112" s="20"/>
      <c r="D112" s="21"/>
      <c r="E112" s="16">
        <f>+C112*D112*I120/1000</f>
        <v>0</v>
      </c>
      <c r="F112" s="22"/>
      <c r="G112" s="16"/>
      <c r="H112" s="16">
        <f>+F112*G112*I120/1000</f>
        <v>0</v>
      </c>
      <c r="I112" s="22"/>
      <c r="J112" s="23"/>
    </row>
    <row r="113" spans="2:10" ht="13.5" customHeight="1" thickBot="1">
      <c r="B113" s="24" t="s">
        <v>70</v>
      </c>
      <c r="C113" s="25">
        <f t="shared" ref="C113:H113" si="0">SUM(C111:C112)</f>
        <v>0</v>
      </c>
      <c r="D113" s="25">
        <f t="shared" si="0"/>
        <v>0</v>
      </c>
      <c r="E113" s="26">
        <f t="shared" si="0"/>
        <v>0</v>
      </c>
      <c r="F113" s="27">
        <f t="shared" si="0"/>
        <v>0</v>
      </c>
      <c r="G113" s="27">
        <f t="shared" si="0"/>
        <v>0</v>
      </c>
      <c r="H113" s="26">
        <f t="shared" si="0"/>
        <v>0</v>
      </c>
      <c r="I113" s="27"/>
      <c r="J113" s="28"/>
    </row>
    <row r="114" spans="2:10" ht="13.5" customHeight="1" thickBot="1">
      <c r="E114" s="1" t="s">
        <v>164</v>
      </c>
      <c r="H114" s="1" t="s">
        <v>165</v>
      </c>
    </row>
    <row r="115" spans="2:10" ht="13.5" customHeight="1">
      <c r="H115" s="29"/>
      <c r="I115" s="30" t="s">
        <v>166</v>
      </c>
      <c r="J115" s="31" t="s">
        <v>167</v>
      </c>
    </row>
    <row r="116" spans="2:10" ht="13.5" customHeight="1">
      <c r="H116" s="32" t="s">
        <v>168</v>
      </c>
      <c r="I116" s="11" t="s">
        <v>169</v>
      </c>
      <c r="J116" s="12"/>
    </row>
    <row r="117" spans="2:10" ht="13.5" customHeight="1">
      <c r="H117" s="32" t="s">
        <v>170</v>
      </c>
      <c r="I117" s="11"/>
      <c r="J117" s="12" t="s">
        <v>171</v>
      </c>
    </row>
    <row r="118" spans="2:10" ht="13.5" customHeight="1">
      <c r="H118" s="32" t="s">
        <v>161</v>
      </c>
      <c r="I118" s="33" t="s">
        <v>16</v>
      </c>
      <c r="J118" s="34" t="s">
        <v>172</v>
      </c>
    </row>
    <row r="119" spans="2:10" ht="13.5" customHeight="1">
      <c r="H119" s="35">
        <f>+I111*J111*I119/1000</f>
        <v>0</v>
      </c>
      <c r="I119" s="36"/>
      <c r="J119" s="37"/>
    </row>
    <row r="120" spans="2:10" ht="13.5" customHeight="1">
      <c r="H120" s="35">
        <f>+I112*J112*I120/1000</f>
        <v>0</v>
      </c>
      <c r="I120" s="36"/>
      <c r="J120" s="37"/>
    </row>
    <row r="121" spans="2:10" ht="13.5" customHeight="1" thickBot="1">
      <c r="H121" s="38">
        <f>SUM(H119:H120)</f>
        <v>0</v>
      </c>
      <c r="I121" s="39">
        <f>SUM(I119:I120)</f>
        <v>0</v>
      </c>
      <c r="J121" s="40">
        <f>+E113+H113-H121</f>
        <v>0</v>
      </c>
    </row>
    <row r="122" spans="2:10" ht="13.5" customHeight="1">
      <c r="H122" s="1" t="s">
        <v>173</v>
      </c>
    </row>
    <row r="123" spans="2:10" ht="13.5" customHeight="1" thickBot="1">
      <c r="B123" s="1" t="s">
        <v>174</v>
      </c>
    </row>
    <row r="124" spans="2:10" ht="13.5" customHeight="1">
      <c r="B124" s="6"/>
      <c r="C124" s="379" t="s">
        <v>175</v>
      </c>
      <c r="D124" s="380"/>
      <c r="E124" s="381"/>
      <c r="F124" s="379" t="s">
        <v>176</v>
      </c>
      <c r="G124" s="380"/>
      <c r="H124" s="381"/>
      <c r="I124" s="53" t="s">
        <v>177</v>
      </c>
      <c r="J124" s="44" t="s">
        <v>167</v>
      </c>
    </row>
    <row r="125" spans="2:10" ht="13.5" customHeight="1">
      <c r="B125" s="75" t="s">
        <v>123</v>
      </c>
      <c r="C125" s="55" t="s">
        <v>178</v>
      </c>
      <c r="D125" s="55" t="s">
        <v>179</v>
      </c>
      <c r="E125" s="55" t="s">
        <v>145</v>
      </c>
      <c r="F125" s="55" t="s">
        <v>180</v>
      </c>
      <c r="G125" s="55" t="s">
        <v>181</v>
      </c>
      <c r="H125" s="55" t="s">
        <v>182</v>
      </c>
      <c r="I125" s="55" t="s">
        <v>169</v>
      </c>
      <c r="J125" s="47"/>
    </row>
    <row r="126" spans="2:10" ht="13.5" customHeight="1">
      <c r="B126" s="75"/>
      <c r="C126" s="55" t="s">
        <v>183</v>
      </c>
      <c r="D126" s="55" t="s">
        <v>184</v>
      </c>
      <c r="E126" s="55" t="s">
        <v>185</v>
      </c>
      <c r="F126" s="55" t="s">
        <v>186</v>
      </c>
      <c r="G126" s="55" t="s">
        <v>158</v>
      </c>
      <c r="H126" s="55" t="s">
        <v>187</v>
      </c>
      <c r="I126" s="55"/>
      <c r="J126" s="47" t="s">
        <v>188</v>
      </c>
    </row>
    <row r="127" spans="2:10" ht="13.5" customHeight="1">
      <c r="B127" s="75"/>
      <c r="C127" s="55" t="s">
        <v>189</v>
      </c>
      <c r="D127" s="55" t="s">
        <v>190</v>
      </c>
      <c r="E127" s="55" t="s">
        <v>90</v>
      </c>
      <c r="F127" s="55" t="s">
        <v>191</v>
      </c>
      <c r="G127" s="55" t="s">
        <v>192</v>
      </c>
      <c r="H127" s="55" t="s">
        <v>90</v>
      </c>
      <c r="I127" s="59" t="s">
        <v>193</v>
      </c>
      <c r="J127" s="51" t="s">
        <v>194</v>
      </c>
    </row>
    <row r="128" spans="2:10" ht="13.5" customHeight="1">
      <c r="B128" s="13"/>
      <c r="C128" s="16"/>
      <c r="D128" s="16"/>
      <c r="E128" s="16">
        <f>C128*D128*I128/1000</f>
        <v>0</v>
      </c>
      <c r="F128" s="21"/>
      <c r="G128" s="16"/>
      <c r="H128" s="16">
        <f>+F128*G128*I128/1000</f>
        <v>0</v>
      </c>
      <c r="I128" s="36"/>
      <c r="J128" s="37"/>
    </row>
    <row r="129" spans="2:10" ht="13.5" customHeight="1">
      <c r="B129" s="4"/>
      <c r="C129" s="16"/>
      <c r="D129" s="16"/>
      <c r="E129" s="16">
        <f>C129*D129*I129/1000</f>
        <v>0</v>
      </c>
      <c r="F129" s="21"/>
      <c r="G129" s="16"/>
      <c r="H129" s="16">
        <f>+F129*G129*I129/1000</f>
        <v>0</v>
      </c>
      <c r="I129" s="36"/>
      <c r="J129" s="37"/>
    </row>
    <row r="130" spans="2:10" ht="13.5" customHeight="1" thickBot="1">
      <c r="B130" s="158" t="s">
        <v>135</v>
      </c>
      <c r="C130" s="27"/>
      <c r="D130" s="27"/>
      <c r="E130" s="26">
        <f>SUM(E128:E129)</f>
        <v>0</v>
      </c>
      <c r="F130" s="25"/>
      <c r="G130" s="27"/>
      <c r="H130" s="26">
        <f>SUM(H128:H129)</f>
        <v>0</v>
      </c>
      <c r="I130" s="39">
        <f>SUM(I128:I129)</f>
        <v>0</v>
      </c>
      <c r="J130" s="40">
        <f>+E130-H130</f>
        <v>0</v>
      </c>
    </row>
    <row r="131" spans="2:10" ht="13.5" customHeight="1">
      <c r="E131" s="1" t="s">
        <v>195</v>
      </c>
      <c r="H131" s="1" t="s">
        <v>196</v>
      </c>
    </row>
    <row r="132" spans="2:10" ht="13.5" customHeight="1">
      <c r="F132" s="41"/>
    </row>
    <row r="133" spans="2:10" ht="13.5" customHeight="1" thickBot="1">
      <c r="B133" s="1" t="s">
        <v>197</v>
      </c>
    </row>
    <row r="134" spans="2:10" ht="13.5" customHeight="1">
      <c r="B134" s="6"/>
      <c r="C134" s="379" t="s">
        <v>198</v>
      </c>
      <c r="D134" s="380"/>
      <c r="E134" s="381"/>
      <c r="F134" s="379" t="s">
        <v>199</v>
      </c>
      <c r="G134" s="380"/>
      <c r="H134" s="381"/>
      <c r="I134" s="53" t="s">
        <v>177</v>
      </c>
      <c r="J134" s="44" t="s">
        <v>167</v>
      </c>
    </row>
    <row r="135" spans="2:10" ht="13.5" customHeight="1">
      <c r="B135" s="368" t="s">
        <v>142</v>
      </c>
      <c r="C135" s="55" t="s">
        <v>200</v>
      </c>
      <c r="D135" s="55" t="s">
        <v>201</v>
      </c>
      <c r="E135" s="55" t="s">
        <v>145</v>
      </c>
      <c r="F135" s="55" t="s">
        <v>202</v>
      </c>
      <c r="G135" s="55" t="s">
        <v>203</v>
      </c>
      <c r="H135" s="55" t="s">
        <v>204</v>
      </c>
      <c r="I135" s="55" t="s">
        <v>205</v>
      </c>
      <c r="J135" s="47"/>
    </row>
    <row r="136" spans="2:10" ht="13.5" customHeight="1">
      <c r="B136" s="368"/>
      <c r="C136" s="55"/>
      <c r="D136" s="55" t="s">
        <v>206</v>
      </c>
      <c r="E136" s="55" t="s">
        <v>207</v>
      </c>
      <c r="F136" s="55"/>
      <c r="G136" s="55" t="s">
        <v>208</v>
      </c>
      <c r="H136" s="55" t="s">
        <v>209</v>
      </c>
      <c r="I136" s="55"/>
      <c r="J136" s="47" t="s">
        <v>210</v>
      </c>
    </row>
    <row r="137" spans="2:10" ht="13.5" customHeight="1">
      <c r="B137" s="94"/>
      <c r="C137" s="55" t="s">
        <v>211</v>
      </c>
      <c r="D137" s="55" t="s">
        <v>212</v>
      </c>
      <c r="E137" s="55" t="s">
        <v>90</v>
      </c>
      <c r="F137" s="55" t="s">
        <v>213</v>
      </c>
      <c r="G137" s="55" t="s">
        <v>214</v>
      </c>
      <c r="H137" s="55" t="s">
        <v>215</v>
      </c>
      <c r="I137" s="59" t="s">
        <v>216</v>
      </c>
      <c r="J137" s="51" t="s">
        <v>194</v>
      </c>
    </row>
    <row r="138" spans="2:10" ht="13.5" customHeight="1">
      <c r="B138" s="52"/>
      <c r="C138" s="18"/>
      <c r="D138" s="18"/>
      <c r="E138" s="16">
        <f>C138*D138*I138/1000</f>
        <v>0</v>
      </c>
      <c r="F138" s="15"/>
      <c r="G138" s="18"/>
      <c r="H138" s="16">
        <f>+F138*G138*I138/1000</f>
        <v>0</v>
      </c>
      <c r="I138" s="161"/>
      <c r="J138" s="37"/>
    </row>
    <row r="139" spans="2:10" ht="13.5" customHeight="1">
      <c r="B139" s="52"/>
      <c r="C139" s="18"/>
      <c r="D139" s="18"/>
      <c r="E139" s="16">
        <f>C139*D139*I139/1000</f>
        <v>0</v>
      </c>
      <c r="F139" s="15"/>
      <c r="G139" s="18"/>
      <c r="H139" s="16">
        <f>+F139*G139*I139/1000</f>
        <v>0</v>
      </c>
      <c r="I139" s="161"/>
      <c r="J139" s="37"/>
    </row>
    <row r="140" spans="2:10" ht="13.5" customHeight="1" thickBot="1">
      <c r="B140" s="24" t="s">
        <v>70</v>
      </c>
      <c r="C140" s="27"/>
      <c r="D140" s="27"/>
      <c r="E140" s="26">
        <f>SUM(E138:E139)</f>
        <v>0</v>
      </c>
      <c r="F140" s="25"/>
      <c r="G140" s="27"/>
      <c r="H140" s="26">
        <f>SUM(H138:H139)</f>
        <v>0</v>
      </c>
      <c r="I140" s="39">
        <f>SUM(I138:I138)</f>
        <v>0</v>
      </c>
      <c r="J140" s="40">
        <f>+E140-H140</f>
        <v>0</v>
      </c>
    </row>
    <row r="141" spans="2:10" ht="13.5" customHeight="1">
      <c r="E141" s="1" t="s">
        <v>195</v>
      </c>
      <c r="H141" s="1" t="s">
        <v>196</v>
      </c>
    </row>
    <row r="142" spans="2:10" ht="13.5" customHeight="1">
      <c r="F142" s="41"/>
    </row>
    <row r="143" spans="2:10" ht="13.5" customHeight="1" thickBot="1">
      <c r="B143" s="1" t="s">
        <v>217</v>
      </c>
    </row>
    <row r="144" spans="2:10" ht="13.5" customHeight="1" thickBot="1">
      <c r="C144" s="162" t="s">
        <v>218</v>
      </c>
      <c r="D144" s="163"/>
      <c r="E144" s="164"/>
    </row>
    <row r="145" spans="2:10" ht="13.5" customHeight="1">
      <c r="I145" s="165"/>
    </row>
    <row r="146" spans="2:10" ht="13.5" customHeight="1" thickBot="1">
      <c r="B146" s="1" t="s">
        <v>219</v>
      </c>
    </row>
    <row r="147" spans="2:10" ht="13.5" customHeight="1">
      <c r="B147" s="364" t="s">
        <v>220</v>
      </c>
      <c r="C147" s="53" t="s">
        <v>8</v>
      </c>
      <c r="D147" s="53" t="s">
        <v>221</v>
      </c>
      <c r="E147" s="81" t="s">
        <v>222</v>
      </c>
      <c r="F147" s="53" t="s">
        <v>223</v>
      </c>
      <c r="G147" s="53" t="s">
        <v>224</v>
      </c>
      <c r="H147" s="91" t="s">
        <v>225</v>
      </c>
      <c r="I147" s="53" t="s">
        <v>226</v>
      </c>
      <c r="J147" s="44" t="s">
        <v>28</v>
      </c>
    </row>
    <row r="148" spans="2:10" ht="13.5" customHeight="1">
      <c r="B148" s="45" t="s">
        <v>35</v>
      </c>
      <c r="C148" s="55" t="s">
        <v>227</v>
      </c>
      <c r="D148" s="55" t="s">
        <v>228</v>
      </c>
      <c r="E148" s="82" t="s">
        <v>229</v>
      </c>
      <c r="F148" s="55" t="s">
        <v>230</v>
      </c>
      <c r="G148" s="55" t="s">
        <v>231</v>
      </c>
      <c r="H148" s="93" t="s">
        <v>232</v>
      </c>
      <c r="I148" s="55" t="s">
        <v>233</v>
      </c>
      <c r="J148" s="47" t="s">
        <v>34</v>
      </c>
    </row>
    <row r="149" spans="2:10" ht="13.5" customHeight="1">
      <c r="B149" s="75"/>
      <c r="C149" s="55" t="s">
        <v>234</v>
      </c>
      <c r="D149" s="55" t="s">
        <v>235</v>
      </c>
      <c r="E149" s="82" t="s">
        <v>37</v>
      </c>
      <c r="F149" s="55"/>
      <c r="G149" s="55"/>
      <c r="H149" s="93" t="s">
        <v>236</v>
      </c>
      <c r="I149" s="55" t="s">
        <v>237</v>
      </c>
      <c r="J149" s="47" t="s">
        <v>238</v>
      </c>
    </row>
    <row r="150" spans="2:10" ht="13.5" customHeight="1">
      <c r="B150" s="75"/>
      <c r="C150" s="59" t="s">
        <v>239</v>
      </c>
      <c r="D150" s="59" t="s">
        <v>65</v>
      </c>
      <c r="E150" s="58" t="s">
        <v>104</v>
      </c>
      <c r="F150" s="59" t="s">
        <v>240</v>
      </c>
      <c r="G150" s="59" t="s">
        <v>240</v>
      </c>
      <c r="H150" s="114" t="s">
        <v>241</v>
      </c>
      <c r="I150" s="59" t="s">
        <v>104</v>
      </c>
      <c r="J150" s="51" t="s">
        <v>104</v>
      </c>
    </row>
    <row r="151" spans="2:10" s="41" customFormat="1" ht="13.5" customHeight="1">
      <c r="B151" s="166" t="s">
        <v>242</v>
      </c>
      <c r="C151" s="21"/>
      <c r="D151" s="21"/>
      <c r="E151" s="103">
        <f>C151*10*D151/1000</f>
        <v>0</v>
      </c>
      <c r="F151" s="21"/>
      <c r="G151" s="21"/>
      <c r="H151" s="167">
        <f>+C151-F151+G151</f>
        <v>0</v>
      </c>
      <c r="I151" s="21">
        <f>D151*10*H151/1000</f>
        <v>0</v>
      </c>
      <c r="J151" s="102"/>
    </row>
    <row r="152" spans="2:10" s="41" customFormat="1" ht="13.5" customHeight="1">
      <c r="B152" s="166" t="s">
        <v>243</v>
      </c>
      <c r="C152" s="21"/>
      <c r="D152" s="21"/>
      <c r="E152" s="103">
        <f>C152*10*D152/1000</f>
        <v>0</v>
      </c>
      <c r="F152" s="21"/>
      <c r="G152" s="21"/>
      <c r="H152" s="167">
        <f>+C152-F152+G152</f>
        <v>0</v>
      </c>
      <c r="I152" s="21">
        <f>D152*10*H152/1000</f>
        <v>0</v>
      </c>
      <c r="J152" s="102"/>
    </row>
    <row r="153" spans="2:10" s="41" customFormat="1" ht="13.5" customHeight="1">
      <c r="B153" s="166" t="s">
        <v>244</v>
      </c>
      <c r="C153" s="21"/>
      <c r="D153" s="21"/>
      <c r="E153" s="103">
        <f>C153*10*D153/1000</f>
        <v>0</v>
      </c>
      <c r="F153" s="21"/>
      <c r="G153" s="21"/>
      <c r="H153" s="167">
        <f>+C153-F153+G153</f>
        <v>0</v>
      </c>
      <c r="I153" s="21">
        <f>D153*10*H153/1000</f>
        <v>0</v>
      </c>
      <c r="J153" s="102"/>
    </row>
    <row r="154" spans="2:10" s="41" customFormat="1" ht="13.5" customHeight="1">
      <c r="B154" s="166" t="s">
        <v>245</v>
      </c>
      <c r="C154" s="21"/>
      <c r="D154" s="21"/>
      <c r="E154" s="103">
        <f>C154*10*D154/1000</f>
        <v>0</v>
      </c>
      <c r="F154" s="21"/>
      <c r="G154" s="21"/>
      <c r="H154" s="167">
        <f>+C154-F154+G154</f>
        <v>0</v>
      </c>
      <c r="I154" s="21">
        <f>D154*10*H154/1000</f>
        <v>0</v>
      </c>
      <c r="J154" s="102"/>
    </row>
    <row r="155" spans="2:10" s="41" customFormat="1" ht="13.5" customHeight="1" thickBot="1">
      <c r="B155" s="168" t="s">
        <v>47</v>
      </c>
      <c r="C155" s="25"/>
      <c r="D155" s="25"/>
      <c r="E155" s="62">
        <f>SUM(E151:E154)</f>
        <v>0</v>
      </c>
      <c r="F155" s="62">
        <f>SUM(F151:F154)</f>
        <v>0</v>
      </c>
      <c r="G155" s="62">
        <f>SUM(G151:G154)</f>
        <v>0</v>
      </c>
      <c r="H155" s="169"/>
      <c r="I155" s="62">
        <f>SUM(I151:I154)</f>
        <v>0</v>
      </c>
      <c r="J155" s="40">
        <f>IF(E17="-",-I155,E155*E17-I155)</f>
        <v>0</v>
      </c>
    </row>
    <row r="156" spans="2:10" ht="13.5" customHeight="1">
      <c r="E156" s="1" t="s">
        <v>246</v>
      </c>
      <c r="I156" s="1" t="s">
        <v>247</v>
      </c>
    </row>
    <row r="157" spans="2:10" ht="13.5" customHeight="1"/>
    <row r="158" spans="2:10" ht="13.5" customHeight="1" thickBot="1">
      <c r="B158" s="1" t="s">
        <v>248</v>
      </c>
    </row>
    <row r="159" spans="2:10" ht="13.5" customHeight="1">
      <c r="B159" s="364" t="s">
        <v>220</v>
      </c>
      <c r="C159" s="53" t="s">
        <v>8</v>
      </c>
      <c r="D159" s="53" t="s">
        <v>221</v>
      </c>
      <c r="E159" s="81" t="s">
        <v>119</v>
      </c>
      <c r="F159" s="91" t="s">
        <v>249</v>
      </c>
      <c r="G159" s="53" t="s">
        <v>250</v>
      </c>
      <c r="H159" s="44" t="s">
        <v>28</v>
      </c>
      <c r="I159" s="92"/>
    </row>
    <row r="160" spans="2:10" ht="13.5" customHeight="1">
      <c r="B160" s="45" t="s">
        <v>35</v>
      </c>
      <c r="C160" s="55" t="s">
        <v>227</v>
      </c>
      <c r="D160" s="55" t="s">
        <v>228</v>
      </c>
      <c r="E160" s="170" t="s">
        <v>251</v>
      </c>
      <c r="F160" s="93" t="s">
        <v>252</v>
      </c>
      <c r="G160" s="55" t="s">
        <v>251</v>
      </c>
      <c r="H160" s="47"/>
    </row>
    <row r="161" spans="2:14" ht="13.5" customHeight="1">
      <c r="B161" s="75"/>
      <c r="C161" s="55" t="s">
        <v>234</v>
      </c>
      <c r="D161" s="55" t="s">
        <v>235</v>
      </c>
      <c r="E161" s="82" t="s">
        <v>37</v>
      </c>
      <c r="F161" s="93" t="s">
        <v>253</v>
      </c>
      <c r="G161" s="55" t="s">
        <v>254</v>
      </c>
      <c r="H161" s="47" t="s">
        <v>255</v>
      </c>
    </row>
    <row r="162" spans="2:14" ht="13.5" customHeight="1">
      <c r="B162" s="75"/>
      <c r="C162" s="59" t="s">
        <v>256</v>
      </c>
      <c r="D162" s="59" t="s">
        <v>65</v>
      </c>
      <c r="E162" s="58" t="s">
        <v>134</v>
      </c>
      <c r="F162" s="114" t="s">
        <v>257</v>
      </c>
      <c r="G162" s="59" t="s">
        <v>104</v>
      </c>
      <c r="H162" s="51" t="s">
        <v>104</v>
      </c>
    </row>
    <row r="163" spans="2:14" ht="13.5" customHeight="1">
      <c r="B163" s="52" t="s">
        <v>242</v>
      </c>
      <c r="C163" s="36"/>
      <c r="D163" s="21"/>
      <c r="E163" s="103">
        <f>C163*10*D163/1000</f>
        <v>0</v>
      </c>
      <c r="F163" s="167"/>
      <c r="G163" s="21">
        <f>F163*D163*10/1000</f>
        <v>0</v>
      </c>
      <c r="H163" s="102"/>
    </row>
    <row r="164" spans="2:14" ht="13.5" customHeight="1">
      <c r="B164" s="52" t="s">
        <v>243</v>
      </c>
      <c r="C164" s="36"/>
      <c r="D164" s="21"/>
      <c r="E164" s="103">
        <f>C164*10*D164/1000</f>
        <v>0</v>
      </c>
      <c r="F164" s="167"/>
      <c r="G164" s="21">
        <f>F164*D164*10/1000</f>
        <v>0</v>
      </c>
      <c r="H164" s="102"/>
    </row>
    <row r="165" spans="2:14" ht="13.5" customHeight="1">
      <c r="B165" s="52" t="s">
        <v>244</v>
      </c>
      <c r="C165" s="36"/>
      <c r="D165" s="21"/>
      <c r="E165" s="103">
        <f>C165*10*D165/1000</f>
        <v>0</v>
      </c>
      <c r="F165" s="167"/>
      <c r="G165" s="21">
        <f>F165*D165*10/1000</f>
        <v>0</v>
      </c>
      <c r="H165" s="102"/>
    </row>
    <row r="166" spans="2:14" ht="13.5" customHeight="1">
      <c r="B166" s="52" t="s">
        <v>245</v>
      </c>
      <c r="C166" s="36"/>
      <c r="D166" s="21"/>
      <c r="E166" s="103">
        <f>C166*10*D166/1000</f>
        <v>0</v>
      </c>
      <c r="F166" s="167"/>
      <c r="G166" s="21">
        <f>F166*D166*10/1000</f>
        <v>0</v>
      </c>
      <c r="H166" s="102"/>
    </row>
    <row r="167" spans="2:14" ht="13.5" customHeight="1" thickBot="1">
      <c r="B167" s="105" t="s">
        <v>47</v>
      </c>
      <c r="C167" s="171"/>
      <c r="D167" s="25"/>
      <c r="E167" s="62">
        <f>SUM(E163:E166)</f>
        <v>0</v>
      </c>
      <c r="F167" s="169"/>
      <c r="G167" s="63">
        <f>SUM(G163:G166)</f>
        <v>0</v>
      </c>
      <c r="H167" s="40">
        <f>IF(E17="-",-G167,E167*E17-G167)</f>
        <v>0</v>
      </c>
    </row>
    <row r="168" spans="2:14" ht="20.25" customHeight="1">
      <c r="E168" s="172" t="s">
        <v>258</v>
      </c>
      <c r="F168" s="172"/>
      <c r="G168" s="1" t="s">
        <v>259</v>
      </c>
    </row>
    <row r="169" spans="2:14" ht="10.5" customHeight="1"/>
    <row r="170" spans="2:14" ht="12.75" thickBot="1">
      <c r="B170" s="1" t="s">
        <v>260</v>
      </c>
      <c r="I170" s="1" t="s">
        <v>261</v>
      </c>
    </row>
    <row r="171" spans="2:14">
      <c r="B171" s="149" t="s">
        <v>262</v>
      </c>
      <c r="C171" s="8"/>
      <c r="D171" s="8"/>
      <c r="E171" s="8"/>
      <c r="F171" s="8"/>
      <c r="G171" s="8"/>
      <c r="H171" s="9"/>
      <c r="I171" s="151">
        <f>+D92</f>
        <v>0</v>
      </c>
    </row>
    <row r="172" spans="2:14">
      <c r="B172" s="4" t="s">
        <v>263</v>
      </c>
      <c r="C172" s="173"/>
      <c r="D172" s="173"/>
      <c r="E172" s="173"/>
      <c r="F172" s="173"/>
      <c r="G172" s="173"/>
      <c r="H172" s="5"/>
      <c r="I172" s="2">
        <f>+H102</f>
        <v>0</v>
      </c>
      <c r="N172" s="41"/>
    </row>
    <row r="173" spans="2:14">
      <c r="B173" s="4" t="s">
        <v>264</v>
      </c>
      <c r="C173" s="173"/>
      <c r="D173" s="173"/>
      <c r="E173" s="173"/>
      <c r="F173" s="173"/>
      <c r="G173" s="173"/>
      <c r="H173" s="5"/>
      <c r="I173" s="2">
        <f>+J130+J140</f>
        <v>0</v>
      </c>
    </row>
    <row r="174" spans="2:14">
      <c r="B174" s="4" t="s">
        <v>265</v>
      </c>
      <c r="C174" s="173"/>
      <c r="D174" s="173"/>
      <c r="E174" s="173"/>
      <c r="F174" s="173"/>
      <c r="G174" s="173"/>
      <c r="H174" s="5"/>
      <c r="I174" s="2">
        <f>J155+H167</f>
        <v>0</v>
      </c>
    </row>
    <row r="175" spans="2:14" ht="13.5" customHeight="1" thickBot="1">
      <c r="B175" s="72"/>
      <c r="C175" s="174"/>
      <c r="D175" s="174" t="s">
        <v>266</v>
      </c>
      <c r="E175" s="174"/>
      <c r="F175" s="174"/>
      <c r="G175" s="174"/>
      <c r="H175" s="175"/>
      <c r="I175" s="40">
        <f>SUM(I171:I174)</f>
        <v>0</v>
      </c>
    </row>
    <row r="176" spans="2:14" ht="7.5" customHeight="1"/>
    <row r="177" spans="2:13" ht="13.5" customHeight="1">
      <c r="B177" s="1" t="s">
        <v>267</v>
      </c>
    </row>
    <row r="178" spans="2:13" ht="13.5" customHeight="1" thickBot="1">
      <c r="B178" s="1" t="s">
        <v>268</v>
      </c>
    </row>
    <row r="179" spans="2:13" ht="13.5" customHeight="1">
      <c r="B179" s="364"/>
      <c r="C179" s="53" t="s">
        <v>269</v>
      </c>
      <c r="D179" s="53" t="s">
        <v>270</v>
      </c>
      <c r="E179" s="53" t="s">
        <v>271</v>
      </c>
      <c r="F179" s="53" t="s">
        <v>120</v>
      </c>
      <c r="G179" s="53" t="s">
        <v>250</v>
      </c>
      <c r="H179" s="53" t="s">
        <v>272</v>
      </c>
      <c r="I179" s="44" t="s">
        <v>122</v>
      </c>
      <c r="J179" s="92"/>
    </row>
    <row r="180" spans="2:13" ht="13.5" customHeight="1">
      <c r="B180" s="75" t="s">
        <v>123</v>
      </c>
      <c r="C180" s="55" t="s">
        <v>273</v>
      </c>
      <c r="D180" s="55"/>
      <c r="E180" s="55" t="s">
        <v>274</v>
      </c>
      <c r="F180" s="55" t="s">
        <v>275</v>
      </c>
      <c r="G180" s="55" t="s">
        <v>276</v>
      </c>
      <c r="H180" s="55" t="s">
        <v>277</v>
      </c>
      <c r="I180" s="47" t="s">
        <v>34</v>
      </c>
    </row>
    <row r="181" spans="2:13" ht="13.5" customHeight="1">
      <c r="B181" s="75"/>
      <c r="C181" s="55" t="s">
        <v>86</v>
      </c>
      <c r="D181" s="77"/>
      <c r="E181" s="55" t="s">
        <v>37</v>
      </c>
      <c r="F181" s="55"/>
      <c r="G181" s="55"/>
      <c r="H181" s="55" t="s">
        <v>278</v>
      </c>
      <c r="I181" s="47" t="s">
        <v>279</v>
      </c>
    </row>
    <row r="182" spans="2:13" ht="13.5" customHeight="1">
      <c r="B182" s="75"/>
      <c r="C182" s="55" t="s">
        <v>280</v>
      </c>
      <c r="D182" s="176" t="s">
        <v>281</v>
      </c>
      <c r="E182" s="55" t="s">
        <v>282</v>
      </c>
      <c r="F182" s="55" t="s">
        <v>283</v>
      </c>
      <c r="G182" s="55" t="s">
        <v>283</v>
      </c>
      <c r="H182" s="55" t="s">
        <v>283</v>
      </c>
      <c r="I182" s="47" t="s">
        <v>104</v>
      </c>
    </row>
    <row r="183" spans="2:13" ht="13.5" customHeight="1">
      <c r="B183" s="75"/>
      <c r="C183" s="55"/>
      <c r="D183" s="176" t="s">
        <v>284</v>
      </c>
      <c r="E183" s="176" t="s">
        <v>284</v>
      </c>
      <c r="F183" s="176" t="s">
        <v>284</v>
      </c>
      <c r="G183" s="176" t="s">
        <v>284</v>
      </c>
      <c r="H183" s="176" t="s">
        <v>284</v>
      </c>
      <c r="I183" s="51"/>
    </row>
    <row r="184" spans="2:13" ht="13.5" customHeight="1">
      <c r="B184" s="13"/>
      <c r="C184" s="177"/>
      <c r="D184" s="178"/>
      <c r="E184" s="179">
        <f>C184*10*D184</f>
        <v>0</v>
      </c>
      <c r="F184" s="180"/>
      <c r="G184" s="180"/>
      <c r="H184" s="71">
        <f>G184-F184</f>
        <v>0</v>
      </c>
      <c r="I184" s="2">
        <f>+E184*H184/1000</f>
        <v>0</v>
      </c>
      <c r="L184" s="41"/>
      <c r="M184" s="181"/>
    </row>
    <row r="185" spans="2:13" ht="13.5" customHeight="1">
      <c r="B185" s="13"/>
      <c r="C185" s="177"/>
      <c r="D185" s="178"/>
      <c r="E185" s="179">
        <f>C185*10*D185</f>
        <v>0</v>
      </c>
      <c r="F185" s="180"/>
      <c r="G185" s="180"/>
      <c r="H185" s="71">
        <f>G185-F185</f>
        <v>0</v>
      </c>
      <c r="I185" s="2">
        <f>+E185*H185/1000</f>
        <v>0</v>
      </c>
      <c r="L185" s="41"/>
      <c r="M185" s="181"/>
    </row>
    <row r="186" spans="2:13" ht="13.5" customHeight="1">
      <c r="B186" s="52"/>
      <c r="C186" s="177"/>
      <c r="D186" s="178"/>
      <c r="E186" s="179">
        <f>C186*10*D186</f>
        <v>0</v>
      </c>
      <c r="F186" s="180"/>
      <c r="G186" s="180"/>
      <c r="H186" s="71">
        <f>G186-F186</f>
        <v>0</v>
      </c>
      <c r="I186" s="2">
        <f>+E186*H186/1000</f>
        <v>0</v>
      </c>
      <c r="L186" s="41"/>
      <c r="M186" s="181"/>
    </row>
    <row r="187" spans="2:13" ht="13.5" customHeight="1" thickBot="1">
      <c r="B187" s="24" t="s">
        <v>70</v>
      </c>
      <c r="C187" s="182">
        <f>SUM(C184:C186)</f>
        <v>0</v>
      </c>
      <c r="D187" s="183"/>
      <c r="E187" s="63">
        <f>SUM(E184:E186)</f>
        <v>0</v>
      </c>
      <c r="F187" s="25"/>
      <c r="G187" s="25"/>
      <c r="H187" s="63">
        <f>SUM(H184:H186)</f>
        <v>0</v>
      </c>
      <c r="I187" s="40">
        <f>SUM(I184:I186)</f>
        <v>0</v>
      </c>
    </row>
    <row r="188" spans="2:13" ht="13.5" customHeight="1" thickBot="1">
      <c r="C188" s="41"/>
      <c r="D188" s="41"/>
      <c r="E188" s="41"/>
      <c r="F188" s="41"/>
      <c r="G188" s="41"/>
      <c r="H188" s="41"/>
      <c r="I188" s="41"/>
    </row>
    <row r="189" spans="2:13" ht="13.5" customHeight="1">
      <c r="B189" s="6" t="s">
        <v>285</v>
      </c>
      <c r="C189" s="184"/>
      <c r="D189" s="370"/>
      <c r="E189" s="371"/>
      <c r="F189" s="371"/>
      <c r="G189" s="372"/>
      <c r="H189" s="41"/>
      <c r="I189" s="41"/>
    </row>
    <row r="190" spans="2:13" ht="13.5" customHeight="1">
      <c r="B190" s="368" t="s">
        <v>286</v>
      </c>
      <c r="C190" s="185"/>
      <c r="D190" s="373"/>
      <c r="E190" s="374"/>
      <c r="F190" s="374"/>
      <c r="G190" s="375"/>
      <c r="H190" s="41"/>
      <c r="I190" s="41"/>
    </row>
    <row r="191" spans="2:13" ht="13.5" customHeight="1" thickBot="1">
      <c r="B191" s="186"/>
      <c r="C191" s="187"/>
      <c r="D191" s="376"/>
      <c r="E191" s="377"/>
      <c r="F191" s="377"/>
      <c r="G191" s="378"/>
      <c r="H191" s="41"/>
      <c r="I191" s="41"/>
    </row>
    <row r="192" spans="2:13" ht="13.5" customHeight="1" thickBot="1">
      <c r="C192" s="41"/>
      <c r="D192" s="41"/>
      <c r="E192" s="41"/>
      <c r="H192" s="41"/>
      <c r="I192" s="41"/>
    </row>
    <row r="193" spans="2:13" ht="13.5" customHeight="1">
      <c r="B193" s="6" t="s">
        <v>287</v>
      </c>
      <c r="C193" s="184"/>
      <c r="D193" s="370"/>
      <c r="E193" s="371"/>
      <c r="F193" s="371"/>
      <c r="G193" s="372"/>
      <c r="H193" s="41"/>
      <c r="K193" s="1" t="s">
        <v>288</v>
      </c>
    </row>
    <row r="194" spans="2:13" ht="13.5" customHeight="1">
      <c r="B194" s="368" t="s">
        <v>289</v>
      </c>
      <c r="C194" s="185"/>
      <c r="D194" s="373"/>
      <c r="E194" s="374"/>
      <c r="F194" s="374"/>
      <c r="G194" s="375"/>
      <c r="H194" s="41"/>
    </row>
    <row r="195" spans="2:13" ht="13.5" customHeight="1" thickBot="1">
      <c r="B195" s="186"/>
      <c r="C195" s="187"/>
      <c r="D195" s="376"/>
      <c r="E195" s="377"/>
      <c r="F195" s="377"/>
      <c r="G195" s="378"/>
      <c r="H195" s="41"/>
    </row>
    <row r="196" spans="2:13" ht="13.5" customHeight="1">
      <c r="F196" s="41"/>
    </row>
    <row r="197" spans="2:13" ht="13.5" customHeight="1">
      <c r="B197" s="1" t="s">
        <v>290</v>
      </c>
    </row>
    <row r="198" spans="2:13" ht="13.5" customHeight="1" thickBot="1">
      <c r="B198" s="165" t="s">
        <v>291</v>
      </c>
    </row>
    <row r="199" spans="2:13" ht="13.5" customHeight="1">
      <c r="B199" s="364"/>
      <c r="C199" s="53" t="s">
        <v>292</v>
      </c>
      <c r="D199" s="53" t="s">
        <v>270</v>
      </c>
      <c r="E199" s="53" t="s">
        <v>293</v>
      </c>
      <c r="F199" s="81" t="s">
        <v>120</v>
      </c>
      <c r="G199" s="91" t="s">
        <v>250</v>
      </c>
      <c r="H199" s="53" t="s">
        <v>272</v>
      </c>
      <c r="I199" s="44" t="s">
        <v>122</v>
      </c>
    </row>
    <row r="200" spans="2:13" ht="13.5" customHeight="1">
      <c r="B200" s="75" t="s">
        <v>123</v>
      </c>
      <c r="C200" s="55" t="s">
        <v>294</v>
      </c>
      <c r="D200" s="55"/>
      <c r="E200" s="55" t="s">
        <v>34</v>
      </c>
      <c r="F200" s="82" t="s">
        <v>275</v>
      </c>
      <c r="G200" s="93" t="s">
        <v>276</v>
      </c>
      <c r="H200" s="55" t="s">
        <v>277</v>
      </c>
      <c r="I200" s="47" t="s">
        <v>34</v>
      </c>
    </row>
    <row r="201" spans="2:13" ht="13.5" customHeight="1">
      <c r="B201" s="75"/>
      <c r="C201" s="55" t="s">
        <v>86</v>
      </c>
      <c r="D201" s="77"/>
      <c r="E201" s="55" t="s">
        <v>37</v>
      </c>
      <c r="F201" s="82"/>
      <c r="G201" s="93"/>
      <c r="H201" s="55" t="s">
        <v>278</v>
      </c>
      <c r="I201" s="47" t="s">
        <v>295</v>
      </c>
    </row>
    <row r="202" spans="2:13" ht="13.5" customHeight="1">
      <c r="B202" s="75"/>
      <c r="C202" s="55" t="s">
        <v>280</v>
      </c>
      <c r="D202" s="55" t="s">
        <v>296</v>
      </c>
      <c r="E202" s="59" t="s">
        <v>297</v>
      </c>
      <c r="F202" s="82" t="s">
        <v>298</v>
      </c>
      <c r="G202" s="93" t="s">
        <v>214</v>
      </c>
      <c r="H202" s="55" t="s">
        <v>214</v>
      </c>
      <c r="I202" s="51" t="s">
        <v>104</v>
      </c>
    </row>
    <row r="203" spans="2:13" ht="13.5" customHeight="1">
      <c r="B203" s="4"/>
      <c r="C203" s="15"/>
      <c r="D203" s="21"/>
      <c r="E203" s="179"/>
      <c r="F203" s="140"/>
      <c r="G203" s="188"/>
      <c r="H203" s="71">
        <f>G203-F203</f>
        <v>0</v>
      </c>
      <c r="I203" s="2">
        <f>E203*H203/1000</f>
        <v>0</v>
      </c>
      <c r="K203" s="41"/>
      <c r="L203" s="41"/>
      <c r="M203" s="181"/>
    </row>
    <row r="204" spans="2:13" ht="13.5" customHeight="1">
      <c r="B204" s="4"/>
      <c r="C204" s="21"/>
      <c r="D204" s="21"/>
      <c r="E204" s="179"/>
      <c r="F204" s="140"/>
      <c r="G204" s="188"/>
      <c r="H204" s="71">
        <f>G204-F204</f>
        <v>0</v>
      </c>
      <c r="I204" s="2">
        <f>E204*H204/1000</f>
        <v>0</v>
      </c>
      <c r="K204" s="41"/>
      <c r="L204" s="41"/>
      <c r="M204" s="181"/>
    </row>
    <row r="205" spans="2:13" ht="13.5" customHeight="1" thickBot="1">
      <c r="B205" s="24" t="s">
        <v>70</v>
      </c>
      <c r="C205" s="189">
        <f>SUM(C203:C204)</f>
        <v>0</v>
      </c>
      <c r="D205" s="183"/>
      <c r="E205" s="63">
        <f>SUM(E203:E204)</f>
        <v>0</v>
      </c>
      <c r="F205" s="130"/>
      <c r="G205" s="169"/>
      <c r="H205" s="63">
        <f>SUM(H203:H204)</f>
        <v>0</v>
      </c>
      <c r="I205" s="40">
        <f>SUM(I203:I204)</f>
        <v>0</v>
      </c>
    </row>
    <row r="206" spans="2:13" ht="13.5" customHeight="1" thickBot="1">
      <c r="C206" s="41"/>
      <c r="D206" s="41"/>
      <c r="E206" s="41"/>
      <c r="H206" s="41"/>
      <c r="I206" s="41"/>
    </row>
    <row r="207" spans="2:13" ht="13.5" customHeight="1">
      <c r="B207" s="6" t="s">
        <v>299</v>
      </c>
      <c r="C207" s="184"/>
      <c r="D207" s="370"/>
      <c r="E207" s="371"/>
      <c r="F207" s="371"/>
      <c r="G207" s="372"/>
      <c r="H207" s="41"/>
      <c r="I207" s="41"/>
    </row>
    <row r="208" spans="2:13" ht="13.5" customHeight="1">
      <c r="B208" s="368" t="s">
        <v>286</v>
      </c>
      <c r="C208" s="185"/>
      <c r="D208" s="373"/>
      <c r="E208" s="374"/>
      <c r="F208" s="374"/>
      <c r="G208" s="375"/>
      <c r="H208" s="41"/>
      <c r="I208" s="41"/>
    </row>
    <row r="209" spans="2:10" ht="13.5" customHeight="1" thickBot="1">
      <c r="B209" s="186"/>
      <c r="C209" s="187"/>
      <c r="D209" s="376"/>
      <c r="E209" s="377"/>
      <c r="F209" s="377"/>
      <c r="G209" s="378"/>
      <c r="H209" s="41"/>
      <c r="I209" s="41"/>
    </row>
    <row r="210" spans="2:10" ht="13.5" customHeight="1" thickBot="1">
      <c r="C210" s="41"/>
      <c r="D210" s="41"/>
      <c r="E210" s="41"/>
      <c r="H210" s="41"/>
      <c r="I210" s="41"/>
    </row>
    <row r="211" spans="2:10" ht="13.5" customHeight="1">
      <c r="B211" s="6" t="s">
        <v>300</v>
      </c>
      <c r="C211" s="184"/>
      <c r="D211" s="370"/>
      <c r="E211" s="371"/>
      <c r="F211" s="371"/>
      <c r="G211" s="372"/>
      <c r="H211" s="41"/>
    </row>
    <row r="212" spans="2:10" ht="13.5" customHeight="1">
      <c r="B212" s="368" t="s">
        <v>286</v>
      </c>
      <c r="C212" s="185"/>
      <c r="D212" s="373"/>
      <c r="E212" s="374"/>
      <c r="F212" s="374"/>
      <c r="G212" s="375"/>
      <c r="H212" s="41"/>
    </row>
    <row r="213" spans="2:10" ht="13.5" customHeight="1" thickBot="1">
      <c r="B213" s="186"/>
      <c r="C213" s="187"/>
      <c r="D213" s="376"/>
      <c r="E213" s="377"/>
      <c r="F213" s="377"/>
      <c r="G213" s="378"/>
      <c r="H213" s="41"/>
    </row>
    <row r="214" spans="2:10" ht="13.5" customHeight="1">
      <c r="C214" s="41"/>
      <c r="D214" s="41"/>
      <c r="E214" s="41"/>
      <c r="H214" s="41"/>
    </row>
    <row r="215" spans="2:10" ht="13.5" customHeight="1">
      <c r="B215" s="1" t="s">
        <v>301</v>
      </c>
      <c r="C215" s="41"/>
      <c r="H215" s="41"/>
      <c r="I215" s="41"/>
    </row>
    <row r="216" spans="2:10" ht="13.5" customHeight="1" thickBot="1">
      <c r="B216" s="1" t="s">
        <v>302</v>
      </c>
    </row>
    <row r="217" spans="2:10" ht="13.5" customHeight="1">
      <c r="B217" s="364"/>
      <c r="C217" s="53"/>
      <c r="D217" s="53" t="s">
        <v>269</v>
      </c>
      <c r="E217" s="53" t="s">
        <v>303</v>
      </c>
      <c r="F217" s="81" t="s">
        <v>304</v>
      </c>
      <c r="G217" s="91" t="s">
        <v>120</v>
      </c>
      <c r="H217" s="53" t="s">
        <v>305</v>
      </c>
      <c r="I217" s="53" t="s">
        <v>306</v>
      </c>
      <c r="J217" s="44" t="s">
        <v>122</v>
      </c>
    </row>
    <row r="218" spans="2:10" ht="13.5" customHeight="1">
      <c r="B218" s="75" t="s">
        <v>307</v>
      </c>
      <c r="C218" s="55" t="s">
        <v>123</v>
      </c>
      <c r="D218" s="55" t="s">
        <v>308</v>
      </c>
      <c r="E218" s="55" t="s">
        <v>309</v>
      </c>
      <c r="F218" s="82" t="s">
        <v>310</v>
      </c>
      <c r="G218" s="93" t="s">
        <v>311</v>
      </c>
      <c r="H218" s="55" t="s">
        <v>312</v>
      </c>
      <c r="I218" s="55" t="s">
        <v>313</v>
      </c>
      <c r="J218" s="47" t="s">
        <v>314</v>
      </c>
    </row>
    <row r="219" spans="2:10" ht="13.5" customHeight="1">
      <c r="B219" s="75"/>
      <c r="C219" s="55"/>
      <c r="D219" s="55"/>
      <c r="E219" s="55" t="s">
        <v>315</v>
      </c>
      <c r="F219" s="82" t="s">
        <v>37</v>
      </c>
      <c r="G219" s="93"/>
      <c r="H219" s="55"/>
      <c r="I219" s="55" t="s">
        <v>316</v>
      </c>
      <c r="J219" s="47"/>
    </row>
    <row r="220" spans="2:10" ht="13.5" customHeight="1">
      <c r="B220" s="75"/>
      <c r="C220" s="55"/>
      <c r="D220" s="55" t="s">
        <v>297</v>
      </c>
      <c r="E220" s="55" t="s">
        <v>317</v>
      </c>
      <c r="F220" s="58" t="s">
        <v>104</v>
      </c>
      <c r="G220" s="93" t="s">
        <v>297</v>
      </c>
      <c r="H220" s="55" t="s">
        <v>317</v>
      </c>
      <c r="I220" s="59" t="s">
        <v>318</v>
      </c>
      <c r="J220" s="51" t="s">
        <v>104</v>
      </c>
    </row>
    <row r="221" spans="2:10" ht="13.5" customHeight="1">
      <c r="B221" s="4"/>
      <c r="C221" s="36"/>
      <c r="D221" s="20"/>
      <c r="E221" s="36"/>
      <c r="F221" s="179">
        <f>+D221*E221/1000</f>
        <v>0</v>
      </c>
      <c r="G221" s="167"/>
      <c r="H221" s="21"/>
      <c r="I221" s="71">
        <f>+G221*H221/1000</f>
        <v>0</v>
      </c>
      <c r="J221" s="154">
        <f>+F221-I221</f>
        <v>0</v>
      </c>
    </row>
    <row r="222" spans="2:10" ht="13.5" customHeight="1">
      <c r="B222" s="4"/>
      <c r="C222" s="36"/>
      <c r="D222" s="20"/>
      <c r="E222" s="36"/>
      <c r="F222" s="179">
        <f>+D222*E222/1000</f>
        <v>0</v>
      </c>
      <c r="G222" s="167"/>
      <c r="H222" s="21"/>
      <c r="I222" s="71">
        <f>+G222*H222/1000</f>
        <v>0</v>
      </c>
      <c r="J222" s="154">
        <f>+F222-I222</f>
        <v>0</v>
      </c>
    </row>
    <row r="223" spans="2:10" ht="13.5" customHeight="1" thickBot="1">
      <c r="B223" s="186" t="s">
        <v>70</v>
      </c>
      <c r="C223" s="183"/>
      <c r="D223" s="183"/>
      <c r="E223" s="190"/>
      <c r="F223" s="62">
        <f>SUM(F221:F222)</f>
        <v>0</v>
      </c>
      <c r="G223" s="191"/>
      <c r="H223" s="192"/>
      <c r="I223" s="63">
        <f>SUM(I221:I222)</f>
        <v>0</v>
      </c>
      <c r="J223" s="40">
        <f>SUM(J221:J222)</f>
        <v>0</v>
      </c>
    </row>
    <row r="224" spans="2:10" ht="13.5" customHeight="1">
      <c r="C224" s="41" t="s">
        <v>319</v>
      </c>
      <c r="E224" s="41"/>
      <c r="H224" s="41"/>
      <c r="I224" s="41"/>
    </row>
    <row r="225" spans="2:10" ht="13.5" customHeight="1">
      <c r="C225" s="41" t="s">
        <v>320</v>
      </c>
      <c r="E225" s="41"/>
      <c r="H225" s="41"/>
      <c r="I225" s="41"/>
    </row>
    <row r="226" spans="2:10" ht="13.5" customHeight="1" thickBot="1">
      <c r="C226" s="41"/>
      <c r="E226" s="41"/>
      <c r="H226" s="41"/>
      <c r="I226" s="41"/>
    </row>
    <row r="227" spans="2:10" ht="13.5" customHeight="1">
      <c r="B227" s="6" t="s">
        <v>321</v>
      </c>
      <c r="C227" s="184"/>
      <c r="D227" s="370"/>
      <c r="E227" s="371"/>
      <c r="F227" s="371"/>
      <c r="G227" s="372"/>
      <c r="H227" s="41"/>
      <c r="J227" s="41"/>
    </row>
    <row r="228" spans="2:10" ht="13.5" customHeight="1">
      <c r="B228" s="368" t="s">
        <v>322</v>
      </c>
      <c r="C228" s="185"/>
      <c r="D228" s="373"/>
      <c r="E228" s="374"/>
      <c r="F228" s="374"/>
      <c r="G228" s="375"/>
      <c r="H228" s="41"/>
      <c r="J228" s="41"/>
    </row>
    <row r="229" spans="2:10" ht="13.5" customHeight="1" thickBot="1">
      <c r="B229" s="186"/>
      <c r="C229" s="187"/>
      <c r="D229" s="376"/>
      <c r="E229" s="377"/>
      <c r="F229" s="377"/>
      <c r="G229" s="378"/>
      <c r="H229" s="41"/>
      <c r="J229" s="41"/>
    </row>
    <row r="230" spans="2:10" ht="13.5" customHeight="1">
      <c r="C230" s="41"/>
      <c r="H230" s="41"/>
      <c r="J230" s="41"/>
    </row>
    <row r="231" spans="2:10" ht="13.5" customHeight="1" thickBot="1">
      <c r="B231" s="1" t="s">
        <v>323</v>
      </c>
    </row>
    <row r="232" spans="2:10" ht="13.5" customHeight="1">
      <c r="B232" s="364"/>
      <c r="C232" s="53"/>
      <c r="D232" s="53" t="s">
        <v>269</v>
      </c>
      <c r="E232" s="53" t="s">
        <v>303</v>
      </c>
      <c r="F232" s="81" t="s">
        <v>304</v>
      </c>
      <c r="G232" s="91" t="s">
        <v>120</v>
      </c>
      <c r="H232" s="365" t="s">
        <v>305</v>
      </c>
      <c r="I232" s="53" t="s">
        <v>306</v>
      </c>
      <c r="J232" s="54" t="s">
        <v>122</v>
      </c>
    </row>
    <row r="233" spans="2:10" ht="13.5" customHeight="1">
      <c r="B233" s="75" t="s">
        <v>307</v>
      </c>
      <c r="C233" s="55" t="s">
        <v>123</v>
      </c>
      <c r="D233" s="55" t="s">
        <v>308</v>
      </c>
      <c r="E233" s="55" t="s">
        <v>309</v>
      </c>
      <c r="F233" s="82" t="s">
        <v>324</v>
      </c>
      <c r="G233" s="93" t="s">
        <v>308</v>
      </c>
      <c r="H233" s="126" t="s">
        <v>325</v>
      </c>
      <c r="I233" s="55" t="s">
        <v>325</v>
      </c>
      <c r="J233" s="56" t="s">
        <v>314</v>
      </c>
    </row>
    <row r="234" spans="2:10" ht="13.5" customHeight="1">
      <c r="B234" s="75"/>
      <c r="C234" s="55"/>
      <c r="D234" s="55"/>
      <c r="E234" s="55" t="s">
        <v>315</v>
      </c>
      <c r="F234" s="82" t="s">
        <v>37</v>
      </c>
      <c r="G234" s="93"/>
      <c r="H234" s="126" t="s">
        <v>208</v>
      </c>
      <c r="I234" s="55" t="s">
        <v>326</v>
      </c>
      <c r="J234" s="56"/>
    </row>
    <row r="235" spans="2:10" ht="13.5" customHeight="1">
      <c r="B235" s="75"/>
      <c r="C235" s="55"/>
      <c r="D235" s="55" t="s">
        <v>297</v>
      </c>
      <c r="E235" s="55" t="s">
        <v>317</v>
      </c>
      <c r="F235" s="58" t="s">
        <v>104</v>
      </c>
      <c r="G235" s="93" t="s">
        <v>297</v>
      </c>
      <c r="H235" s="126" t="s">
        <v>317</v>
      </c>
      <c r="I235" s="59" t="s">
        <v>327</v>
      </c>
      <c r="J235" s="60" t="s">
        <v>104</v>
      </c>
    </row>
    <row r="236" spans="2:10" ht="13.5" customHeight="1">
      <c r="B236" s="4"/>
      <c r="C236" s="36"/>
      <c r="D236" s="16"/>
      <c r="E236" s="16"/>
      <c r="F236" s="193">
        <f>+D236*E236/1000</f>
        <v>0</v>
      </c>
      <c r="G236" s="157"/>
      <c r="H236" s="194"/>
      <c r="I236" s="16">
        <f>+G236*H236/1000</f>
        <v>0</v>
      </c>
      <c r="J236" s="195">
        <f>+F236-I236</f>
        <v>0</v>
      </c>
    </row>
    <row r="237" spans="2:10" ht="13.5" customHeight="1">
      <c r="B237" s="4"/>
      <c r="C237" s="36"/>
      <c r="D237" s="16"/>
      <c r="E237" s="16"/>
      <c r="F237" s="193">
        <f>+D237*E237/1000</f>
        <v>0</v>
      </c>
      <c r="G237" s="157"/>
      <c r="H237" s="194"/>
      <c r="I237" s="16">
        <f>+G237*H237/1000</f>
        <v>0</v>
      </c>
      <c r="J237" s="195">
        <f>+F237-I237</f>
        <v>0</v>
      </c>
    </row>
    <row r="238" spans="2:10" ht="13.5" customHeight="1" thickBot="1">
      <c r="B238" s="186" t="s">
        <v>70</v>
      </c>
      <c r="C238" s="183"/>
      <c r="D238" s="196"/>
      <c r="E238" s="196"/>
      <c r="F238" s="197">
        <f>SUM(F236:F237)</f>
        <v>0</v>
      </c>
      <c r="G238" s="198"/>
      <c r="H238" s="199"/>
      <c r="I238" s="26">
        <f>SUM(I236:I237)</f>
        <v>0</v>
      </c>
      <c r="J238" s="200">
        <f>SUM(J236:J237)</f>
        <v>0</v>
      </c>
    </row>
    <row r="239" spans="2:10" ht="13.5" customHeight="1">
      <c r="C239" s="41" t="s">
        <v>319</v>
      </c>
      <c r="D239" s="201"/>
      <c r="E239" s="201"/>
      <c r="F239" s="201"/>
      <c r="G239" s="201"/>
      <c r="H239" s="201"/>
      <c r="I239" s="201"/>
    </row>
    <row r="240" spans="2:10" ht="13.5" customHeight="1">
      <c r="C240" s="41" t="s">
        <v>328</v>
      </c>
      <c r="D240" s="201"/>
      <c r="E240" s="201"/>
      <c r="F240" s="201"/>
      <c r="G240" s="201"/>
      <c r="H240" s="201"/>
      <c r="I240" s="201"/>
    </row>
    <row r="241" spans="2:10" s="202" customFormat="1" ht="13.5" customHeight="1" thickBot="1">
      <c r="B241" s="1"/>
      <c r="C241" s="1"/>
    </row>
    <row r="242" spans="2:10" s="202" customFormat="1" ht="13.5" customHeight="1">
      <c r="B242" s="6" t="s">
        <v>321</v>
      </c>
      <c r="C242" s="124"/>
      <c r="D242" s="184"/>
      <c r="E242" s="370"/>
      <c r="F242" s="371"/>
      <c r="G242" s="371"/>
      <c r="H242" s="371"/>
      <c r="I242" s="371"/>
      <c r="J242" s="404"/>
    </row>
    <row r="243" spans="2:10" s="202" customFormat="1" ht="13.5" customHeight="1">
      <c r="B243" s="368" t="s">
        <v>286</v>
      </c>
      <c r="C243" s="1"/>
      <c r="D243" s="185"/>
      <c r="E243" s="373"/>
      <c r="F243" s="374"/>
      <c r="G243" s="374"/>
      <c r="H243" s="374"/>
      <c r="I243" s="374"/>
      <c r="J243" s="405"/>
    </row>
    <row r="244" spans="2:10" s="202" customFormat="1" ht="13.5" customHeight="1" thickBot="1">
      <c r="B244" s="186"/>
      <c r="C244" s="203"/>
      <c r="D244" s="187"/>
      <c r="E244" s="376"/>
      <c r="F244" s="377"/>
      <c r="G244" s="377"/>
      <c r="H244" s="377"/>
      <c r="I244" s="377"/>
      <c r="J244" s="406"/>
    </row>
    <row r="245" spans="2:10" s="202" customFormat="1" ht="13.5" customHeight="1">
      <c r="B245" s="1"/>
      <c r="C245" s="1"/>
    </row>
    <row r="246" spans="2:10" ht="13.5" customHeight="1" thickBot="1">
      <c r="B246" s="1" t="s">
        <v>329</v>
      </c>
      <c r="C246" s="41"/>
      <c r="D246" s="41"/>
      <c r="E246" s="41"/>
      <c r="G246" s="41" t="s">
        <v>111</v>
      </c>
    </row>
    <row r="247" spans="2:10" ht="13.5" customHeight="1">
      <c r="B247" s="149" t="s">
        <v>330</v>
      </c>
      <c r="C247" s="8"/>
      <c r="D247" s="8"/>
      <c r="E247" s="8"/>
      <c r="F247" s="8"/>
      <c r="G247" s="151">
        <f>+I187</f>
        <v>0</v>
      </c>
    </row>
    <row r="248" spans="2:10" ht="13.5" customHeight="1">
      <c r="B248" s="4" t="s">
        <v>331</v>
      </c>
      <c r="C248" s="173"/>
      <c r="D248" s="173"/>
      <c r="E248" s="173"/>
      <c r="F248" s="173"/>
      <c r="G248" s="2">
        <f>+I205</f>
        <v>0</v>
      </c>
    </row>
    <row r="249" spans="2:10" ht="13.5" customHeight="1">
      <c r="B249" s="4" t="s">
        <v>332</v>
      </c>
      <c r="C249" s="173"/>
      <c r="D249" s="173"/>
      <c r="E249" s="173"/>
      <c r="F249" s="173"/>
      <c r="G249" s="2">
        <f>+J238+J223</f>
        <v>0</v>
      </c>
    </row>
    <row r="250" spans="2:10" ht="13.5" customHeight="1" thickBot="1">
      <c r="B250" s="72"/>
      <c r="C250" s="174"/>
      <c r="D250" s="174" t="s">
        <v>266</v>
      </c>
      <c r="E250" s="174"/>
      <c r="F250" s="174"/>
      <c r="G250" s="40">
        <f>SUM(G247:G249)</f>
        <v>0</v>
      </c>
    </row>
    <row r="251" spans="2:10" ht="13.5" customHeight="1">
      <c r="C251" s="41"/>
      <c r="D251" s="41"/>
      <c r="E251" s="41"/>
      <c r="H251" s="41"/>
    </row>
    <row r="252" spans="2:10" ht="13.5" customHeight="1">
      <c r="C252" s="41"/>
      <c r="D252" s="41"/>
      <c r="E252" s="41"/>
      <c r="H252" s="41"/>
    </row>
    <row r="253" spans="2:10" ht="13.5" customHeight="1">
      <c r="B253" s="1" t="s">
        <v>333</v>
      </c>
      <c r="E253" s="41"/>
    </row>
    <row r="254" spans="2:10" ht="13.5" customHeight="1" thickBot="1">
      <c r="B254" s="1" t="s">
        <v>334</v>
      </c>
    </row>
    <row r="255" spans="2:10" ht="13.5" customHeight="1">
      <c r="B255" s="6"/>
      <c r="C255" s="379" t="s">
        <v>335</v>
      </c>
      <c r="D255" s="381"/>
      <c r="E255" s="379" t="s">
        <v>336</v>
      </c>
      <c r="F255" s="381"/>
      <c r="G255" s="53" t="s">
        <v>305</v>
      </c>
      <c r="H255" s="53" t="s">
        <v>337</v>
      </c>
      <c r="I255" s="53" t="s">
        <v>338</v>
      </c>
      <c r="J255" s="53" t="s">
        <v>339</v>
      </c>
    </row>
    <row r="256" spans="2:10" ht="13.5" customHeight="1">
      <c r="B256" s="368" t="s">
        <v>142</v>
      </c>
      <c r="C256" s="55" t="s">
        <v>340</v>
      </c>
      <c r="D256" s="55" t="s">
        <v>341</v>
      </c>
      <c r="E256" s="55" t="s">
        <v>342</v>
      </c>
      <c r="F256" s="55" t="s">
        <v>343</v>
      </c>
      <c r="G256" s="55" t="s">
        <v>274</v>
      </c>
      <c r="H256" s="55" t="s">
        <v>274</v>
      </c>
      <c r="I256" s="55" t="s">
        <v>34</v>
      </c>
      <c r="J256" s="55" t="s">
        <v>344</v>
      </c>
    </row>
    <row r="257" spans="2:17" ht="13.5" customHeight="1">
      <c r="B257" s="368"/>
      <c r="C257" s="55" t="s">
        <v>86</v>
      </c>
      <c r="D257" s="55"/>
      <c r="E257" s="204" t="s">
        <v>86</v>
      </c>
      <c r="F257" s="204" t="s">
        <v>345</v>
      </c>
      <c r="G257" s="55" t="s">
        <v>346</v>
      </c>
      <c r="H257" s="55" t="s">
        <v>347</v>
      </c>
      <c r="I257" s="55" t="s">
        <v>348</v>
      </c>
      <c r="J257" s="55"/>
    </row>
    <row r="258" spans="2:17" ht="13.5" customHeight="1">
      <c r="B258" s="368"/>
      <c r="C258" s="55"/>
      <c r="D258" s="55"/>
      <c r="E258" s="204"/>
      <c r="F258" s="204"/>
      <c r="G258" s="55" t="s">
        <v>297</v>
      </c>
      <c r="H258" s="55" t="s">
        <v>297</v>
      </c>
      <c r="I258" s="55" t="s">
        <v>297</v>
      </c>
      <c r="J258" s="55" t="s">
        <v>317</v>
      </c>
    </row>
    <row r="259" spans="2:17" ht="13.5" customHeight="1">
      <c r="B259" s="52"/>
      <c r="C259" s="86"/>
      <c r="D259" s="86"/>
      <c r="E259" s="205"/>
      <c r="F259" s="206"/>
      <c r="G259" s="16">
        <f t="shared" ref="G259:H262" si="1">+C259*E259*10</f>
        <v>0</v>
      </c>
      <c r="H259" s="16">
        <f t="shared" si="1"/>
        <v>0</v>
      </c>
      <c r="I259" s="207">
        <f>+H259-G259</f>
        <v>0</v>
      </c>
      <c r="J259" s="205"/>
    </row>
    <row r="260" spans="2:17" ht="13.5" customHeight="1">
      <c r="B260" s="52"/>
      <c r="C260" s="86"/>
      <c r="D260" s="86"/>
      <c r="E260" s="205"/>
      <c r="F260" s="206"/>
      <c r="G260" s="16">
        <f t="shared" si="1"/>
        <v>0</v>
      </c>
      <c r="H260" s="16">
        <f t="shared" si="1"/>
        <v>0</v>
      </c>
      <c r="I260" s="207">
        <f>+H260-G260</f>
        <v>0</v>
      </c>
      <c r="J260" s="180"/>
    </row>
    <row r="261" spans="2:17" ht="13.5" customHeight="1">
      <c r="B261" s="52"/>
      <c r="C261" s="86"/>
      <c r="D261" s="86"/>
      <c r="E261" s="205"/>
      <c r="F261" s="206"/>
      <c r="G261" s="16">
        <f t="shared" si="1"/>
        <v>0</v>
      </c>
      <c r="H261" s="16">
        <f t="shared" si="1"/>
        <v>0</v>
      </c>
      <c r="I261" s="207">
        <f>+H261-G261</f>
        <v>0</v>
      </c>
      <c r="J261" s="180"/>
    </row>
    <row r="262" spans="2:17" ht="13.5" customHeight="1">
      <c r="B262" s="52"/>
      <c r="C262" s="86"/>
      <c r="D262" s="86"/>
      <c r="E262" s="16"/>
      <c r="F262" s="194"/>
      <c r="G262" s="16">
        <f t="shared" si="1"/>
        <v>0</v>
      </c>
      <c r="H262" s="16">
        <f t="shared" si="1"/>
        <v>0</v>
      </c>
      <c r="I262" s="208">
        <f>+H262-G262</f>
        <v>0</v>
      </c>
      <c r="J262" s="205"/>
    </row>
    <row r="263" spans="2:17" ht="13.5" customHeight="1" thickBot="1">
      <c r="B263" s="24" t="s">
        <v>70</v>
      </c>
      <c r="C263" s="209">
        <f>C17</f>
        <v>0</v>
      </c>
      <c r="D263" s="209">
        <f>D17</f>
        <v>0</v>
      </c>
      <c r="E263" s="210">
        <f>SUM(E259:E262)</f>
        <v>0</v>
      </c>
      <c r="F263" s="210"/>
      <c r="G263" s="210">
        <f>SUM(G259:G262)</f>
        <v>0</v>
      </c>
      <c r="H263" s="210">
        <f>SUM(H259:H262)</f>
        <v>0</v>
      </c>
      <c r="I263" s="211">
        <f>SUM(I259:I262)</f>
        <v>0</v>
      </c>
      <c r="J263" s="212"/>
    </row>
    <row r="264" spans="2:17" ht="13.5" customHeight="1" thickBot="1">
      <c r="C264" s="121"/>
      <c r="D264" s="121"/>
      <c r="E264" s="121"/>
      <c r="F264" s="41"/>
      <c r="G264" s="41"/>
      <c r="H264" s="41"/>
      <c r="I264" s="41"/>
      <c r="J264" s="41"/>
      <c r="K264" s="41"/>
    </row>
    <row r="265" spans="2:17" ht="13.5" customHeight="1">
      <c r="C265" s="41"/>
      <c r="E265" s="369"/>
      <c r="F265" s="53" t="s">
        <v>349</v>
      </c>
      <c r="G265" s="123"/>
      <c r="H265" s="213" t="s">
        <v>350</v>
      </c>
      <c r="I265" s="134"/>
      <c r="J265" s="44" t="s">
        <v>122</v>
      </c>
      <c r="K265" s="41"/>
    </row>
    <row r="266" spans="2:17" ht="13.5" customHeight="1">
      <c r="C266" s="121"/>
      <c r="E266" s="369"/>
      <c r="F266" s="11"/>
      <c r="G266" s="125" t="s">
        <v>351</v>
      </c>
      <c r="H266" s="125" t="s">
        <v>352</v>
      </c>
      <c r="I266" s="55" t="s">
        <v>353</v>
      </c>
      <c r="J266" s="47" t="s">
        <v>354</v>
      </c>
      <c r="K266" s="41"/>
    </row>
    <row r="267" spans="2:17" ht="13.5" customHeight="1">
      <c r="C267" s="121"/>
      <c r="E267" s="369"/>
      <c r="F267" s="11"/>
      <c r="G267" s="55" t="s">
        <v>36</v>
      </c>
      <c r="H267" s="55"/>
      <c r="I267" s="126"/>
      <c r="J267" s="47" t="s">
        <v>355</v>
      </c>
      <c r="K267" s="41"/>
    </row>
    <row r="268" spans="2:17" ht="13.5" customHeight="1">
      <c r="C268" s="121"/>
      <c r="E268" s="369"/>
      <c r="F268" s="11"/>
      <c r="G268" s="55" t="s">
        <v>356</v>
      </c>
      <c r="H268" s="126" t="s">
        <v>357</v>
      </c>
      <c r="I268" s="126" t="s">
        <v>358</v>
      </c>
      <c r="J268" s="47" t="s">
        <v>104</v>
      </c>
      <c r="K268" s="41"/>
    </row>
    <row r="269" spans="2:17" ht="13.5" customHeight="1">
      <c r="C269" s="121"/>
      <c r="D269" s="201"/>
      <c r="E269" s="214"/>
      <c r="F269" s="215"/>
      <c r="G269" s="36"/>
      <c r="H269" s="36"/>
      <c r="I269" s="36">
        <f>+G269*H269/1000</f>
        <v>0</v>
      </c>
      <c r="J269" s="2">
        <f>(I259*J259*F269/1000)-I269</f>
        <v>0</v>
      </c>
      <c r="K269" s="41"/>
      <c r="N269" s="41"/>
      <c r="Q269" s="41"/>
    </row>
    <row r="270" spans="2:17" ht="13.5" customHeight="1">
      <c r="C270" s="121"/>
      <c r="D270" s="41"/>
      <c r="E270" s="214"/>
      <c r="F270" s="215"/>
      <c r="G270" s="36"/>
      <c r="H270" s="36"/>
      <c r="I270" s="36">
        <f>+G270*H270/1000</f>
        <v>0</v>
      </c>
      <c r="J270" s="2">
        <f>(I260*J260*F270/1000)-I270</f>
        <v>0</v>
      </c>
      <c r="K270" s="41"/>
      <c r="N270" s="41"/>
      <c r="Q270" s="41"/>
    </row>
    <row r="271" spans="2:17" ht="13.5" customHeight="1">
      <c r="C271" s="121"/>
      <c r="D271" s="201"/>
      <c r="E271" s="214"/>
      <c r="F271" s="215"/>
      <c r="G271" s="36"/>
      <c r="H271" s="36"/>
      <c r="I271" s="36">
        <f>+G271*H271/1000</f>
        <v>0</v>
      </c>
      <c r="J271" s="2">
        <f>(I261*J261*F271/1000)-I271</f>
        <v>0</v>
      </c>
      <c r="K271" s="41"/>
      <c r="N271" s="41"/>
      <c r="Q271" s="41"/>
    </row>
    <row r="272" spans="2:17" ht="13.5" customHeight="1">
      <c r="C272" s="121"/>
      <c r="D272" s="201"/>
      <c r="E272" s="214"/>
      <c r="F272" s="215"/>
      <c r="G272" s="36"/>
      <c r="H272" s="36"/>
      <c r="I272" s="36">
        <f>+G272*H272/1000</f>
        <v>0</v>
      </c>
      <c r="J272" s="2">
        <f>(I262*J262*F272/1000)-I272</f>
        <v>0</v>
      </c>
      <c r="K272" s="41"/>
      <c r="N272" s="41"/>
      <c r="Q272" s="41"/>
    </row>
    <row r="273" spans="2:17" ht="13.5" customHeight="1" thickBot="1">
      <c r="C273" s="121"/>
      <c r="D273" s="41"/>
      <c r="E273" s="214"/>
      <c r="F273" s="216"/>
      <c r="G273" s="171"/>
      <c r="H273" s="171"/>
      <c r="I273" s="39">
        <f>SUM(I269:I272)</f>
        <v>0</v>
      </c>
      <c r="J273" s="40">
        <f>SUM(J269:J272)</f>
        <v>0</v>
      </c>
      <c r="K273" s="41"/>
      <c r="N273" s="41"/>
      <c r="Q273" s="41"/>
    </row>
    <row r="274" spans="2:17" ht="13.5" customHeight="1" thickBot="1">
      <c r="C274" s="121"/>
      <c r="D274" s="41"/>
      <c r="H274" s="92"/>
      <c r="J274" s="41"/>
      <c r="K274" s="41"/>
      <c r="N274" s="41"/>
      <c r="Q274" s="41"/>
    </row>
    <row r="275" spans="2:17" ht="13.5" customHeight="1">
      <c r="B275" s="6" t="s">
        <v>359</v>
      </c>
      <c r="C275" s="184"/>
      <c r="D275" s="382"/>
      <c r="E275" s="383"/>
      <c r="F275" s="383"/>
      <c r="G275" s="384"/>
      <c r="H275" s="41"/>
      <c r="I275" s="41"/>
      <c r="J275" s="41"/>
      <c r="K275" s="41"/>
      <c r="N275" s="41"/>
      <c r="Q275" s="41"/>
    </row>
    <row r="276" spans="2:17" ht="13.5" customHeight="1" thickBot="1">
      <c r="B276" s="186" t="s">
        <v>322</v>
      </c>
      <c r="C276" s="187"/>
      <c r="D276" s="385"/>
      <c r="E276" s="386"/>
      <c r="F276" s="386"/>
      <c r="G276" s="387"/>
      <c r="H276" s="41"/>
      <c r="I276" s="41"/>
      <c r="J276" s="41"/>
      <c r="K276" s="41"/>
      <c r="N276" s="41"/>
      <c r="Q276" s="41"/>
    </row>
    <row r="277" spans="2:17" ht="13.5" customHeight="1" thickBot="1">
      <c r="C277" s="121"/>
      <c r="D277" s="121"/>
      <c r="E277" s="121"/>
      <c r="F277" s="41"/>
      <c r="G277" s="41"/>
      <c r="H277" s="41"/>
      <c r="I277" s="41"/>
      <c r="J277" s="41"/>
      <c r="K277" s="41"/>
      <c r="N277" s="41"/>
      <c r="Q277" s="41"/>
    </row>
    <row r="278" spans="2:17" ht="13.5" customHeight="1">
      <c r="B278" s="6" t="s">
        <v>360</v>
      </c>
      <c r="C278" s="184"/>
      <c r="D278" s="382"/>
      <c r="E278" s="383"/>
      <c r="F278" s="383"/>
      <c r="G278" s="383"/>
      <c r="H278" s="383"/>
      <c r="I278" s="384"/>
      <c r="J278" s="41"/>
      <c r="K278" s="41"/>
      <c r="N278" s="41"/>
      <c r="Q278" s="41"/>
    </row>
    <row r="279" spans="2:17" ht="13.5" customHeight="1" thickBot="1">
      <c r="B279" s="186" t="s">
        <v>322</v>
      </c>
      <c r="C279" s="187"/>
      <c r="D279" s="385"/>
      <c r="E279" s="386"/>
      <c r="F279" s="386"/>
      <c r="G279" s="386"/>
      <c r="H279" s="386"/>
      <c r="I279" s="387"/>
      <c r="J279" s="41"/>
      <c r="K279" s="41"/>
      <c r="N279" s="41"/>
      <c r="Q279" s="41"/>
    </row>
    <row r="280" spans="2:17" ht="13.5" customHeight="1" thickBot="1">
      <c r="C280" s="121"/>
      <c r="D280" s="121"/>
      <c r="E280" s="121"/>
      <c r="F280" s="41"/>
      <c r="G280" s="41"/>
      <c r="H280" s="41"/>
      <c r="I280" s="41"/>
      <c r="J280" s="41"/>
      <c r="K280" s="41"/>
      <c r="N280" s="41"/>
      <c r="Q280" s="41"/>
    </row>
    <row r="281" spans="2:17" ht="13.5" customHeight="1">
      <c r="B281" s="6" t="s">
        <v>361</v>
      </c>
      <c r="C281" s="184"/>
      <c r="D281" s="382"/>
      <c r="E281" s="383"/>
      <c r="F281" s="383"/>
      <c r="G281" s="383"/>
      <c r="H281" s="383"/>
      <c r="I281" s="384"/>
      <c r="J281" s="41"/>
      <c r="K281" s="41"/>
      <c r="N281" s="41"/>
      <c r="Q281" s="41"/>
    </row>
    <row r="282" spans="2:17" ht="13.5" customHeight="1" thickBot="1">
      <c r="B282" s="186" t="s">
        <v>286</v>
      </c>
      <c r="C282" s="187"/>
      <c r="D282" s="385"/>
      <c r="E282" s="386"/>
      <c r="F282" s="386"/>
      <c r="G282" s="386"/>
      <c r="H282" s="386"/>
      <c r="I282" s="387"/>
      <c r="J282" s="41"/>
      <c r="K282" s="41"/>
      <c r="N282" s="41"/>
      <c r="Q282" s="41"/>
    </row>
    <row r="283" spans="2:17" ht="13.5" customHeight="1">
      <c r="C283" s="121"/>
      <c r="D283" s="121"/>
      <c r="E283" s="121"/>
      <c r="F283" s="41"/>
      <c r="G283" s="41"/>
      <c r="H283" s="41"/>
      <c r="I283" s="41"/>
      <c r="J283" s="41"/>
      <c r="K283" s="41"/>
      <c r="N283" s="41"/>
      <c r="Q283" s="41"/>
    </row>
    <row r="284" spans="2:17" ht="13.5" customHeight="1">
      <c r="B284" s="1" t="s">
        <v>362</v>
      </c>
    </row>
    <row r="285" spans="2:17" ht="13.5" customHeight="1" thickBot="1">
      <c r="B285" s="1" t="s">
        <v>197</v>
      </c>
    </row>
    <row r="286" spans="2:17" ht="13.5" customHeight="1">
      <c r="B286" s="6"/>
      <c r="C286" s="53" t="s">
        <v>363</v>
      </c>
      <c r="D286" s="379" t="s">
        <v>336</v>
      </c>
      <c r="E286" s="380"/>
      <c r="F286" s="381"/>
      <c r="G286" s="53" t="s">
        <v>364</v>
      </c>
      <c r="H286" s="53" t="s">
        <v>306</v>
      </c>
      <c r="I286" s="54" t="s">
        <v>122</v>
      </c>
    </row>
    <row r="287" spans="2:17" ht="13.5" customHeight="1">
      <c r="B287" s="75" t="s">
        <v>123</v>
      </c>
      <c r="C287" s="55"/>
      <c r="D287" s="55" t="s">
        <v>365</v>
      </c>
      <c r="E287" s="55" t="s">
        <v>366</v>
      </c>
      <c r="F287" s="55" t="s">
        <v>367</v>
      </c>
      <c r="G287" s="55" t="s">
        <v>34</v>
      </c>
      <c r="H287" s="55" t="s">
        <v>344</v>
      </c>
      <c r="I287" s="56"/>
    </row>
    <row r="288" spans="2:17" ht="13.5" customHeight="1">
      <c r="B288" s="75"/>
      <c r="C288" s="55"/>
      <c r="D288" s="55" t="s">
        <v>86</v>
      </c>
      <c r="E288" s="55"/>
      <c r="F288" s="55" t="s">
        <v>368</v>
      </c>
      <c r="G288" s="55" t="s">
        <v>369</v>
      </c>
      <c r="H288" s="55"/>
      <c r="I288" s="56" t="s">
        <v>370</v>
      </c>
    </row>
    <row r="289" spans="2:17" ht="13.5" customHeight="1">
      <c r="B289" s="75"/>
      <c r="C289" s="55" t="s">
        <v>216</v>
      </c>
      <c r="D289" s="55"/>
      <c r="E289" s="55"/>
      <c r="F289" s="55"/>
      <c r="G289" s="55" t="s">
        <v>297</v>
      </c>
      <c r="H289" s="55" t="s">
        <v>317</v>
      </c>
      <c r="I289" s="56" t="s">
        <v>371</v>
      </c>
    </row>
    <row r="290" spans="2:17" ht="13.5" customHeight="1">
      <c r="B290" s="52"/>
      <c r="C290" s="178"/>
      <c r="D290" s="21"/>
      <c r="E290" s="71"/>
      <c r="F290" s="71">
        <f>+E290-D290</f>
        <v>0</v>
      </c>
      <c r="G290" s="16">
        <f>+C290*F290*10</f>
        <v>0</v>
      </c>
      <c r="H290" s="217"/>
      <c r="I290" s="218">
        <f>+G290*H290/1000</f>
        <v>0</v>
      </c>
    </row>
    <row r="291" spans="2:17" ht="13.5" customHeight="1">
      <c r="B291" s="52"/>
      <c r="C291" s="178"/>
      <c r="D291" s="21"/>
      <c r="E291" s="71"/>
      <c r="F291" s="71">
        <f>+E291-D291</f>
        <v>0</v>
      </c>
      <c r="G291" s="16">
        <f>+C291*F291*10</f>
        <v>0</v>
      </c>
      <c r="H291" s="219"/>
      <c r="I291" s="218">
        <f>+G291*H291/1000</f>
        <v>0</v>
      </c>
    </row>
    <row r="292" spans="2:17" ht="13.5" customHeight="1" thickBot="1">
      <c r="B292" s="186" t="s">
        <v>70</v>
      </c>
      <c r="C292" s="220">
        <f>SUM(C290:C291)</f>
        <v>0</v>
      </c>
      <c r="D292" s="25"/>
      <c r="E292" s="25"/>
      <c r="F292" s="25"/>
      <c r="G292" s="63">
        <f>SUM(G290:G291)</f>
        <v>0</v>
      </c>
      <c r="H292" s="221"/>
      <c r="I292" s="222">
        <f>SUM(I290:I291)</f>
        <v>0</v>
      </c>
    </row>
    <row r="293" spans="2:17" ht="13.5" customHeight="1" thickBot="1">
      <c r="C293" s="121"/>
      <c r="D293" s="121"/>
      <c r="E293" s="121"/>
      <c r="F293" s="41"/>
      <c r="G293" s="41"/>
      <c r="H293" s="41"/>
      <c r="I293" s="41"/>
      <c r="J293" s="41"/>
      <c r="K293" s="41"/>
      <c r="P293" s="41"/>
    </row>
    <row r="294" spans="2:17" ht="13.5" customHeight="1">
      <c r="B294" s="6" t="s">
        <v>372</v>
      </c>
      <c r="C294" s="184"/>
      <c r="D294" s="370"/>
      <c r="E294" s="371"/>
      <c r="F294" s="371"/>
      <c r="G294" s="372"/>
      <c r="H294" s="41"/>
      <c r="I294" s="41"/>
      <c r="J294" s="41"/>
      <c r="K294" s="41"/>
      <c r="P294" s="41"/>
    </row>
    <row r="295" spans="2:17" ht="13.5" customHeight="1" thickBot="1">
      <c r="B295" s="186" t="s">
        <v>322</v>
      </c>
      <c r="C295" s="187"/>
      <c r="D295" s="376"/>
      <c r="E295" s="377"/>
      <c r="F295" s="377"/>
      <c r="G295" s="378"/>
      <c r="H295" s="41"/>
      <c r="I295" s="41"/>
      <c r="J295" s="41"/>
      <c r="K295" s="41"/>
      <c r="P295" s="41"/>
    </row>
    <row r="296" spans="2:17" ht="13.5" customHeight="1">
      <c r="C296" s="41"/>
      <c r="D296" s="41"/>
      <c r="E296" s="41"/>
      <c r="H296" s="41"/>
      <c r="I296" s="41"/>
      <c r="J296" s="41"/>
      <c r="K296" s="41"/>
      <c r="P296" s="41"/>
    </row>
    <row r="297" spans="2:17" ht="13.5" customHeight="1" thickBot="1">
      <c r="B297" s="1" t="s">
        <v>373</v>
      </c>
      <c r="C297" s="121"/>
      <c r="D297" s="121"/>
      <c r="E297" s="121"/>
      <c r="F297" s="41"/>
      <c r="G297" s="41"/>
      <c r="H297" s="41" t="s">
        <v>374</v>
      </c>
      <c r="I297" s="41"/>
      <c r="K297" s="41"/>
      <c r="P297" s="41"/>
    </row>
    <row r="298" spans="2:17" ht="13.5" customHeight="1">
      <c r="B298" s="149" t="s">
        <v>375</v>
      </c>
      <c r="C298" s="8"/>
      <c r="D298" s="8"/>
      <c r="E298" s="8"/>
      <c r="F298" s="8"/>
      <c r="G298" s="9"/>
      <c r="H298" s="151">
        <f>+J273</f>
        <v>0</v>
      </c>
      <c r="I298" s="41"/>
      <c r="K298" s="41"/>
      <c r="Q298" s="41"/>
    </row>
    <row r="299" spans="2:17" ht="13.5" customHeight="1">
      <c r="B299" s="4" t="s">
        <v>376</v>
      </c>
      <c r="C299" s="173"/>
      <c r="D299" s="173"/>
      <c r="E299" s="173"/>
      <c r="F299" s="173"/>
      <c r="G299" s="5"/>
      <c r="H299" s="2">
        <f>+I292</f>
        <v>0</v>
      </c>
      <c r="I299" s="41"/>
      <c r="K299" s="41"/>
      <c r="Q299" s="41"/>
    </row>
    <row r="300" spans="2:17" ht="13.5" customHeight="1" thickBot="1">
      <c r="B300" s="72"/>
      <c r="C300" s="174"/>
      <c r="D300" s="174" t="s">
        <v>266</v>
      </c>
      <c r="E300" s="174"/>
      <c r="F300" s="174"/>
      <c r="G300" s="175"/>
      <c r="H300" s="40">
        <f>SUM(H298:H299)</f>
        <v>0</v>
      </c>
      <c r="I300" s="41"/>
      <c r="J300" s="41"/>
      <c r="K300" s="41"/>
      <c r="Q300" s="41"/>
    </row>
    <row r="301" spans="2:17" ht="13.5" customHeight="1">
      <c r="H301" s="41"/>
      <c r="I301" s="41"/>
      <c r="J301" s="41"/>
      <c r="K301" s="41"/>
      <c r="Q301" s="41"/>
    </row>
    <row r="302" spans="2:17" ht="13.5" customHeight="1">
      <c r="B302" s="1" t="s">
        <v>377</v>
      </c>
      <c r="C302" s="41"/>
      <c r="D302" s="41"/>
      <c r="E302" s="41"/>
      <c r="F302" s="41"/>
      <c r="G302" s="41"/>
      <c r="H302" s="41"/>
      <c r="I302" s="41"/>
      <c r="K302" s="41"/>
      <c r="N302" s="41"/>
    </row>
    <row r="303" spans="2:17" ht="13.5" customHeight="1">
      <c r="B303" s="1" t="s">
        <v>378</v>
      </c>
      <c r="C303" s="41"/>
      <c r="D303" s="41"/>
      <c r="E303" s="41"/>
      <c r="F303" s="41"/>
      <c r="G303" s="41"/>
      <c r="H303" s="41"/>
      <c r="I303" s="41"/>
      <c r="K303" s="41"/>
      <c r="N303" s="41"/>
    </row>
    <row r="304" spans="2:17" ht="13.5" customHeight="1" thickBot="1">
      <c r="C304" s="41"/>
      <c r="D304" s="41"/>
      <c r="E304" s="41"/>
      <c r="F304" s="41"/>
      <c r="G304" s="41"/>
      <c r="H304" s="41"/>
      <c r="I304" s="41"/>
      <c r="K304" s="41"/>
      <c r="N304" s="41"/>
    </row>
    <row r="305" spans="2:10" ht="13.5" customHeight="1">
      <c r="B305" s="364"/>
      <c r="C305" s="43"/>
      <c r="D305" s="223" t="s">
        <v>8</v>
      </c>
      <c r="E305" s="224" t="s">
        <v>77</v>
      </c>
      <c r="F305" s="225" t="s">
        <v>271</v>
      </c>
      <c r="G305" s="226" t="s">
        <v>379</v>
      </c>
      <c r="H305" s="145" t="s">
        <v>55</v>
      </c>
    </row>
    <row r="306" spans="2:10" ht="13.5" customHeight="1">
      <c r="B306" s="75" t="s">
        <v>123</v>
      </c>
      <c r="C306" s="46" t="s">
        <v>380</v>
      </c>
      <c r="D306" s="227" t="s">
        <v>381</v>
      </c>
      <c r="E306" s="57" t="s">
        <v>382</v>
      </c>
      <c r="F306" s="228" t="s">
        <v>381</v>
      </c>
      <c r="G306" s="229" t="s">
        <v>382</v>
      </c>
      <c r="H306" s="230" t="s">
        <v>383</v>
      </c>
    </row>
    <row r="307" spans="2:10" ht="13.5" customHeight="1">
      <c r="B307" s="75"/>
      <c r="C307" s="46"/>
      <c r="D307" s="227" t="s">
        <v>384</v>
      </c>
      <c r="E307" s="57" t="s">
        <v>385</v>
      </c>
      <c r="F307" s="228" t="s">
        <v>386</v>
      </c>
      <c r="G307" s="229" t="s">
        <v>385</v>
      </c>
      <c r="H307" s="230" t="s">
        <v>358</v>
      </c>
    </row>
    <row r="308" spans="2:10" ht="13.5" customHeight="1">
      <c r="B308" s="75"/>
      <c r="C308" s="46"/>
      <c r="D308" s="176" t="s">
        <v>284</v>
      </c>
      <c r="E308" s="170" t="s">
        <v>284</v>
      </c>
      <c r="F308" s="231" t="s">
        <v>284</v>
      </c>
      <c r="G308" s="232" t="s">
        <v>284</v>
      </c>
      <c r="H308" s="230"/>
    </row>
    <row r="309" spans="2:10" ht="13.5" customHeight="1">
      <c r="B309" s="45"/>
      <c r="C309" s="46"/>
      <c r="D309" s="233" t="s">
        <v>387</v>
      </c>
      <c r="E309" s="234"/>
      <c r="F309" s="235" t="s">
        <v>387</v>
      </c>
      <c r="G309" s="236"/>
      <c r="H309" s="230"/>
    </row>
    <row r="310" spans="2:10" ht="13.5" customHeight="1">
      <c r="B310" s="49"/>
      <c r="C310" s="50"/>
      <c r="D310" s="227" t="s">
        <v>388</v>
      </c>
      <c r="E310" s="57"/>
      <c r="F310" s="228" t="s">
        <v>388</v>
      </c>
      <c r="G310" s="229"/>
      <c r="H310" s="230"/>
    </row>
    <row r="311" spans="2:10" ht="13.5" customHeight="1">
      <c r="B311" s="368"/>
      <c r="C311" s="237"/>
      <c r="D311" s="238"/>
      <c r="E311" s="237"/>
      <c r="F311" s="239"/>
      <c r="G311" s="240"/>
      <c r="H311" s="154">
        <f t="shared" ref="H311:H316" si="2">IF($E$17="-",-(F311*G311)/1000,(D311*E311*$E$17-F311*G311)/1000)</f>
        <v>0</v>
      </c>
    </row>
    <row r="312" spans="2:10" ht="13.5" customHeight="1">
      <c r="B312" s="368"/>
      <c r="C312" s="241"/>
      <c r="D312" s="242"/>
      <c r="E312" s="241"/>
      <c r="F312" s="243"/>
      <c r="G312" s="244"/>
      <c r="H312" s="245">
        <f t="shared" si="2"/>
        <v>0</v>
      </c>
    </row>
    <row r="313" spans="2:10" ht="13.5" customHeight="1">
      <c r="B313" s="368"/>
      <c r="C313" s="246"/>
      <c r="D313" s="247"/>
      <c r="E313" s="246"/>
      <c r="F313" s="248"/>
      <c r="G313" s="249"/>
      <c r="H313" s="250">
        <f t="shared" si="2"/>
        <v>0</v>
      </c>
    </row>
    <row r="314" spans="2:10" ht="13.5" customHeight="1">
      <c r="B314" s="13"/>
      <c r="C314" s="237"/>
      <c r="D314" s="238"/>
      <c r="E314" s="237"/>
      <c r="F314" s="239"/>
      <c r="G314" s="240"/>
      <c r="H314" s="251">
        <f t="shared" si="2"/>
        <v>0</v>
      </c>
    </row>
    <row r="315" spans="2:10" ht="13.5" customHeight="1">
      <c r="B315" s="368"/>
      <c r="C315" s="241"/>
      <c r="D315" s="242"/>
      <c r="E315" s="241"/>
      <c r="F315" s="243"/>
      <c r="G315" s="244"/>
      <c r="H315" s="245">
        <f t="shared" si="2"/>
        <v>0</v>
      </c>
    </row>
    <row r="316" spans="2:10" ht="13.5" customHeight="1">
      <c r="B316" s="252"/>
      <c r="C316" s="246"/>
      <c r="D316" s="247"/>
      <c r="E316" s="246"/>
      <c r="F316" s="248"/>
      <c r="G316" s="249"/>
      <c r="H316" s="245">
        <f t="shared" si="2"/>
        <v>0</v>
      </c>
    </row>
    <row r="317" spans="2:10" ht="13.5" customHeight="1" thickBot="1">
      <c r="B317" s="186" t="s">
        <v>389</v>
      </c>
      <c r="C317" s="183"/>
      <c r="D317" s="253"/>
      <c r="E317" s="254"/>
      <c r="F317" s="255"/>
      <c r="G317" s="256"/>
      <c r="H317" s="40">
        <f>SUM(H311:H316)</f>
        <v>0</v>
      </c>
    </row>
    <row r="318" spans="2:10" ht="13.5" customHeight="1">
      <c r="C318" s="41"/>
      <c r="D318" s="41"/>
      <c r="E318" s="41"/>
      <c r="F318" s="41"/>
      <c r="G318" s="41"/>
      <c r="H318" s="41"/>
      <c r="I318" s="41"/>
    </row>
    <row r="319" spans="2:10" ht="13.5" customHeight="1" thickBot="1">
      <c r="B319" s="1" t="s">
        <v>390</v>
      </c>
    </row>
    <row r="320" spans="2:10" ht="13.5" customHeight="1">
      <c r="B320" s="364"/>
      <c r="C320" s="43" t="s">
        <v>269</v>
      </c>
      <c r="D320" s="53" t="s">
        <v>391</v>
      </c>
      <c r="E320" s="53" t="s">
        <v>392</v>
      </c>
      <c r="F320" s="53" t="s">
        <v>393</v>
      </c>
      <c r="G320" s="53" t="s">
        <v>394</v>
      </c>
      <c r="H320" s="53" t="s">
        <v>395</v>
      </c>
      <c r="I320" s="257" t="s">
        <v>396</v>
      </c>
      <c r="J320" s="91" t="s">
        <v>397</v>
      </c>
    </row>
    <row r="321" spans="2:12" ht="13.5" customHeight="1">
      <c r="B321" s="75" t="s">
        <v>123</v>
      </c>
      <c r="C321" s="46" t="s">
        <v>398</v>
      </c>
      <c r="D321" s="55" t="s">
        <v>399</v>
      </c>
      <c r="E321" s="55" t="s">
        <v>400</v>
      </c>
      <c r="F321" s="55" t="s">
        <v>401</v>
      </c>
      <c r="G321" s="55" t="s">
        <v>402</v>
      </c>
      <c r="H321" s="55" t="s">
        <v>403</v>
      </c>
      <c r="I321" s="258" t="s">
        <v>404</v>
      </c>
      <c r="J321" s="93"/>
    </row>
    <row r="322" spans="2:12" ht="13.5" customHeight="1">
      <c r="B322" s="75"/>
      <c r="C322" s="55"/>
      <c r="D322" s="55"/>
      <c r="E322" s="55"/>
      <c r="F322" s="55"/>
      <c r="G322" s="55" t="s">
        <v>405</v>
      </c>
      <c r="H322" s="55"/>
      <c r="I322" s="258" t="s">
        <v>406</v>
      </c>
      <c r="J322" s="93"/>
    </row>
    <row r="323" spans="2:12" ht="13.5" customHeight="1">
      <c r="B323" s="366"/>
      <c r="C323" s="59" t="s">
        <v>407</v>
      </c>
      <c r="D323" s="55" t="s">
        <v>408</v>
      </c>
      <c r="E323" s="55" t="s">
        <v>407</v>
      </c>
      <c r="F323" s="55" t="s">
        <v>409</v>
      </c>
      <c r="G323" s="55" t="s">
        <v>410</v>
      </c>
      <c r="H323" s="55" t="s">
        <v>409</v>
      </c>
      <c r="I323" s="258" t="s">
        <v>104</v>
      </c>
      <c r="J323" s="93" t="s">
        <v>407</v>
      </c>
    </row>
    <row r="324" spans="2:12" s="41" customFormat="1" ht="13.5" customHeight="1" thickBot="1">
      <c r="B324" s="168"/>
      <c r="C324" s="63"/>
      <c r="D324" s="63"/>
      <c r="E324" s="63">
        <f>+C324*D324/100</f>
        <v>0</v>
      </c>
      <c r="F324" s="63"/>
      <c r="G324" s="63"/>
      <c r="H324" s="63">
        <f>+F324-G324</f>
        <v>0</v>
      </c>
      <c r="I324" s="259">
        <f>+E324*H324/1000</f>
        <v>0</v>
      </c>
      <c r="J324" s="109"/>
    </row>
    <row r="325" spans="2:12" ht="13.5" customHeight="1" thickBot="1"/>
    <row r="326" spans="2:12" ht="13.5" customHeight="1">
      <c r="G326" s="369"/>
      <c r="H326" s="53" t="s">
        <v>411</v>
      </c>
      <c r="I326" s="53" t="s">
        <v>412</v>
      </c>
      <c r="J326" s="44" t="s">
        <v>28</v>
      </c>
    </row>
    <row r="327" spans="2:12" ht="13.5" customHeight="1">
      <c r="G327" s="369"/>
      <c r="H327" s="55" t="s">
        <v>413</v>
      </c>
      <c r="I327" s="55" t="s">
        <v>414</v>
      </c>
      <c r="J327" s="47" t="s">
        <v>415</v>
      </c>
    </row>
    <row r="328" spans="2:12" ht="13.5" customHeight="1">
      <c r="G328" s="369"/>
      <c r="H328" s="55"/>
      <c r="I328" s="55" t="s">
        <v>416</v>
      </c>
      <c r="J328" s="47"/>
    </row>
    <row r="329" spans="2:12" ht="13.5" customHeight="1">
      <c r="G329" s="369"/>
      <c r="H329" s="55" t="s">
        <v>409</v>
      </c>
      <c r="I329" s="55" t="s">
        <v>104</v>
      </c>
      <c r="J329" s="47" t="s">
        <v>104</v>
      </c>
    </row>
    <row r="330" spans="2:12" ht="13.5" customHeight="1" thickBot="1">
      <c r="G330" s="185"/>
      <c r="H330" s="63"/>
      <c r="I330" s="74">
        <f>J324*H330/1000</f>
        <v>0</v>
      </c>
      <c r="J330" s="40">
        <f>+I324+I330</f>
        <v>0</v>
      </c>
    </row>
    <row r="331" spans="2:12" ht="13.5" customHeight="1">
      <c r="G331" s="41"/>
      <c r="H331" s="41"/>
      <c r="I331" s="41"/>
      <c r="J331" s="41"/>
    </row>
    <row r="332" spans="2:12" ht="13.5" customHeight="1">
      <c r="B332" s="121"/>
      <c r="C332" s="121"/>
      <c r="D332" s="121"/>
      <c r="E332" s="121"/>
      <c r="G332" s="121"/>
      <c r="H332" s="260"/>
      <c r="I332" s="260"/>
      <c r="J332" s="121"/>
      <c r="K332" s="121"/>
      <c r="L332" s="121"/>
    </row>
    <row r="333" spans="2:12" ht="13.5" customHeight="1" thickBot="1">
      <c r="B333" s="1" t="s">
        <v>417</v>
      </c>
      <c r="E333" s="1" t="s">
        <v>111</v>
      </c>
    </row>
    <row r="334" spans="2:12" ht="13.5" customHeight="1">
      <c r="B334" s="149" t="s">
        <v>418</v>
      </c>
      <c r="C334" s="261"/>
      <c r="D334" s="9"/>
      <c r="E334" s="262">
        <f>+H317</f>
        <v>0</v>
      </c>
    </row>
    <row r="335" spans="2:12" ht="13.5" customHeight="1">
      <c r="B335" s="4" t="s">
        <v>419</v>
      </c>
      <c r="C335" s="173"/>
      <c r="D335" s="5"/>
      <c r="E335" s="263">
        <f>+J330</f>
        <v>0</v>
      </c>
    </row>
    <row r="336" spans="2:12" ht="13.5" customHeight="1" thickBot="1">
      <c r="B336" s="186" t="s">
        <v>420</v>
      </c>
      <c r="C336" s="203"/>
      <c r="D336" s="175"/>
      <c r="E336" s="264">
        <f>SUM(E334:E335)</f>
        <v>0</v>
      </c>
    </row>
    <row r="337" spans="2:11" ht="13.5" customHeight="1"/>
    <row r="338" spans="2:11" ht="13.5" customHeight="1" thickBot="1">
      <c r="B338" s="1" t="s">
        <v>421</v>
      </c>
    </row>
    <row r="339" spans="2:11" ht="13.5" customHeight="1">
      <c r="B339" s="364" t="s">
        <v>422</v>
      </c>
      <c r="C339" s="53" t="s">
        <v>8</v>
      </c>
      <c r="D339" s="53" t="s">
        <v>423</v>
      </c>
      <c r="E339" s="213" t="s">
        <v>424</v>
      </c>
      <c r="F339" s="44" t="s">
        <v>28</v>
      </c>
    </row>
    <row r="340" spans="2:11" ht="13.5" customHeight="1">
      <c r="B340" s="75"/>
      <c r="C340" s="55" t="s">
        <v>425</v>
      </c>
      <c r="D340" s="55" t="s">
        <v>426</v>
      </c>
      <c r="E340" s="77" t="s">
        <v>208</v>
      </c>
      <c r="F340" s="47" t="s">
        <v>427</v>
      </c>
    </row>
    <row r="341" spans="2:11" ht="13.5" customHeight="1">
      <c r="B341" s="75"/>
      <c r="C341" s="55" t="s">
        <v>428</v>
      </c>
      <c r="D341" s="55"/>
      <c r="E341" s="77"/>
      <c r="F341" s="265"/>
    </row>
    <row r="342" spans="2:11" ht="13.5" customHeight="1">
      <c r="B342" s="75"/>
      <c r="C342" s="55" t="s">
        <v>429</v>
      </c>
      <c r="D342" s="55"/>
      <c r="E342" s="77"/>
      <c r="F342" s="47"/>
    </row>
    <row r="343" spans="2:11" ht="13.5" customHeight="1">
      <c r="B343" s="75"/>
      <c r="C343" s="176" t="s">
        <v>430</v>
      </c>
      <c r="D343" s="55" t="s">
        <v>407</v>
      </c>
      <c r="E343" s="77" t="s">
        <v>431</v>
      </c>
      <c r="F343" s="47" t="s">
        <v>104</v>
      </c>
    </row>
    <row r="344" spans="2:11" ht="13.5" customHeight="1">
      <c r="B344" s="266"/>
      <c r="C344" s="267"/>
      <c r="D344" s="36"/>
      <c r="E344" s="173"/>
      <c r="F344" s="268">
        <f>E344*D344-C344</f>
        <v>0</v>
      </c>
      <c r="H344" s="269"/>
      <c r="I344" s="269"/>
      <c r="J344" s="269"/>
    </row>
    <row r="345" spans="2:11" ht="13.5" customHeight="1">
      <c r="B345" s="266"/>
      <c r="C345" s="267"/>
      <c r="D345" s="36"/>
      <c r="E345" s="173"/>
      <c r="F345" s="268">
        <f>E345*D345-C345</f>
        <v>0</v>
      </c>
      <c r="H345" s="269"/>
      <c r="I345" s="269"/>
      <c r="J345" s="269"/>
    </row>
    <row r="346" spans="2:11" ht="13.5" customHeight="1" thickBot="1">
      <c r="B346" s="87" t="s">
        <v>18</v>
      </c>
      <c r="C346" s="39">
        <f>SUM(C344:C345)</f>
        <v>0</v>
      </c>
      <c r="D346" s="39">
        <f>SUM(D344:D345)</f>
        <v>0</v>
      </c>
      <c r="E346" s="39">
        <f>SUM(E344:E345)</f>
        <v>0</v>
      </c>
      <c r="F346" s="270">
        <f>+D346*E346-C346</f>
        <v>0</v>
      </c>
      <c r="H346" s="269"/>
      <c r="I346" s="269"/>
      <c r="J346" s="269"/>
    </row>
    <row r="347" spans="2:11" ht="9.75" customHeight="1"/>
    <row r="348" spans="2:11" ht="12.6" customHeight="1">
      <c r="B348" s="1" t="s">
        <v>432</v>
      </c>
    </row>
    <row r="349" spans="2:11" ht="12.6" customHeight="1" thickBot="1">
      <c r="B349" s="1" t="s">
        <v>433</v>
      </c>
    </row>
    <row r="350" spans="2:11" ht="12.6" customHeight="1">
      <c r="B350" s="364"/>
      <c r="C350" s="7"/>
      <c r="D350" s="8" t="s">
        <v>434</v>
      </c>
      <c r="E350" s="8"/>
      <c r="F350" s="8"/>
      <c r="G350" s="9"/>
      <c r="H350" s="53" t="s">
        <v>120</v>
      </c>
      <c r="I350" s="53" t="s">
        <v>435</v>
      </c>
      <c r="J350" s="53" t="s">
        <v>306</v>
      </c>
      <c r="K350" s="92"/>
    </row>
    <row r="351" spans="2:11" ht="12.6" customHeight="1">
      <c r="B351" s="45" t="s">
        <v>123</v>
      </c>
      <c r="C351" s="55" t="s">
        <v>436</v>
      </c>
      <c r="D351" s="407" t="s">
        <v>437</v>
      </c>
      <c r="E351" s="271" t="s">
        <v>438</v>
      </c>
      <c r="F351" s="272"/>
      <c r="G351" s="55" t="s">
        <v>439</v>
      </c>
      <c r="H351" s="55" t="s">
        <v>440</v>
      </c>
      <c r="I351" s="55" t="s">
        <v>34</v>
      </c>
      <c r="J351" s="55" t="s">
        <v>344</v>
      </c>
      <c r="K351" s="92"/>
    </row>
    <row r="352" spans="2:11" ht="12.6" customHeight="1">
      <c r="B352" s="75"/>
      <c r="C352" s="11" t="s">
        <v>86</v>
      </c>
      <c r="D352" s="408"/>
      <c r="E352" s="83"/>
      <c r="G352" s="55" t="s">
        <v>441</v>
      </c>
      <c r="H352" s="55" t="s">
        <v>86</v>
      </c>
      <c r="I352" s="55" t="s">
        <v>38</v>
      </c>
      <c r="J352" s="55"/>
      <c r="K352" s="92"/>
    </row>
    <row r="353" spans="2:17" ht="12.6" customHeight="1">
      <c r="B353" s="368"/>
      <c r="C353" s="11"/>
      <c r="D353" s="409"/>
      <c r="E353" s="96"/>
      <c r="F353" s="273"/>
      <c r="G353" s="59"/>
      <c r="H353" s="55" t="s">
        <v>442</v>
      </c>
      <c r="I353" s="59" t="s">
        <v>297</v>
      </c>
      <c r="J353" s="55" t="s">
        <v>317</v>
      </c>
      <c r="K353" s="92"/>
    </row>
    <row r="354" spans="2:17" ht="12.6" customHeight="1">
      <c r="B354" s="52"/>
      <c r="C354" s="179"/>
      <c r="D354" s="21"/>
      <c r="E354" s="410"/>
      <c r="F354" s="411"/>
      <c r="G354" s="21">
        <f>+C354-D354</f>
        <v>0</v>
      </c>
      <c r="H354" s="205"/>
      <c r="I354" s="21">
        <f>G354*H354*10</f>
        <v>0</v>
      </c>
      <c r="J354" s="129"/>
      <c r="K354" s="274"/>
    </row>
    <row r="355" spans="2:17" ht="12.6" customHeight="1">
      <c r="B355" s="52"/>
      <c r="C355" s="179"/>
      <c r="D355" s="21"/>
      <c r="E355" s="412"/>
      <c r="F355" s="413"/>
      <c r="G355" s="21">
        <f>+C355-D355</f>
        <v>0</v>
      </c>
      <c r="H355" s="275"/>
      <c r="I355" s="21">
        <f>G355*H355*10</f>
        <v>0</v>
      </c>
      <c r="J355" s="276"/>
      <c r="K355" s="274"/>
    </row>
    <row r="356" spans="2:17" ht="12.6" customHeight="1">
      <c r="B356" s="94"/>
      <c r="C356" s="277"/>
      <c r="D356" s="128"/>
      <c r="E356" s="412"/>
      <c r="F356" s="413"/>
      <c r="G356" s="21">
        <f>+C356-D356</f>
        <v>0</v>
      </c>
      <c r="H356" s="278"/>
      <c r="I356" s="21">
        <f>G356*H356*10</f>
        <v>0</v>
      </c>
      <c r="J356" s="279"/>
      <c r="K356" s="274"/>
    </row>
    <row r="357" spans="2:17" ht="12.6" customHeight="1" thickBot="1">
      <c r="B357" s="24" t="s">
        <v>443</v>
      </c>
      <c r="C357" s="189">
        <f>SUM(C354:C356)</f>
        <v>0</v>
      </c>
      <c r="D357" s="189">
        <f>SUM(D354:D356)</f>
        <v>0</v>
      </c>
      <c r="E357" s="414"/>
      <c r="F357" s="415"/>
      <c r="G357" s="63">
        <f>SUM(G354:G356)</f>
        <v>0</v>
      </c>
      <c r="H357" s="25"/>
      <c r="I357" s="63">
        <f>SUM(I354:I356)</f>
        <v>0</v>
      </c>
      <c r="J357" s="280"/>
      <c r="K357" s="274"/>
    </row>
    <row r="358" spans="2:17" ht="12.6" customHeight="1" thickBot="1">
      <c r="C358" s="121"/>
      <c r="D358" s="121"/>
      <c r="E358" s="121"/>
      <c r="F358" s="41"/>
      <c r="G358" s="41"/>
      <c r="H358" s="41"/>
      <c r="I358" s="41"/>
      <c r="J358" s="41"/>
    </row>
    <row r="359" spans="2:17" ht="12.6" customHeight="1">
      <c r="C359" s="121"/>
      <c r="D359" s="121"/>
      <c r="E359" s="121"/>
      <c r="F359" s="53" t="s">
        <v>444</v>
      </c>
      <c r="G359" s="123"/>
      <c r="H359" s="213" t="s">
        <v>445</v>
      </c>
      <c r="I359" s="134"/>
      <c r="J359" s="44" t="s">
        <v>122</v>
      </c>
      <c r="K359" s="41"/>
    </row>
    <row r="360" spans="2:17" ht="12.6" customHeight="1">
      <c r="C360" s="121"/>
      <c r="D360" s="121"/>
      <c r="E360" s="121"/>
      <c r="F360" s="55"/>
      <c r="G360" s="125" t="s">
        <v>446</v>
      </c>
      <c r="H360" s="125" t="s">
        <v>447</v>
      </c>
      <c r="I360" s="55" t="s">
        <v>448</v>
      </c>
      <c r="J360" s="47" t="s">
        <v>449</v>
      </c>
      <c r="K360" s="41"/>
    </row>
    <row r="361" spans="2:17" ht="12.6" customHeight="1">
      <c r="C361" s="121"/>
      <c r="D361" s="121"/>
      <c r="E361" s="121"/>
      <c r="F361" s="55"/>
      <c r="G361" s="55" t="s">
        <v>36</v>
      </c>
      <c r="H361" s="55"/>
      <c r="I361" s="126"/>
      <c r="J361" s="47"/>
      <c r="K361" s="41"/>
    </row>
    <row r="362" spans="2:17" ht="12.6" customHeight="1">
      <c r="C362" s="121"/>
      <c r="D362" s="121"/>
      <c r="E362" s="121"/>
      <c r="F362" s="55"/>
      <c r="G362" s="55" t="s">
        <v>356</v>
      </c>
      <c r="H362" s="126" t="s">
        <v>450</v>
      </c>
      <c r="I362" s="126" t="s">
        <v>90</v>
      </c>
      <c r="J362" s="51" t="s">
        <v>104</v>
      </c>
      <c r="K362" s="41"/>
    </row>
    <row r="363" spans="2:17" ht="12.6" customHeight="1">
      <c r="C363" s="121"/>
      <c r="D363" s="121"/>
      <c r="E363" s="121"/>
      <c r="F363" s="281"/>
      <c r="G363" s="36"/>
      <c r="H363" s="36"/>
      <c r="I363" s="36">
        <f>+G363*H363</f>
        <v>0</v>
      </c>
      <c r="J363" s="2">
        <f>(I354*J354*F363-I363)/1000</f>
        <v>0</v>
      </c>
      <c r="K363" s="41"/>
    </row>
    <row r="364" spans="2:17" ht="12.6" customHeight="1">
      <c r="C364" s="121"/>
      <c r="D364" s="121"/>
      <c r="E364" s="121"/>
      <c r="F364" s="281"/>
      <c r="G364" s="36"/>
      <c r="H364" s="36"/>
      <c r="I364" s="36">
        <f>+G364*H364</f>
        <v>0</v>
      </c>
      <c r="J364" s="2">
        <f>(I355*J355*F364-I364)/1000</f>
        <v>0</v>
      </c>
      <c r="K364" s="41"/>
    </row>
    <row r="365" spans="2:17" ht="12.6" customHeight="1" thickBot="1">
      <c r="C365" s="121"/>
      <c r="D365" s="121"/>
      <c r="E365" s="121"/>
      <c r="F365" s="282"/>
      <c r="G365" s="36"/>
      <c r="H365" s="36"/>
      <c r="I365" s="36">
        <f>+G365*H365</f>
        <v>0</v>
      </c>
      <c r="J365" s="2">
        <f>(I356*J356*F365-I365)/1000</f>
        <v>0</v>
      </c>
      <c r="K365" s="41"/>
    </row>
    <row r="366" spans="2:17" ht="12.6" customHeight="1" thickBot="1">
      <c r="C366" s="121"/>
      <c r="D366" s="121"/>
      <c r="E366" s="121"/>
      <c r="F366" s="25"/>
      <c r="G366" s="25"/>
      <c r="H366" s="280"/>
      <c r="I366" s="283"/>
      <c r="J366" s="40">
        <f>SUM(J363:J365)</f>
        <v>0</v>
      </c>
      <c r="K366" s="41"/>
    </row>
    <row r="367" spans="2:17" ht="12.6" customHeight="1" thickBot="1">
      <c r="C367" s="121"/>
      <c r="D367" s="121"/>
      <c r="E367" s="121"/>
      <c r="F367" s="41"/>
      <c r="G367" s="41"/>
      <c r="H367" s="284"/>
      <c r="I367" s="41"/>
      <c r="J367" s="41"/>
      <c r="K367" s="41"/>
    </row>
    <row r="368" spans="2:17" ht="12.6" customHeight="1">
      <c r="B368" s="6" t="s">
        <v>451</v>
      </c>
      <c r="C368" s="285"/>
      <c r="D368" s="286"/>
      <c r="E368" s="382"/>
      <c r="F368" s="383"/>
      <c r="G368" s="384"/>
      <c r="H368" s="41"/>
      <c r="I368" s="41"/>
      <c r="J368" s="41"/>
      <c r="K368" s="41"/>
      <c r="N368" s="41"/>
      <c r="Q368" s="41"/>
    </row>
    <row r="369" spans="2:17" ht="12.6" customHeight="1" thickBot="1">
      <c r="B369" s="186" t="s">
        <v>286</v>
      </c>
      <c r="C369" s="287"/>
      <c r="D369" s="288"/>
      <c r="E369" s="385"/>
      <c r="F369" s="386"/>
      <c r="G369" s="387"/>
      <c r="H369" s="41"/>
      <c r="I369" s="41"/>
      <c r="J369" s="41"/>
      <c r="K369" s="41"/>
      <c r="N369" s="41"/>
      <c r="Q369" s="41"/>
    </row>
    <row r="370" spans="2:17" ht="12.6" customHeight="1">
      <c r="C370" s="121"/>
      <c r="D370" s="121"/>
      <c r="E370" s="121"/>
      <c r="F370" s="41"/>
      <c r="G370" s="41"/>
      <c r="H370" s="284"/>
      <c r="I370" s="41"/>
      <c r="J370" s="41"/>
      <c r="K370" s="41"/>
    </row>
    <row r="371" spans="2:17" ht="12.6" customHeight="1">
      <c r="B371" s="1" t="s">
        <v>452</v>
      </c>
      <c r="K371" s="41"/>
    </row>
    <row r="372" spans="2:17" ht="12.6" customHeight="1" thickBot="1">
      <c r="B372" s="1" t="s">
        <v>453</v>
      </c>
      <c r="K372" s="41"/>
    </row>
    <row r="373" spans="2:17" ht="12.6" customHeight="1">
      <c r="B373" s="364"/>
      <c r="C373" s="53" t="s">
        <v>8</v>
      </c>
      <c r="D373" s="53" t="s">
        <v>77</v>
      </c>
      <c r="E373" s="53" t="s">
        <v>454</v>
      </c>
      <c r="F373" s="53" t="s">
        <v>120</v>
      </c>
      <c r="G373" s="53" t="s">
        <v>455</v>
      </c>
      <c r="H373" s="81" t="s">
        <v>456</v>
      </c>
      <c r="I373" s="53" t="s">
        <v>457</v>
      </c>
      <c r="J373" s="44" t="s">
        <v>122</v>
      </c>
    </row>
    <row r="374" spans="2:17" ht="12.6" customHeight="1">
      <c r="B374" s="45" t="s">
        <v>123</v>
      </c>
      <c r="C374" s="55" t="s">
        <v>273</v>
      </c>
      <c r="D374" s="55" t="s">
        <v>458</v>
      </c>
      <c r="E374" s="55" t="s">
        <v>459</v>
      </c>
      <c r="F374" s="55" t="s">
        <v>344</v>
      </c>
      <c r="G374" s="55" t="s">
        <v>459</v>
      </c>
      <c r="H374" s="82" t="s">
        <v>460</v>
      </c>
      <c r="I374" s="176" t="s">
        <v>461</v>
      </c>
      <c r="J374" s="47" t="s">
        <v>462</v>
      </c>
    </row>
    <row r="375" spans="2:17" ht="12.6" customHeight="1">
      <c r="B375" s="75"/>
      <c r="C375" s="55" t="s">
        <v>86</v>
      </c>
      <c r="D375" s="55" t="s">
        <v>86</v>
      </c>
      <c r="E375" s="55" t="s">
        <v>463</v>
      </c>
      <c r="F375" s="55"/>
      <c r="G375" s="55" t="s">
        <v>344</v>
      </c>
      <c r="H375" s="82" t="s">
        <v>464</v>
      </c>
      <c r="I375" s="176" t="s">
        <v>465</v>
      </c>
      <c r="J375" s="47"/>
    </row>
    <row r="376" spans="2:17" ht="12.6" customHeight="1">
      <c r="B376" s="75"/>
      <c r="C376" s="59" t="s">
        <v>466</v>
      </c>
      <c r="D376" s="55" t="s">
        <v>442</v>
      </c>
      <c r="E376" s="55" t="s">
        <v>442</v>
      </c>
      <c r="F376" s="55" t="s">
        <v>317</v>
      </c>
      <c r="G376" s="55" t="s">
        <v>317</v>
      </c>
      <c r="H376" s="58" t="s">
        <v>104</v>
      </c>
      <c r="I376" s="59" t="s">
        <v>104</v>
      </c>
      <c r="J376" s="51" t="s">
        <v>104</v>
      </c>
    </row>
    <row r="377" spans="2:17" ht="12.6" customHeight="1">
      <c r="B377" s="52"/>
      <c r="C377" s="179"/>
      <c r="D377" s="275"/>
      <c r="E377" s="21"/>
      <c r="F377" s="276"/>
      <c r="G377" s="276"/>
      <c r="H377" s="20">
        <f>+C377*D377*10*F377/1000</f>
        <v>0</v>
      </c>
      <c r="I377" s="21">
        <f>+C377*E377*10*G377/1000</f>
        <v>0</v>
      </c>
      <c r="J377" s="2">
        <f>+H377-I377</f>
        <v>0</v>
      </c>
    </row>
    <row r="378" spans="2:17" ht="12.6" customHeight="1">
      <c r="B378" s="52"/>
      <c r="C378" s="179"/>
      <c r="D378" s="275"/>
      <c r="E378" s="21"/>
      <c r="F378" s="276"/>
      <c r="G378" s="276"/>
      <c r="H378" s="20">
        <f>+C378*D378*10*F378/1000</f>
        <v>0</v>
      </c>
      <c r="I378" s="21">
        <f>+C378*E378*10*G378/1000</f>
        <v>0</v>
      </c>
      <c r="J378" s="2">
        <f>+H378-I378</f>
        <v>0</v>
      </c>
    </row>
    <row r="379" spans="2:17" ht="12.6" customHeight="1">
      <c r="B379" s="94"/>
      <c r="C379" s="277"/>
      <c r="D379" s="278"/>
      <c r="E379" s="21"/>
      <c r="F379" s="279"/>
      <c r="G379" s="279"/>
      <c r="H379" s="20">
        <f>+C379*D379*10*F379/1000</f>
        <v>0</v>
      </c>
      <c r="I379" s="21">
        <f>+C379*E379*10*G379/1000</f>
        <v>0</v>
      </c>
      <c r="J379" s="2">
        <f>+H379-I379</f>
        <v>0</v>
      </c>
    </row>
    <row r="380" spans="2:17" ht="12.6" customHeight="1" thickBot="1">
      <c r="B380" s="24" t="s">
        <v>70</v>
      </c>
      <c r="C380" s="189">
        <f>SUM(C377:C379)</f>
        <v>0</v>
      </c>
      <c r="D380" s="25"/>
      <c r="E380" s="63">
        <f>SUM(E377:E379)</f>
        <v>0</v>
      </c>
      <c r="F380" s="280"/>
      <c r="G380" s="280"/>
      <c r="H380" s="62">
        <f>SUM(H377:H379)</f>
        <v>0</v>
      </c>
      <c r="I380" s="63">
        <f>SUM(I377:I379)</f>
        <v>0</v>
      </c>
      <c r="J380" s="40">
        <f>SUM(J377:J379)</f>
        <v>0</v>
      </c>
    </row>
    <row r="381" spans="2:17" ht="12.6" customHeight="1" thickBot="1">
      <c r="C381" s="121"/>
      <c r="D381" s="121"/>
      <c r="E381" s="121"/>
      <c r="F381" s="41"/>
      <c r="G381" s="41"/>
      <c r="H381" s="41"/>
      <c r="I381" s="41"/>
      <c r="J381" s="41"/>
      <c r="K381" s="41"/>
    </row>
    <row r="382" spans="2:17" ht="12.6" customHeight="1">
      <c r="B382" s="6" t="s">
        <v>467</v>
      </c>
      <c r="C382" s="285"/>
      <c r="D382" s="286"/>
      <c r="E382" s="382"/>
      <c r="F382" s="383"/>
      <c r="G382" s="384"/>
      <c r="H382" s="41"/>
      <c r="I382" s="41"/>
      <c r="J382" s="41"/>
      <c r="K382" s="41"/>
      <c r="N382" s="41"/>
      <c r="Q382" s="41"/>
    </row>
    <row r="383" spans="2:17" ht="12.6" customHeight="1" thickBot="1">
      <c r="B383" s="186" t="s">
        <v>289</v>
      </c>
      <c r="C383" s="287"/>
      <c r="D383" s="288"/>
      <c r="E383" s="385"/>
      <c r="F383" s="386"/>
      <c r="G383" s="387"/>
      <c r="H383" s="41"/>
      <c r="I383" s="41"/>
      <c r="J383" s="41"/>
      <c r="K383" s="41"/>
      <c r="N383" s="41"/>
      <c r="Q383" s="41"/>
    </row>
    <row r="384" spans="2:17" ht="12.6" customHeight="1" thickBot="1">
      <c r="C384" s="121"/>
      <c r="D384" s="121"/>
      <c r="E384" s="121"/>
      <c r="F384" s="41"/>
      <c r="G384" s="41"/>
      <c r="H384" s="41"/>
      <c r="I384" s="41"/>
      <c r="J384" s="41"/>
      <c r="K384" s="41"/>
      <c r="N384" s="41"/>
      <c r="Q384" s="41"/>
    </row>
    <row r="385" spans="2:17" ht="12.6" customHeight="1">
      <c r="B385" s="6" t="s">
        <v>468</v>
      </c>
      <c r="C385" s="285"/>
      <c r="D385" s="286"/>
      <c r="E385" s="382"/>
      <c r="F385" s="383"/>
      <c r="G385" s="384"/>
      <c r="H385" s="41"/>
      <c r="I385" s="41"/>
      <c r="J385" s="41"/>
      <c r="K385" s="41"/>
      <c r="N385" s="41"/>
      <c r="Q385" s="41"/>
    </row>
    <row r="386" spans="2:17" ht="12.6" customHeight="1" thickBot="1">
      <c r="B386" s="186" t="s">
        <v>469</v>
      </c>
      <c r="C386" s="287"/>
      <c r="D386" s="288"/>
      <c r="E386" s="385"/>
      <c r="F386" s="386"/>
      <c r="G386" s="387"/>
      <c r="H386" s="41"/>
      <c r="I386" s="41"/>
      <c r="J386" s="41"/>
      <c r="K386" s="41"/>
      <c r="N386" s="41"/>
      <c r="Q386" s="41"/>
    </row>
    <row r="387" spans="2:17" ht="12.6" customHeight="1">
      <c r="C387" s="121"/>
      <c r="D387" s="121"/>
      <c r="E387" s="121"/>
      <c r="F387" s="41"/>
      <c r="G387" s="41"/>
      <c r="H387" s="41"/>
      <c r="I387" s="41"/>
      <c r="J387" s="41"/>
      <c r="K387" s="41"/>
    </row>
    <row r="388" spans="2:17" ht="12.6" customHeight="1" thickBot="1">
      <c r="B388" s="1" t="s">
        <v>470</v>
      </c>
      <c r="C388" s="121"/>
      <c r="D388" s="121"/>
      <c r="E388" s="121" t="s">
        <v>111</v>
      </c>
      <c r="F388" s="41"/>
      <c r="G388" s="41"/>
      <c r="H388" s="41"/>
      <c r="I388" s="41"/>
      <c r="J388" s="41"/>
      <c r="K388" s="41"/>
    </row>
    <row r="389" spans="2:17" ht="12.6" customHeight="1">
      <c r="B389" s="149" t="s">
        <v>471</v>
      </c>
      <c r="C389" s="289"/>
      <c r="D389" s="290"/>
      <c r="E389" s="68">
        <f>+J366</f>
        <v>0</v>
      </c>
      <c r="F389" s="41"/>
      <c r="G389" s="41"/>
      <c r="H389" s="41"/>
      <c r="I389" s="41"/>
      <c r="J389" s="41"/>
    </row>
    <row r="390" spans="2:17" ht="12.6" customHeight="1">
      <c r="B390" s="4" t="s">
        <v>472</v>
      </c>
      <c r="C390" s="291"/>
      <c r="D390" s="292"/>
      <c r="E390" s="61">
        <f>+J380</f>
        <v>0</v>
      </c>
      <c r="F390" s="41"/>
      <c r="G390" s="41"/>
      <c r="H390" s="41"/>
      <c r="I390" s="41"/>
      <c r="J390" s="41"/>
    </row>
    <row r="391" spans="2:17" ht="12.6" customHeight="1" thickBot="1">
      <c r="B391" s="186"/>
      <c r="C391" s="293" t="s">
        <v>473</v>
      </c>
      <c r="D391" s="288"/>
      <c r="E391" s="294">
        <f>SUM(E389:E390)</f>
        <v>0</v>
      </c>
      <c r="F391" s="41"/>
      <c r="G391" s="41"/>
      <c r="H391" s="41"/>
      <c r="I391" s="41"/>
      <c r="J391" s="41"/>
    </row>
    <row r="392" spans="2:17" ht="12.6" customHeight="1">
      <c r="C392" s="121"/>
      <c r="D392" s="121"/>
      <c r="E392" s="121"/>
      <c r="F392" s="41"/>
      <c r="G392" s="41"/>
      <c r="H392" s="284"/>
      <c r="I392" s="41"/>
      <c r="J392" s="41"/>
    </row>
    <row r="393" spans="2:17" ht="12.6" customHeight="1">
      <c r="B393" s="1" t="s">
        <v>474</v>
      </c>
      <c r="C393" s="41"/>
      <c r="D393" s="41"/>
      <c r="E393" s="41"/>
      <c r="F393" s="41"/>
      <c r="G393" s="41"/>
      <c r="H393" s="41"/>
      <c r="I393" s="41"/>
      <c r="L393" s="41"/>
    </row>
    <row r="394" spans="2:17" ht="12.75" customHeight="1">
      <c r="B394" s="1" t="s">
        <v>475</v>
      </c>
      <c r="C394" s="41"/>
      <c r="D394" s="41"/>
      <c r="E394" s="41"/>
      <c r="F394" s="41"/>
      <c r="G394" s="41"/>
      <c r="H394" s="41"/>
      <c r="I394" s="41"/>
    </row>
    <row r="395" spans="2:17" ht="12.75" customHeight="1" thickBot="1">
      <c r="B395" s="1" t="s">
        <v>476</v>
      </c>
      <c r="C395" s="41"/>
      <c r="D395" s="41"/>
      <c r="E395" s="41"/>
      <c r="F395" s="41"/>
      <c r="G395" s="41"/>
      <c r="H395" s="41"/>
      <c r="I395" s="41"/>
    </row>
    <row r="396" spans="2:17" ht="12.75" customHeight="1">
      <c r="B396" s="6"/>
      <c r="C396" s="390" t="s">
        <v>477</v>
      </c>
      <c r="D396" s="391"/>
      <c r="E396" s="391"/>
      <c r="F396" s="391"/>
      <c r="G396" s="391"/>
      <c r="H396" s="392"/>
    </row>
    <row r="397" spans="2:17" ht="12.75" customHeight="1">
      <c r="B397" s="32" t="s">
        <v>142</v>
      </c>
      <c r="C397" s="46" t="s">
        <v>478</v>
      </c>
      <c r="D397" s="227" t="s">
        <v>77</v>
      </c>
      <c r="E397" s="46" t="s">
        <v>479</v>
      </c>
      <c r="F397" s="227" t="s">
        <v>480</v>
      </c>
      <c r="G397" s="295" t="s">
        <v>305</v>
      </c>
      <c r="H397" s="295" t="s">
        <v>456</v>
      </c>
    </row>
    <row r="398" spans="2:17" ht="12.75" customHeight="1">
      <c r="B398" s="368"/>
      <c r="C398" s="46" t="s">
        <v>481</v>
      </c>
      <c r="D398" s="227" t="s">
        <v>482</v>
      </c>
      <c r="E398" s="46" t="s">
        <v>483</v>
      </c>
      <c r="F398" s="227" t="s">
        <v>484</v>
      </c>
      <c r="G398" s="46" t="s">
        <v>485</v>
      </c>
      <c r="H398" s="46" t="s">
        <v>486</v>
      </c>
    </row>
    <row r="399" spans="2:17" ht="12.75" customHeight="1">
      <c r="B399" s="368"/>
      <c r="C399" s="46" t="s">
        <v>487</v>
      </c>
      <c r="D399" s="227" t="s">
        <v>488</v>
      </c>
      <c r="E399" s="46" t="s">
        <v>489</v>
      </c>
      <c r="F399" s="227" t="s">
        <v>490</v>
      </c>
      <c r="G399" s="46" t="s">
        <v>491</v>
      </c>
      <c r="H399" s="46" t="s">
        <v>492</v>
      </c>
    </row>
    <row r="400" spans="2:17" ht="12.75" customHeight="1">
      <c r="B400" s="252"/>
      <c r="C400" s="50" t="s">
        <v>493</v>
      </c>
      <c r="D400" s="296" t="s">
        <v>494</v>
      </c>
      <c r="E400" s="50" t="s">
        <v>495</v>
      </c>
      <c r="F400" s="296" t="s">
        <v>494</v>
      </c>
      <c r="G400" s="50" t="s">
        <v>496</v>
      </c>
      <c r="H400" s="46" t="s">
        <v>497</v>
      </c>
    </row>
    <row r="401" spans="2:13" ht="12.75" customHeight="1">
      <c r="B401" s="4"/>
      <c r="C401" s="21"/>
      <c r="D401" s="21"/>
      <c r="E401" s="21"/>
      <c r="F401" s="179"/>
      <c r="G401" s="36"/>
      <c r="H401" s="21">
        <f>(+C401*D401)</f>
        <v>0</v>
      </c>
    </row>
    <row r="402" spans="2:13" ht="12.75" customHeight="1">
      <c r="B402" s="368"/>
      <c r="C402" s="297"/>
      <c r="D402" s="41"/>
      <c r="E402" s="297"/>
      <c r="F402" s="41"/>
      <c r="G402" s="36"/>
      <c r="H402" s="21">
        <f>(+C402*D402+E402*F402)*G402</f>
        <v>0</v>
      </c>
    </row>
    <row r="403" spans="2:13" ht="12.75" customHeight="1" thickBot="1">
      <c r="B403" s="72" t="s">
        <v>498</v>
      </c>
      <c r="C403" s="63">
        <f>SUM(C401:C402)</f>
        <v>0</v>
      </c>
      <c r="D403" s="130"/>
      <c r="E403" s="25"/>
      <c r="F403" s="130"/>
      <c r="G403" s="171"/>
      <c r="H403" s="63">
        <f>SUM(H401:H402)</f>
        <v>0</v>
      </c>
    </row>
    <row r="404" spans="2:13" ht="12.75" customHeight="1" thickBot="1">
      <c r="C404" s="41"/>
      <c r="D404" s="41"/>
      <c r="E404" s="41"/>
      <c r="F404" s="41"/>
      <c r="G404" s="41"/>
      <c r="H404" s="41"/>
      <c r="I404" s="41"/>
    </row>
    <row r="405" spans="2:13" ht="12.75" customHeight="1">
      <c r="C405" s="41"/>
      <c r="E405" s="41"/>
      <c r="F405" s="185"/>
      <c r="G405" s="391" t="s">
        <v>499</v>
      </c>
      <c r="H405" s="391"/>
      <c r="I405" s="392"/>
      <c r="J405" s="44" t="s">
        <v>28</v>
      </c>
    </row>
    <row r="406" spans="2:13" ht="12.75" customHeight="1">
      <c r="C406" s="41"/>
      <c r="E406" s="41"/>
      <c r="F406" s="185"/>
      <c r="G406" s="298" t="s">
        <v>500</v>
      </c>
      <c r="H406" s="298" t="s">
        <v>501</v>
      </c>
      <c r="I406" s="46" t="s">
        <v>502</v>
      </c>
      <c r="J406" s="47"/>
    </row>
    <row r="407" spans="2:13" ht="12.75" customHeight="1">
      <c r="C407" s="41"/>
      <c r="D407" s="41"/>
      <c r="E407" s="41"/>
      <c r="F407" s="185"/>
      <c r="G407" s="229" t="s">
        <v>503</v>
      </c>
      <c r="H407" s="229" t="s">
        <v>504</v>
      </c>
      <c r="I407" s="46" t="s">
        <v>505</v>
      </c>
      <c r="J407" s="47" t="s">
        <v>506</v>
      </c>
    </row>
    <row r="408" spans="2:13" ht="12.75" customHeight="1">
      <c r="C408" s="41"/>
      <c r="D408" s="41"/>
      <c r="E408" s="41"/>
      <c r="F408" s="185"/>
      <c r="G408" s="229" t="s">
        <v>507</v>
      </c>
      <c r="H408" s="229" t="s">
        <v>508</v>
      </c>
      <c r="I408" s="46" t="s">
        <v>509</v>
      </c>
      <c r="J408" s="47"/>
    </row>
    <row r="409" spans="2:13" ht="12.75" customHeight="1">
      <c r="C409" s="41"/>
      <c r="D409" s="41"/>
      <c r="E409" s="41"/>
      <c r="F409" s="185"/>
      <c r="G409" s="299" t="s">
        <v>510</v>
      </c>
      <c r="H409" s="299" t="s">
        <v>511</v>
      </c>
      <c r="I409" s="46" t="s">
        <v>497</v>
      </c>
      <c r="J409" s="51" t="s">
        <v>104</v>
      </c>
    </row>
    <row r="410" spans="2:13" ht="12.75" customHeight="1">
      <c r="C410" s="41"/>
      <c r="D410" s="41"/>
      <c r="E410" s="41"/>
      <c r="F410" s="185"/>
      <c r="G410" s="71"/>
      <c r="H410" s="71"/>
      <c r="I410" s="71">
        <f>(+G410*D401)</f>
        <v>0</v>
      </c>
      <c r="J410" s="300"/>
    </row>
    <row r="411" spans="2:13" ht="12.75" customHeight="1">
      <c r="C411" s="41"/>
      <c r="D411" s="41"/>
      <c r="E411" s="41"/>
      <c r="F411" s="185"/>
      <c r="G411" s="185"/>
      <c r="H411" s="185"/>
      <c r="I411" s="71">
        <f>(+G411*D402+H411*F402)*G402</f>
        <v>0</v>
      </c>
      <c r="J411" s="102"/>
    </row>
    <row r="412" spans="2:13" ht="12.75" customHeight="1" thickBot="1">
      <c r="C412" s="41"/>
      <c r="D412" s="41"/>
      <c r="E412" s="41"/>
      <c r="F412" s="185"/>
      <c r="G412" s="74">
        <f>SUM(G410:G411)</f>
        <v>0</v>
      </c>
      <c r="H412" s="301"/>
      <c r="I412" s="74">
        <f>SUM(I410:I411)</f>
        <v>0</v>
      </c>
      <c r="J412" s="40">
        <f>H403-I412</f>
        <v>0</v>
      </c>
    </row>
    <row r="413" spans="2:13" ht="12.6" customHeight="1">
      <c r="C413" s="41"/>
      <c r="D413" s="41"/>
      <c r="E413" s="41"/>
      <c r="F413" s="41"/>
      <c r="G413" s="41"/>
      <c r="H413" s="41"/>
      <c r="I413" s="41"/>
      <c r="J413" s="41"/>
    </row>
    <row r="414" spans="2:13" ht="12.6" customHeight="1" thickBot="1">
      <c r="B414" s="1" t="s">
        <v>512</v>
      </c>
      <c r="C414" s="41"/>
      <c r="D414" s="41"/>
      <c r="E414" s="41"/>
      <c r="H414" s="41"/>
      <c r="L414" s="41"/>
      <c r="M414" s="41"/>
    </row>
    <row r="415" spans="2:13" ht="12.6" customHeight="1">
      <c r="B415" s="65" t="s">
        <v>513</v>
      </c>
      <c r="C415" s="66"/>
      <c r="D415" s="66"/>
      <c r="E415" s="66"/>
      <c r="F415" s="67"/>
      <c r="G415" s="68">
        <f>+J412</f>
        <v>0</v>
      </c>
      <c r="H415" s="41"/>
      <c r="L415" s="41"/>
    </row>
    <row r="416" spans="2:13" ht="12.6" customHeight="1">
      <c r="B416" s="302"/>
      <c r="C416" s="70"/>
      <c r="D416" s="70"/>
      <c r="E416" s="70"/>
      <c r="F416" s="71"/>
      <c r="G416" s="61"/>
      <c r="H416" s="41"/>
      <c r="I416" s="41"/>
      <c r="L416" s="41"/>
    </row>
    <row r="417" spans="2:12" ht="12.6" customHeight="1" thickBot="1">
      <c r="B417" s="72"/>
      <c r="C417" s="73" t="s">
        <v>473</v>
      </c>
      <c r="D417" s="73"/>
      <c r="E417" s="73"/>
      <c r="F417" s="74"/>
      <c r="G417" s="64">
        <f>SUM(G415:G416)</f>
        <v>0</v>
      </c>
      <c r="H417" s="41"/>
      <c r="I417" s="41"/>
      <c r="L417" s="41"/>
    </row>
    <row r="418" spans="2:12" ht="12.6" customHeight="1">
      <c r="C418" s="41"/>
      <c r="D418" s="41"/>
      <c r="E418" s="41"/>
      <c r="H418" s="41"/>
      <c r="I418" s="41"/>
      <c r="L418" s="41"/>
    </row>
    <row r="419" spans="2:12" ht="12.6" customHeight="1">
      <c r="B419" s="1" t="s">
        <v>514</v>
      </c>
      <c r="C419" s="41"/>
      <c r="D419" s="41"/>
      <c r="E419" s="41"/>
      <c r="H419" s="41"/>
      <c r="I419" s="41"/>
      <c r="L419" s="41"/>
    </row>
    <row r="420" spans="2:12" ht="12.6" customHeight="1" thickBot="1">
      <c r="B420" s="1" t="s">
        <v>515</v>
      </c>
      <c r="C420" s="41"/>
      <c r="D420" s="41"/>
      <c r="E420" s="41"/>
      <c r="H420" s="41"/>
      <c r="I420" s="41"/>
      <c r="L420" s="41"/>
    </row>
    <row r="421" spans="2:12" ht="12.6" customHeight="1">
      <c r="B421" s="42"/>
      <c r="C421" s="43"/>
      <c r="D421" s="43" t="s">
        <v>516</v>
      </c>
      <c r="E421" s="43" t="s">
        <v>517</v>
      </c>
      <c r="F421" s="44" t="s">
        <v>518</v>
      </c>
      <c r="H421" s="41"/>
      <c r="I421" s="41"/>
      <c r="L421" s="41"/>
    </row>
    <row r="422" spans="2:12" ht="12.6" customHeight="1">
      <c r="B422" s="45" t="s">
        <v>519</v>
      </c>
      <c r="C422" s="46" t="s">
        <v>520</v>
      </c>
      <c r="D422" s="46"/>
      <c r="E422" s="46" t="s">
        <v>521</v>
      </c>
      <c r="F422" s="47"/>
      <c r="H422" s="41"/>
      <c r="I422" s="41"/>
      <c r="L422" s="41"/>
    </row>
    <row r="423" spans="2:12" ht="12.6" customHeight="1">
      <c r="B423" s="45"/>
      <c r="C423" s="46" t="s">
        <v>522</v>
      </c>
      <c r="D423" s="46"/>
      <c r="E423" s="46" t="s">
        <v>523</v>
      </c>
      <c r="F423" s="47" t="s">
        <v>524</v>
      </c>
      <c r="H423" s="41"/>
      <c r="I423" s="48"/>
      <c r="J423" s="48"/>
      <c r="L423" s="41"/>
    </row>
    <row r="424" spans="2:12" ht="12.6" customHeight="1">
      <c r="B424" s="49"/>
      <c r="C424" s="50"/>
      <c r="D424" s="50" t="s">
        <v>525</v>
      </c>
      <c r="E424" s="50" t="s">
        <v>525</v>
      </c>
      <c r="F424" s="51"/>
      <c r="H424" s="41"/>
      <c r="I424" s="48"/>
      <c r="J424" s="48"/>
      <c r="L424" s="41"/>
    </row>
    <row r="425" spans="2:12" ht="12.6" customHeight="1">
      <c r="B425" s="52"/>
      <c r="C425" s="21"/>
      <c r="D425" s="21"/>
      <c r="E425" s="21"/>
      <c r="F425" s="2">
        <f>D425-E425</f>
        <v>0</v>
      </c>
      <c r="H425" s="41"/>
      <c r="I425" s="48"/>
      <c r="J425" s="48"/>
      <c r="L425" s="41"/>
    </row>
    <row r="426" spans="2:12" ht="12.6" customHeight="1" thickBot="1">
      <c r="B426" s="395" t="s">
        <v>473</v>
      </c>
      <c r="C426" s="396"/>
      <c r="D426" s="396"/>
      <c r="E426" s="397"/>
      <c r="F426" s="40">
        <f>SUM(F425)</f>
        <v>0</v>
      </c>
      <c r="H426" s="41"/>
      <c r="I426" s="48"/>
      <c r="J426" s="48"/>
      <c r="L426" s="41"/>
    </row>
    <row r="427" spans="2:12" ht="12.6" customHeight="1">
      <c r="B427" s="1" t="s">
        <v>526</v>
      </c>
      <c r="C427" s="41"/>
      <c r="D427" s="41"/>
      <c r="E427" s="41"/>
      <c r="H427" s="41"/>
      <c r="I427" s="41"/>
      <c r="L427" s="41"/>
    </row>
    <row r="428" spans="2:12" ht="12.6" customHeight="1">
      <c r="C428" s="41"/>
      <c r="D428" s="41"/>
      <c r="E428" s="41"/>
      <c r="H428" s="41"/>
      <c r="I428" s="41"/>
      <c r="L428" s="41"/>
    </row>
    <row r="429" spans="2:12" ht="12.6" customHeight="1" thickBot="1">
      <c r="B429" s="1" t="s">
        <v>527</v>
      </c>
      <c r="C429" s="41"/>
      <c r="D429" s="41"/>
      <c r="E429" s="41"/>
      <c r="H429" s="41"/>
      <c r="I429" s="41"/>
      <c r="L429" s="41"/>
    </row>
    <row r="430" spans="2:12" ht="12.6" customHeight="1">
      <c r="B430" s="398"/>
      <c r="C430" s="399"/>
      <c r="D430" s="399"/>
      <c r="E430" s="399"/>
      <c r="F430" s="400"/>
      <c r="H430" s="41"/>
      <c r="I430" s="41"/>
      <c r="L430" s="41"/>
    </row>
    <row r="431" spans="2:12" ht="12.6" customHeight="1" thickBot="1">
      <c r="B431" s="401"/>
      <c r="C431" s="402"/>
      <c r="D431" s="402"/>
      <c r="E431" s="402"/>
      <c r="F431" s="403"/>
      <c r="H431" s="41"/>
      <c r="I431" s="41"/>
      <c r="L431" s="41"/>
    </row>
    <row r="432" spans="2:12" ht="12.6" customHeight="1">
      <c r="B432" s="3"/>
      <c r="C432" s="3"/>
      <c r="D432" s="3"/>
      <c r="E432" s="3"/>
      <c r="F432" s="3"/>
      <c r="H432" s="41"/>
      <c r="I432" s="41"/>
      <c r="L432" s="41"/>
    </row>
    <row r="433" spans="2:13" ht="12.6" customHeight="1" thickBot="1">
      <c r="B433" s="1" t="s">
        <v>528</v>
      </c>
      <c r="C433" s="41"/>
      <c r="D433" s="41"/>
      <c r="E433" s="41"/>
      <c r="H433" s="41"/>
      <c r="I433" s="41"/>
      <c r="L433" s="41"/>
    </row>
    <row r="434" spans="2:13" ht="12.6" customHeight="1">
      <c r="B434" s="42"/>
      <c r="C434" s="303" t="s">
        <v>529</v>
      </c>
      <c r="D434" s="303" t="s">
        <v>516</v>
      </c>
      <c r="E434" s="303" t="s">
        <v>530</v>
      </c>
      <c r="F434" s="304" t="s">
        <v>122</v>
      </c>
      <c r="H434" s="41"/>
      <c r="I434" s="41"/>
      <c r="L434" s="41"/>
    </row>
    <row r="435" spans="2:13" ht="12.6" customHeight="1">
      <c r="B435" s="45" t="s">
        <v>519</v>
      </c>
      <c r="C435" s="305"/>
      <c r="D435" s="305"/>
      <c r="E435" s="305" t="s">
        <v>531</v>
      </c>
      <c r="F435" s="306"/>
      <c r="H435" s="41"/>
      <c r="I435" s="41"/>
      <c r="L435" s="41"/>
    </row>
    <row r="436" spans="2:13" ht="12.6" customHeight="1">
      <c r="B436" s="45"/>
      <c r="C436" s="305"/>
      <c r="D436" s="305"/>
      <c r="E436" s="305"/>
      <c r="F436" s="306" t="s">
        <v>524</v>
      </c>
      <c r="H436" s="41"/>
      <c r="I436" s="48"/>
      <c r="J436" s="48"/>
      <c r="L436" s="41"/>
    </row>
    <row r="437" spans="2:13" ht="12.6" customHeight="1">
      <c r="B437" s="49"/>
      <c r="C437" s="50" t="s">
        <v>532</v>
      </c>
      <c r="D437" s="50" t="s">
        <v>533</v>
      </c>
      <c r="E437" s="50" t="s">
        <v>533</v>
      </c>
      <c r="F437" s="51" t="s">
        <v>194</v>
      </c>
      <c r="H437" s="41"/>
      <c r="I437" s="48"/>
      <c r="J437" s="48"/>
      <c r="L437" s="41"/>
    </row>
    <row r="438" spans="2:13" ht="12.6" customHeight="1">
      <c r="B438" s="52"/>
      <c r="C438" s="21"/>
      <c r="D438" s="21"/>
      <c r="E438" s="21"/>
      <c r="F438" s="102"/>
      <c r="H438" s="41"/>
      <c r="I438" s="48"/>
      <c r="J438" s="48"/>
      <c r="L438" s="41"/>
    </row>
    <row r="439" spans="2:13" ht="12.6" customHeight="1" thickBot="1">
      <c r="B439" s="395" t="s">
        <v>473</v>
      </c>
      <c r="C439" s="396"/>
      <c r="D439" s="396"/>
      <c r="E439" s="397"/>
      <c r="F439" s="40"/>
      <c r="H439" s="41"/>
      <c r="I439" s="48"/>
      <c r="J439" s="48"/>
      <c r="L439" s="41"/>
    </row>
    <row r="440" spans="2:13" ht="12.6" customHeight="1">
      <c r="B440" s="1" t="s">
        <v>526</v>
      </c>
      <c r="C440" s="41"/>
      <c r="D440" s="41"/>
      <c r="E440" s="41"/>
      <c r="H440" s="41"/>
      <c r="I440" s="41"/>
      <c r="L440" s="41"/>
    </row>
    <row r="441" spans="2:13" ht="12.6" customHeight="1">
      <c r="C441" s="41"/>
      <c r="D441" s="41"/>
      <c r="E441" s="41"/>
      <c r="H441" s="41"/>
      <c r="I441" s="41"/>
      <c r="L441" s="41"/>
    </row>
    <row r="442" spans="2:13" ht="12.6" customHeight="1" thickBot="1">
      <c r="B442" s="1" t="s">
        <v>527</v>
      </c>
      <c r="C442" s="41"/>
      <c r="D442" s="41"/>
      <c r="E442" s="41"/>
      <c r="H442" s="41"/>
      <c r="I442" s="41"/>
      <c r="L442" s="41"/>
    </row>
    <row r="443" spans="2:13" ht="12.6" customHeight="1">
      <c r="B443" s="398"/>
      <c r="C443" s="399"/>
      <c r="D443" s="399"/>
      <c r="E443" s="399"/>
      <c r="F443" s="400"/>
      <c r="H443" s="41"/>
      <c r="I443" s="41"/>
      <c r="L443" s="41"/>
    </row>
    <row r="444" spans="2:13" ht="12.6" customHeight="1" thickBot="1">
      <c r="B444" s="401"/>
      <c r="C444" s="402"/>
      <c r="D444" s="402"/>
      <c r="E444" s="402"/>
      <c r="F444" s="403"/>
      <c r="H444" s="41"/>
      <c r="I444" s="41"/>
      <c r="L444" s="41"/>
    </row>
    <row r="445" spans="2:13" ht="12.6" customHeight="1">
      <c r="B445" s="3"/>
      <c r="C445" s="3"/>
      <c r="D445" s="3"/>
      <c r="E445" s="3"/>
      <c r="F445" s="3"/>
      <c r="H445" s="41"/>
      <c r="I445" s="41"/>
      <c r="L445" s="41"/>
    </row>
    <row r="446" spans="2:13" ht="12.6" customHeight="1" thickBot="1">
      <c r="B446" s="1" t="s">
        <v>534</v>
      </c>
      <c r="C446" s="41"/>
      <c r="D446" s="41"/>
      <c r="E446" s="41"/>
      <c r="H446" s="41"/>
      <c r="L446" s="41"/>
      <c r="M446" s="41"/>
    </row>
    <row r="447" spans="2:13" ht="12.6" customHeight="1">
      <c r="B447" s="65" t="s">
        <v>535</v>
      </c>
      <c r="C447" s="66"/>
      <c r="D447" s="66"/>
      <c r="E447" s="66"/>
      <c r="F447" s="67"/>
      <c r="G447" s="68">
        <f>+F426</f>
        <v>0</v>
      </c>
      <c r="H447" s="41"/>
      <c r="L447" s="41"/>
    </row>
    <row r="448" spans="2:13" ht="12.6" customHeight="1">
      <c r="B448" s="69" t="s">
        <v>536</v>
      </c>
      <c r="C448" s="70"/>
      <c r="D448" s="70"/>
      <c r="E448" s="70"/>
      <c r="F448" s="71"/>
      <c r="G448" s="61">
        <f>H439</f>
        <v>0</v>
      </c>
      <c r="H448" s="41"/>
      <c r="I448" s="41"/>
      <c r="L448" s="41"/>
    </row>
    <row r="449" spans="2:12" ht="12.6" customHeight="1" thickBot="1">
      <c r="B449" s="72"/>
      <c r="C449" s="73" t="s">
        <v>473</v>
      </c>
      <c r="D449" s="73"/>
      <c r="E449" s="73"/>
      <c r="F449" s="74"/>
      <c r="G449" s="64">
        <f>SUM(G447:G448)</f>
        <v>0</v>
      </c>
      <c r="H449" s="41"/>
      <c r="I449" s="41"/>
      <c r="L449" s="41"/>
    </row>
    <row r="450" spans="2:12" ht="12.6" customHeight="1">
      <c r="B450" s="3"/>
      <c r="C450" s="3"/>
      <c r="D450" s="3"/>
      <c r="E450" s="3"/>
      <c r="F450" s="3"/>
      <c r="H450" s="41"/>
      <c r="I450" s="41"/>
      <c r="L450" s="41"/>
    </row>
    <row r="451" spans="2:12" ht="12.6" customHeight="1">
      <c r="B451" s="3"/>
      <c r="C451" s="3"/>
      <c r="D451" s="3"/>
      <c r="E451" s="3"/>
      <c r="F451" s="3"/>
      <c r="H451" s="41"/>
      <c r="I451" s="41"/>
      <c r="L451" s="41"/>
    </row>
    <row r="452" spans="2:12" ht="12.6" customHeight="1" thickBot="1">
      <c r="B452" s="1" t="s">
        <v>537</v>
      </c>
      <c r="C452" s="3"/>
      <c r="D452" s="3"/>
      <c r="E452" s="3"/>
      <c r="F452" s="3"/>
      <c r="H452" s="41"/>
      <c r="I452" s="41"/>
      <c r="L452" s="41"/>
    </row>
    <row r="453" spans="2:12" ht="12.6" customHeight="1">
      <c r="B453" s="42"/>
      <c r="C453" s="388" t="s">
        <v>538</v>
      </c>
      <c r="D453" s="388" t="s">
        <v>539</v>
      </c>
      <c r="E453" s="388" t="s">
        <v>540</v>
      </c>
      <c r="F453" s="388" t="s">
        <v>541</v>
      </c>
      <c r="G453" s="54" t="s">
        <v>518</v>
      </c>
      <c r="H453" s="75"/>
      <c r="I453" s="41"/>
      <c r="L453" s="41"/>
    </row>
    <row r="454" spans="2:12" ht="12.6" customHeight="1">
      <c r="B454" s="45" t="s">
        <v>519</v>
      </c>
      <c r="C454" s="389"/>
      <c r="D454" s="389"/>
      <c r="E454" s="389"/>
      <c r="F454" s="389"/>
      <c r="G454" s="56"/>
      <c r="H454" s="75"/>
      <c r="I454" s="41"/>
      <c r="L454" s="41"/>
    </row>
    <row r="455" spans="2:12" ht="12.6" customHeight="1">
      <c r="B455" s="45" t="s">
        <v>542</v>
      </c>
      <c r="C455" s="46"/>
      <c r="D455" s="46" t="s">
        <v>543</v>
      </c>
      <c r="E455" s="46" t="s">
        <v>543</v>
      </c>
      <c r="F455" s="46" t="s">
        <v>408</v>
      </c>
      <c r="G455" s="56" t="s">
        <v>544</v>
      </c>
      <c r="H455" s="75"/>
      <c r="I455" s="48"/>
      <c r="J455" s="48"/>
      <c r="L455" s="41"/>
    </row>
    <row r="456" spans="2:12" ht="12.6" customHeight="1">
      <c r="B456" s="49"/>
      <c r="C456" s="50"/>
      <c r="D456" s="50"/>
      <c r="E456" s="50"/>
      <c r="F456" s="59"/>
      <c r="G456" s="60"/>
      <c r="H456" s="75"/>
      <c r="I456" s="48"/>
      <c r="J456" s="48"/>
      <c r="L456" s="41"/>
    </row>
    <row r="457" spans="2:12" ht="12.6" customHeight="1">
      <c r="B457" s="52"/>
      <c r="C457" s="21"/>
      <c r="D457" s="21"/>
      <c r="E457" s="21"/>
      <c r="F457" s="21"/>
      <c r="G457" s="61">
        <f>(E457-D457)*F457/100</f>
        <v>0</v>
      </c>
      <c r="H457" s="76"/>
      <c r="I457" s="48"/>
      <c r="J457" s="48"/>
      <c r="L457" s="41"/>
    </row>
    <row r="458" spans="2:12" ht="12.6" customHeight="1">
      <c r="B458" s="52"/>
      <c r="C458" s="21"/>
      <c r="D458" s="21"/>
      <c r="E458" s="21"/>
      <c r="F458" s="21"/>
      <c r="G458" s="61">
        <f>(E458-D458)*F458/100</f>
        <v>0</v>
      </c>
      <c r="H458" s="76"/>
      <c r="I458" s="48"/>
      <c r="J458" s="48"/>
      <c r="L458" s="41"/>
    </row>
    <row r="459" spans="2:12" ht="12.6" customHeight="1" thickBot="1">
      <c r="B459" s="395" t="s">
        <v>473</v>
      </c>
      <c r="C459" s="396"/>
      <c r="D459" s="396"/>
      <c r="E459" s="397"/>
      <c r="F459" s="63">
        <f>SUM(F457:F458)</f>
        <v>0</v>
      </c>
      <c r="G459" s="64">
        <f>SUM(G457:G458)</f>
        <v>0</v>
      </c>
      <c r="H459" s="76"/>
      <c r="I459" s="41"/>
      <c r="L459" s="41"/>
    </row>
    <row r="460" spans="2:12" ht="12.6" customHeight="1">
      <c r="B460" s="1" t="s">
        <v>526</v>
      </c>
      <c r="C460" s="41"/>
      <c r="D460" s="41"/>
      <c r="E460" s="41"/>
      <c r="H460" s="41"/>
      <c r="I460" s="41"/>
      <c r="L460" s="41"/>
    </row>
    <row r="461" spans="2:12" ht="12.6" customHeight="1">
      <c r="B461" s="77"/>
      <c r="C461" s="78"/>
      <c r="D461" s="78"/>
      <c r="E461" s="78"/>
      <c r="F461" s="41"/>
      <c r="G461" s="41"/>
      <c r="H461" s="41"/>
      <c r="I461" s="41"/>
      <c r="L461" s="41"/>
    </row>
    <row r="462" spans="2:12" ht="12.6" customHeight="1" thickBot="1">
      <c r="B462" s="1" t="s">
        <v>527</v>
      </c>
      <c r="C462" s="41"/>
      <c r="D462" s="41"/>
      <c r="E462" s="41"/>
      <c r="H462" s="41"/>
      <c r="I462" s="41"/>
      <c r="L462" s="41"/>
    </row>
    <row r="463" spans="2:12" ht="12.6" customHeight="1">
      <c r="B463" s="398"/>
      <c r="C463" s="399"/>
      <c r="D463" s="399"/>
      <c r="E463" s="399"/>
      <c r="F463" s="400"/>
      <c r="H463" s="41"/>
      <c r="I463" s="41"/>
      <c r="L463" s="41"/>
    </row>
    <row r="464" spans="2:12" ht="12.6" customHeight="1" thickBot="1">
      <c r="B464" s="401"/>
      <c r="C464" s="402"/>
      <c r="D464" s="402"/>
      <c r="E464" s="402"/>
      <c r="F464" s="403"/>
      <c r="H464" s="41"/>
      <c r="I464" s="41"/>
      <c r="L464" s="41"/>
    </row>
    <row r="465" spans="2:12" ht="12.6" customHeight="1">
      <c r="B465" s="3"/>
      <c r="C465" s="3"/>
      <c r="D465" s="3"/>
      <c r="E465" s="3"/>
      <c r="F465" s="3"/>
      <c r="H465" s="41"/>
      <c r="I465" s="41"/>
      <c r="L465" s="41"/>
    </row>
    <row r="466" spans="2:12" ht="12.6" customHeight="1" thickBot="1">
      <c r="B466" s="1" t="s">
        <v>545</v>
      </c>
      <c r="L466" s="41"/>
    </row>
    <row r="467" spans="2:12" ht="12.6" customHeight="1">
      <c r="B467" s="393" t="s">
        <v>546</v>
      </c>
      <c r="C467" s="381"/>
      <c r="D467" s="379" t="s">
        <v>547</v>
      </c>
      <c r="E467" s="380"/>
      <c r="F467" s="380"/>
      <c r="G467" s="380"/>
      <c r="H467" s="394"/>
      <c r="L467" s="41"/>
    </row>
    <row r="468" spans="2:12" ht="12.6" customHeight="1">
      <c r="B468" s="429"/>
      <c r="C468" s="430"/>
      <c r="D468" s="435"/>
      <c r="E468" s="436"/>
      <c r="F468" s="436"/>
      <c r="G468" s="436"/>
      <c r="H468" s="437"/>
      <c r="L468" s="41"/>
    </row>
    <row r="469" spans="2:12" ht="12.6" customHeight="1">
      <c r="B469" s="431"/>
      <c r="C469" s="432"/>
      <c r="D469" s="438"/>
      <c r="E469" s="439"/>
      <c r="F469" s="439"/>
      <c r="G469" s="439"/>
      <c r="H469" s="440"/>
    </row>
    <row r="470" spans="2:12" ht="12.6" customHeight="1" thickBot="1">
      <c r="B470" s="433"/>
      <c r="C470" s="434"/>
      <c r="D470" s="441"/>
      <c r="E470" s="442"/>
      <c r="F470" s="442"/>
      <c r="G470" s="442"/>
      <c r="H470" s="443"/>
    </row>
    <row r="471" spans="2:12" ht="12.6" customHeight="1"/>
    <row r="472" spans="2:12" ht="12.6" customHeight="1" thickBot="1">
      <c r="B472" s="1" t="s">
        <v>548</v>
      </c>
      <c r="E472" s="1" t="s">
        <v>111</v>
      </c>
    </row>
    <row r="473" spans="2:12" ht="12.6" customHeight="1">
      <c r="B473" s="149" t="s">
        <v>549</v>
      </c>
      <c r="C473" s="8"/>
      <c r="D473" s="8"/>
      <c r="E473" s="307"/>
    </row>
    <row r="474" spans="2:12" ht="12.6" customHeight="1">
      <c r="B474" s="4"/>
      <c r="C474" s="173"/>
      <c r="D474" s="173"/>
      <c r="E474" s="268"/>
      <c r="L474" s="308"/>
    </row>
    <row r="475" spans="2:12" ht="12.6" customHeight="1">
      <c r="B475" s="4"/>
      <c r="C475" s="173"/>
      <c r="D475" s="173"/>
      <c r="E475" s="309"/>
      <c r="L475" s="308"/>
    </row>
    <row r="476" spans="2:12" ht="12.6" customHeight="1" thickBot="1">
      <c r="B476" s="72" t="s">
        <v>389</v>
      </c>
      <c r="C476" s="174"/>
      <c r="D476" s="174"/>
      <c r="E476" s="270">
        <f>SUM(E473:E475)</f>
        <v>0</v>
      </c>
      <c r="K476" s="41"/>
      <c r="L476" s="308"/>
    </row>
    <row r="477" spans="2:12" ht="12.6" customHeight="1">
      <c r="K477" s="41"/>
      <c r="L477" s="308"/>
    </row>
    <row r="478" spans="2:12" ht="12.6" customHeight="1" thickBot="1">
      <c r="B478" s="1" t="s">
        <v>550</v>
      </c>
      <c r="D478" s="1" t="s">
        <v>111</v>
      </c>
    </row>
    <row r="479" spans="2:12">
      <c r="B479" s="149"/>
      <c r="C479" s="9"/>
      <c r="D479" s="151"/>
    </row>
    <row r="480" spans="2:12">
      <c r="B480" s="252" t="s">
        <v>7</v>
      </c>
      <c r="C480" s="310"/>
      <c r="D480" s="311">
        <f>I175</f>
        <v>0</v>
      </c>
    </row>
    <row r="481" spans="2:7">
      <c r="B481" s="4" t="s">
        <v>551</v>
      </c>
      <c r="C481" s="5"/>
      <c r="D481" s="2">
        <f>G250</f>
        <v>0</v>
      </c>
    </row>
    <row r="482" spans="2:7">
      <c r="B482" s="4" t="s">
        <v>552</v>
      </c>
      <c r="C482" s="5"/>
      <c r="D482" s="2">
        <f>H300</f>
        <v>0</v>
      </c>
    </row>
    <row r="483" spans="2:7">
      <c r="B483" s="4" t="s">
        <v>553</v>
      </c>
      <c r="C483" s="5"/>
      <c r="D483" s="2">
        <f>E336</f>
        <v>0</v>
      </c>
    </row>
    <row r="484" spans="2:7">
      <c r="B484" s="4" t="s">
        <v>554</v>
      </c>
      <c r="C484" s="5"/>
      <c r="D484" s="2">
        <f>F346</f>
        <v>0</v>
      </c>
    </row>
    <row r="485" spans="2:7">
      <c r="B485" s="4" t="s">
        <v>555</v>
      </c>
      <c r="C485" s="5"/>
      <c r="D485" s="2">
        <f>E391</f>
        <v>0</v>
      </c>
    </row>
    <row r="486" spans="2:7">
      <c r="B486" s="4" t="s">
        <v>556</v>
      </c>
      <c r="C486" s="5"/>
      <c r="D486" s="2">
        <f>G417</f>
        <v>0</v>
      </c>
    </row>
    <row r="487" spans="2:7">
      <c r="B487" s="4" t="s">
        <v>557</v>
      </c>
      <c r="C487" s="5"/>
      <c r="D487" s="2">
        <f>G447</f>
        <v>0</v>
      </c>
    </row>
    <row r="488" spans="2:7">
      <c r="B488" s="4" t="s">
        <v>558</v>
      </c>
      <c r="C488" s="5"/>
      <c r="D488" s="362" t="e">
        <f>#REF!</f>
        <v>#REF!</v>
      </c>
    </row>
    <row r="489" spans="2:7">
      <c r="B489" s="4" t="s">
        <v>559</v>
      </c>
      <c r="C489" s="5"/>
      <c r="D489" s="2">
        <f>E476</f>
        <v>0</v>
      </c>
    </row>
    <row r="490" spans="2:7">
      <c r="B490" s="13"/>
      <c r="C490" s="312"/>
      <c r="D490" s="313"/>
    </row>
    <row r="491" spans="2:7" ht="14.25" customHeight="1" thickBot="1">
      <c r="B491" s="444" t="s">
        <v>135</v>
      </c>
      <c r="C491" s="445"/>
      <c r="D491" s="363" t="e">
        <f>SUM(D480:D490)</f>
        <v>#REF!</v>
      </c>
    </row>
    <row r="493" spans="2:7" ht="12.75" thickBot="1">
      <c r="B493" s="1" t="s">
        <v>560</v>
      </c>
    </row>
    <row r="494" spans="2:7" ht="13.5" customHeight="1">
      <c r="B494" s="446" t="s">
        <v>561</v>
      </c>
      <c r="C494" s="447"/>
      <c r="D494" s="53" t="s">
        <v>562</v>
      </c>
      <c r="E494" s="53" t="s">
        <v>563</v>
      </c>
      <c r="F494" s="213" t="s">
        <v>564</v>
      </c>
      <c r="G494" s="448" t="s">
        <v>565</v>
      </c>
    </row>
    <row r="495" spans="2:7">
      <c r="B495" s="368"/>
      <c r="D495" s="55"/>
      <c r="E495" s="55"/>
      <c r="F495" s="77" t="s">
        <v>566</v>
      </c>
      <c r="G495" s="449"/>
    </row>
    <row r="496" spans="2:7">
      <c r="B496" s="368"/>
      <c r="D496" s="55" t="s">
        <v>567</v>
      </c>
      <c r="E496" s="55" t="s">
        <v>318</v>
      </c>
      <c r="F496" s="314" t="s">
        <v>104</v>
      </c>
      <c r="G496" s="450"/>
    </row>
    <row r="497" spans="2:10">
      <c r="B497" s="422"/>
      <c r="C497" s="423"/>
      <c r="D497" s="161"/>
      <c r="E497" s="315"/>
      <c r="F497" s="316"/>
      <c r="G497" s="451"/>
    </row>
    <row r="498" spans="2:10">
      <c r="B498" s="454"/>
      <c r="C498" s="455"/>
      <c r="D498" s="11"/>
      <c r="E498" s="317"/>
      <c r="F498" s="316">
        <f t="shared" ref="F498:F503" si="3">IF(D498=0,0,E498/D498)</f>
        <v>0</v>
      </c>
      <c r="G498" s="452"/>
    </row>
    <row r="499" spans="2:10">
      <c r="B499" s="427"/>
      <c r="C499" s="456"/>
      <c r="D499" s="11"/>
      <c r="E499" s="317"/>
      <c r="F499" s="316">
        <f t="shared" si="3"/>
        <v>0</v>
      </c>
      <c r="G499" s="452"/>
    </row>
    <row r="500" spans="2:10" ht="13.5">
      <c r="B500" s="427"/>
      <c r="C500" s="428"/>
      <c r="D500" s="11"/>
      <c r="E500" s="317"/>
      <c r="F500" s="316">
        <f t="shared" si="3"/>
        <v>0</v>
      </c>
      <c r="G500" s="452"/>
    </row>
    <row r="501" spans="2:10" ht="13.5">
      <c r="B501" s="427"/>
      <c r="C501" s="428"/>
      <c r="D501" s="11"/>
      <c r="E501" s="317"/>
      <c r="F501" s="316">
        <f t="shared" si="3"/>
        <v>0</v>
      </c>
      <c r="G501" s="452"/>
    </row>
    <row r="502" spans="2:10" ht="13.5">
      <c r="B502" s="427"/>
      <c r="C502" s="428"/>
      <c r="D502" s="11"/>
      <c r="E502" s="317"/>
      <c r="F502" s="316">
        <f t="shared" si="3"/>
        <v>0</v>
      </c>
      <c r="G502" s="452"/>
    </row>
    <row r="503" spans="2:10">
      <c r="B503" s="457"/>
      <c r="C503" s="458"/>
      <c r="D503" s="11"/>
      <c r="E503" s="317"/>
      <c r="F503" s="316">
        <f t="shared" si="3"/>
        <v>0</v>
      </c>
      <c r="G503" s="452"/>
    </row>
    <row r="504" spans="2:10">
      <c r="B504" s="416"/>
      <c r="C504" s="417"/>
      <c r="D504" s="11"/>
      <c r="E504" s="317"/>
      <c r="F504" s="316"/>
      <c r="G504" s="453"/>
    </row>
    <row r="505" spans="2:10">
      <c r="B505" s="418" t="s">
        <v>568</v>
      </c>
      <c r="C505" s="419"/>
      <c r="D505" s="318"/>
      <c r="E505" s="16">
        <f>SUM(E497:E504)</f>
        <v>0</v>
      </c>
      <c r="F505" s="319">
        <f>SUM(F497:F504)</f>
        <v>0</v>
      </c>
      <c r="G505" s="218"/>
    </row>
    <row r="506" spans="2:10">
      <c r="B506" s="52" t="s">
        <v>569</v>
      </c>
      <c r="C506" s="36"/>
      <c r="D506" s="318"/>
      <c r="E506" s="16"/>
      <c r="F506" s="320"/>
      <c r="G506" s="321"/>
    </row>
    <row r="507" spans="2:10">
      <c r="B507" s="52" t="s">
        <v>570</v>
      </c>
      <c r="C507" s="36"/>
      <c r="D507" s="318"/>
      <c r="E507" s="16"/>
      <c r="F507" s="320"/>
      <c r="G507" s="321"/>
    </row>
    <row r="508" spans="2:10">
      <c r="B508" s="420" t="s">
        <v>571</v>
      </c>
      <c r="C508" s="421"/>
      <c r="D508" s="322"/>
      <c r="E508" s="323">
        <f>E505+E506+E507</f>
        <v>0</v>
      </c>
      <c r="F508" s="22">
        <f>F505</f>
        <v>0</v>
      </c>
      <c r="G508" s="23">
        <f>SUM(G497:G507)</f>
        <v>0</v>
      </c>
    </row>
    <row r="509" spans="2:10">
      <c r="B509" s="4"/>
      <c r="C509" s="173"/>
      <c r="D509" s="173"/>
      <c r="E509" s="324" t="s">
        <v>572</v>
      </c>
      <c r="F509" s="325" t="s">
        <v>573</v>
      </c>
      <c r="G509" s="326"/>
    </row>
    <row r="510" spans="2:10" ht="12.75" thickBot="1">
      <c r="B510" s="72" t="s">
        <v>574</v>
      </c>
      <c r="C510" s="174"/>
      <c r="D510" s="174"/>
      <c r="E510" s="353" t="e">
        <f>ROUND(E508/F508,1)</f>
        <v>#DIV/0!</v>
      </c>
      <c r="F510" s="174" t="s">
        <v>575</v>
      </c>
      <c r="G510" s="327"/>
      <c r="J510" s="41"/>
    </row>
    <row r="511" spans="2:10">
      <c r="E511" s="121"/>
      <c r="J511" s="41"/>
    </row>
    <row r="512" spans="2:10" ht="12.75" thickBot="1">
      <c r="B512" s="1" t="s">
        <v>576</v>
      </c>
      <c r="J512" s="41"/>
    </row>
    <row r="513" spans="2:11" ht="13.5" customHeight="1">
      <c r="B513" s="393" t="s">
        <v>577</v>
      </c>
      <c r="C513" s="381"/>
      <c r="D513" s="328" t="s">
        <v>578</v>
      </c>
    </row>
    <row r="514" spans="2:11">
      <c r="B514" s="422"/>
      <c r="C514" s="423"/>
      <c r="D514" s="154"/>
    </row>
    <row r="515" spans="2:11">
      <c r="B515" s="424"/>
      <c r="C515" s="425"/>
      <c r="D515" s="311"/>
      <c r="J515" s="329"/>
    </row>
    <row r="516" spans="2:11" ht="14.25" customHeight="1" thickBot="1">
      <c r="B516" s="395" t="s">
        <v>135</v>
      </c>
      <c r="C516" s="426"/>
      <c r="D516" s="294">
        <f>SUM(D514:D515)</f>
        <v>0</v>
      </c>
      <c r="J516" s="329"/>
    </row>
    <row r="517" spans="2:11">
      <c r="J517" s="329"/>
    </row>
    <row r="518" spans="2:11" ht="12.75" thickBot="1">
      <c r="B518" s="1" t="s">
        <v>579</v>
      </c>
      <c r="J518" s="308"/>
    </row>
    <row r="519" spans="2:11" ht="13.5" customHeight="1">
      <c r="B519" s="393" t="s">
        <v>580</v>
      </c>
      <c r="C519" s="381"/>
      <c r="D519" s="8"/>
      <c r="E519" s="8"/>
      <c r="F519" s="8"/>
      <c r="G519" s="10"/>
      <c r="K519" s="329"/>
    </row>
    <row r="520" spans="2:11">
      <c r="B520" s="368" t="s">
        <v>581</v>
      </c>
      <c r="C520" s="369"/>
      <c r="D520" s="330">
        <f>E508</f>
        <v>0</v>
      </c>
      <c r="E520" s="331" t="s">
        <v>582</v>
      </c>
      <c r="F520" s="272"/>
      <c r="G520" s="332"/>
      <c r="K520" s="121"/>
    </row>
    <row r="521" spans="2:11">
      <c r="B521" s="333" t="s">
        <v>583</v>
      </c>
      <c r="C521" s="334"/>
      <c r="D521" s="335">
        <f>E505</f>
        <v>0</v>
      </c>
      <c r="E521" s="336" t="s">
        <v>582</v>
      </c>
      <c r="F521" s="337"/>
      <c r="G521" s="338"/>
      <c r="K521" s="121"/>
    </row>
    <row r="522" spans="2:11">
      <c r="B522" s="368" t="s">
        <v>584</v>
      </c>
      <c r="C522" s="369"/>
      <c r="D522" s="339">
        <f>E506</f>
        <v>0</v>
      </c>
      <c r="E522" s="77" t="s">
        <v>582</v>
      </c>
      <c r="G522" s="332"/>
      <c r="K522" s="121"/>
    </row>
    <row r="523" spans="2:11">
      <c r="B523" s="13" t="s">
        <v>585</v>
      </c>
      <c r="C523" s="312"/>
      <c r="D523" s="354" t="e">
        <f>D491</f>
        <v>#REF!</v>
      </c>
      <c r="E523" s="272" t="s">
        <v>586</v>
      </c>
      <c r="F523" s="272"/>
      <c r="G523" s="340"/>
    </row>
    <row r="524" spans="2:11">
      <c r="B524" s="341" t="s">
        <v>587</v>
      </c>
      <c r="C524" s="342"/>
      <c r="D524" s="355"/>
      <c r="E524" s="343" t="s">
        <v>588</v>
      </c>
      <c r="F524" s="343"/>
      <c r="G524" s="344"/>
    </row>
    <row r="525" spans="2:11">
      <c r="B525" s="368" t="s">
        <v>589</v>
      </c>
      <c r="C525" s="369"/>
      <c r="D525" s="356"/>
      <c r="E525" s="1" t="s">
        <v>590</v>
      </c>
      <c r="G525" s="332"/>
    </row>
    <row r="526" spans="2:11" ht="12.75" thickBot="1">
      <c r="B526" s="368" t="s">
        <v>591</v>
      </c>
      <c r="C526" s="369"/>
      <c r="D526" s="356"/>
      <c r="E526" s="165" t="s">
        <v>592</v>
      </c>
      <c r="F526" s="203"/>
      <c r="G526" s="345"/>
    </row>
    <row r="527" spans="2:11">
      <c r="B527" s="13" t="s">
        <v>593</v>
      </c>
      <c r="C527" s="312"/>
      <c r="D527" s="357"/>
      <c r="E527" s="346"/>
      <c r="F527" s="368"/>
    </row>
    <row r="528" spans="2:11" ht="12.75" thickBot="1">
      <c r="B528" s="368"/>
      <c r="C528" s="369"/>
      <c r="D528" s="358" t="e">
        <f>E510</f>
        <v>#DIV/0!</v>
      </c>
      <c r="E528" s="347" t="s">
        <v>594</v>
      </c>
      <c r="F528" s="368"/>
    </row>
    <row r="529" spans="2:8" ht="12.75" thickBot="1">
      <c r="B529" s="4" t="s">
        <v>595</v>
      </c>
      <c r="C529" s="5"/>
      <c r="D529" s="359" t="e">
        <f>(0.04*POWER(1.04, D528))/(POWER(1.04, D528)-1)</f>
        <v>#DIV/0!</v>
      </c>
      <c r="E529" s="348"/>
      <c r="F529" s="368"/>
      <c r="G529" s="349" t="s">
        <v>596</v>
      </c>
      <c r="H529" s="349">
        <v>0.04</v>
      </c>
    </row>
    <row r="530" spans="2:8">
      <c r="B530" s="368" t="s">
        <v>597</v>
      </c>
      <c r="C530" s="369"/>
      <c r="D530" s="308"/>
      <c r="E530" s="347"/>
      <c r="F530" s="368"/>
    </row>
    <row r="531" spans="2:8">
      <c r="B531" s="368" t="s">
        <v>598</v>
      </c>
      <c r="C531" s="369"/>
      <c r="D531" s="360" t="e">
        <f>D523/D529</f>
        <v>#REF!</v>
      </c>
      <c r="E531" s="347" t="s">
        <v>599</v>
      </c>
      <c r="F531" s="368"/>
    </row>
    <row r="532" spans="2:8">
      <c r="B532" s="4" t="s">
        <v>600</v>
      </c>
      <c r="C532" s="5"/>
      <c r="D532" s="350">
        <f>D516</f>
        <v>0</v>
      </c>
      <c r="E532" s="350" t="s">
        <v>599</v>
      </c>
      <c r="F532" s="368"/>
    </row>
    <row r="533" spans="2:8">
      <c r="B533" s="368" t="s">
        <v>601</v>
      </c>
      <c r="C533" s="369"/>
      <c r="D533" s="308"/>
      <c r="E533" s="308"/>
      <c r="F533" s="368"/>
    </row>
    <row r="534" spans="2:8" ht="12.75" thickBot="1">
      <c r="B534" s="186" t="s">
        <v>602</v>
      </c>
      <c r="C534" s="351"/>
      <c r="D534" s="361" t="e">
        <f>(D531-D532)/D520</f>
        <v>#REF!</v>
      </c>
      <c r="E534" s="352"/>
      <c r="F534" s="368"/>
    </row>
  </sheetData>
  <mergeCells count="60">
    <mergeCell ref="B502:C502"/>
    <mergeCell ref="B468:C470"/>
    <mergeCell ref="D468:H470"/>
    <mergeCell ref="B491:C491"/>
    <mergeCell ref="B494:C494"/>
    <mergeCell ref="G494:G496"/>
    <mergeCell ref="B500:C500"/>
    <mergeCell ref="B501:C501"/>
    <mergeCell ref="B497:C497"/>
    <mergeCell ref="G497:G504"/>
    <mergeCell ref="B498:C498"/>
    <mergeCell ref="B499:C499"/>
    <mergeCell ref="B503:C503"/>
    <mergeCell ref="B519:C519"/>
    <mergeCell ref="B504:C504"/>
    <mergeCell ref="B505:C505"/>
    <mergeCell ref="B508:C508"/>
    <mergeCell ref="B513:C513"/>
    <mergeCell ref="B514:C514"/>
    <mergeCell ref="B515:C515"/>
    <mergeCell ref="B516:C516"/>
    <mergeCell ref="B467:C467"/>
    <mergeCell ref="D467:H467"/>
    <mergeCell ref="G405:I405"/>
    <mergeCell ref="B426:E426"/>
    <mergeCell ref="D207:G209"/>
    <mergeCell ref="D211:G213"/>
    <mergeCell ref="D227:G229"/>
    <mergeCell ref="B463:F463"/>
    <mergeCell ref="B464:F464"/>
    <mergeCell ref="B430:F430"/>
    <mergeCell ref="B431:F431"/>
    <mergeCell ref="B439:E439"/>
    <mergeCell ref="B459:E459"/>
    <mergeCell ref="B443:F443"/>
    <mergeCell ref="B444:F444"/>
    <mergeCell ref="E242:J244"/>
    <mergeCell ref="C453:C454"/>
    <mergeCell ref="D453:D454"/>
    <mergeCell ref="E453:E454"/>
    <mergeCell ref="F453:F454"/>
    <mergeCell ref="D286:F286"/>
    <mergeCell ref="C396:H396"/>
    <mergeCell ref="E385:G386"/>
    <mergeCell ref="D294:G295"/>
    <mergeCell ref="D351:D353"/>
    <mergeCell ref="E354:F357"/>
    <mergeCell ref="E368:G369"/>
    <mergeCell ref="E382:G383"/>
    <mergeCell ref="C255:D255"/>
    <mergeCell ref="E255:F255"/>
    <mergeCell ref="D275:G276"/>
    <mergeCell ref="D278:I279"/>
    <mergeCell ref="D281:I282"/>
    <mergeCell ref="D193:G195"/>
    <mergeCell ref="C124:E124"/>
    <mergeCell ref="F124:H124"/>
    <mergeCell ref="C134:E134"/>
    <mergeCell ref="F134:H134"/>
    <mergeCell ref="D189:G191"/>
  </mergeCells>
  <phoneticPr fontId="4"/>
  <pageMargins left="0.70866141732283472" right="0.70866141732283472" top="0.78740157480314965" bottom="0.31496062992125984" header="0.31496062992125984" footer="0.23622047244094491"/>
  <pageSetup paperSize="9" scale="73" firstPageNumber="30" orientation="landscape" cellComments="asDisplayed" useFirstPageNumber="1" r:id="rId1"/>
  <headerFooter scaleWithDoc="0"/>
  <rowBreaks count="10" manualBreakCount="10">
    <brk id="48" max="9" man="1"/>
    <brk id="104" max="9" man="1"/>
    <brk id="157" max="16383" man="1"/>
    <brk id="175" max="9" man="1"/>
    <brk id="229" max="9" man="1"/>
    <brk id="279" max="9" man="1"/>
    <brk id="336" max="9" man="1"/>
    <brk id="392" max="9" man="1"/>
    <brk id="449" max="16383" man="1"/>
    <brk id="492" max="9" man="1"/>
  </rowBreaks>
  <drawing r:id="rId2"/>
</worksheet>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1</cp:revision>
  <dcterms:created xsi:type="dcterms:W3CDTF">2025-03-31T04:42:46Z</dcterms:created>
  <dcterms:modified xsi:type="dcterms:W3CDTF">2026-04-13T02:13:36Z</dcterms:modified>
  <cp:category/>
  <cp:contentStatus/>
</cp:coreProperties>
</file>