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mln_nouseikyoku03_1\関東農政局6\0600経営・事業支援部\0635食品企業課\●002品質管理・JAS班（リサイクル）\●容器包装リサイクル係\【定 期 報 告 書】\令和４年度\様式\"/>
    </mc:Choice>
  </mc:AlternateContent>
  <xr:revisionPtr revIDLastSave="0" documentId="13_ncr:101_{FF09037C-4827-406A-B784-5925241B9F7E}" xr6:coauthVersionLast="47" xr6:coauthVersionMax="47" xr10:uidLastSave="{00000000-0000-0000-0000-000000000000}"/>
  <workbookProtection workbookAlgorithmName="SHA-512" workbookHashValue="KqqJaYQAr+G2dQDOcsBJe4b0f2bkur8A8FLSNpU0L/ThTc+3kdA3G0EqooKICcPwUwVrELcPG1xeGmMqFPSMtw==" workbookSaltValue="wNuQkjddcytc//IaqvN0Hw==" workbookSpinCount="100000" lockStructure="1"/>
  <bookViews>
    <workbookView xWindow="-120" yWindow="-120" windowWidth="20730" windowHeight="11160" tabRatio="819" xr2:uid="{00000000-000D-0000-FFFF-FFFF00000000}"/>
  </bookViews>
  <sheets>
    <sheet name="入力用①（5年間のデータ表）" sheetId="7" r:id="rId1"/>
    <sheet name="入力用②（定期報告）" sheetId="2" r:id="rId2"/>
    <sheet name="印刷用" sheetId="3" r:id="rId3"/>
    <sheet name="様式の備考" sheetId="1" r:id="rId4"/>
    <sheet name="報告書作成上の留意事項" sheetId="4" r:id="rId5"/>
    <sheet name="（職員限り）整理台帳" sheetId="5" state="hidden" r:id="rId6"/>
    <sheet name="（職員限り）別記表" sheetId="6" state="hidden" r:id="rId7"/>
  </sheets>
  <definedNames>
    <definedName name="_xlnm._FilterDatabase" localSheetId="6" hidden="1">'（職員限り）別記表'!$A$3:$B$21</definedName>
    <definedName name="_xlnm._FilterDatabase" localSheetId="1" hidden="1">'入力用②（定期報告）'!$B$85:$AL$101</definedName>
    <definedName name="_xlnm.Print_Area" localSheetId="2">印刷用!$A$2:$AL$420</definedName>
    <definedName name="_xlnm.Print_Area" localSheetId="0">'入力用①（5年間のデータ表）'!$B$1:$L$60</definedName>
    <definedName name="_xlnm.Print_Area" localSheetId="1">'入力用②（定期報告）'!$A$2:$BD$429</definedName>
    <definedName name="_xlnm.Print_Area" localSheetId="4">報告書作成上の留意事項!$A$1:S33</definedName>
    <definedName name="_xlnm.Print_Area" localSheetId="3">様式の備考!$A$2:L23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0" i="2" l="1"/>
  <c r="T98" i="2" s="1"/>
  <c r="Z88" i="2"/>
  <c r="T90" i="2"/>
  <c r="T88" i="2"/>
  <c r="T92" i="2"/>
  <c r="T94" i="2"/>
  <c r="T96" i="2"/>
  <c r="S101" i="2" s="1"/>
  <c r="Z96" i="2"/>
  <c r="H8" i="5"/>
  <c r="K22" i="7"/>
  <c r="K56" i="7"/>
  <c r="J56" i="7"/>
  <c r="W209" i="2" s="1"/>
  <c r="I56" i="7"/>
  <c r="H56" i="7"/>
  <c r="O209" i="2" s="1"/>
  <c r="K52" i="7"/>
  <c r="J52" i="7"/>
  <c r="W203" i="2" s="1"/>
  <c r="I52" i="7"/>
  <c r="H52" i="7"/>
  <c r="K48" i="7"/>
  <c r="J48" i="7"/>
  <c r="W197" i="2" s="1"/>
  <c r="I48" i="7"/>
  <c r="H48" i="7"/>
  <c r="K44" i="7"/>
  <c r="J44" i="7"/>
  <c r="I44" i="7"/>
  <c r="H44" i="7"/>
  <c r="K40" i="7"/>
  <c r="J40" i="7"/>
  <c r="W185" i="2" s="1"/>
  <c r="I40" i="7"/>
  <c r="S185" i="2" s="1"/>
  <c r="H40" i="7"/>
  <c r="K36" i="7"/>
  <c r="J36" i="7"/>
  <c r="I36" i="7"/>
  <c r="H36" i="7"/>
  <c r="K32" i="7"/>
  <c r="J32" i="7"/>
  <c r="W173" i="2" s="1"/>
  <c r="I32" i="7"/>
  <c r="H32" i="7"/>
  <c r="K28" i="7"/>
  <c r="J28" i="7"/>
  <c r="W167" i="2" s="1"/>
  <c r="I28" i="7"/>
  <c r="H28" i="7"/>
  <c r="K24" i="7"/>
  <c r="M14" i="7"/>
  <c r="G56" i="7"/>
  <c r="K209" i="2" s="1"/>
  <c r="O203" i="2"/>
  <c r="G52" i="7"/>
  <c r="K203" i="2" s="1"/>
  <c r="G48" i="7"/>
  <c r="K197" i="2" s="1"/>
  <c r="G44" i="7"/>
  <c r="K191" i="2" s="1"/>
  <c r="G40" i="7"/>
  <c r="K185" i="2" s="1"/>
  <c r="G36" i="7"/>
  <c r="K179" i="2" s="1"/>
  <c r="G32" i="7"/>
  <c r="K173" i="2" s="1"/>
  <c r="G28" i="7"/>
  <c r="K167" i="2" s="1"/>
  <c r="G24" i="7"/>
  <c r="K161" i="2" s="1"/>
  <c r="H24" i="7"/>
  <c r="O161" i="2" s="1"/>
  <c r="I24" i="7"/>
  <c r="J24" i="7"/>
  <c r="W161" i="2" s="1"/>
  <c r="L47" i="3"/>
  <c r="L46" i="3"/>
  <c r="L48" i="3"/>
  <c r="U56" i="2"/>
  <c r="J4" i="7"/>
  <c r="I4" i="7"/>
  <c r="H4" i="7"/>
  <c r="G4" i="7"/>
  <c r="K4" i="7"/>
  <c r="J5" i="7"/>
  <c r="G5" i="7"/>
  <c r="H5" i="7"/>
  <c r="I5" i="7"/>
  <c r="I3" i="7"/>
  <c r="G3" i="7"/>
  <c r="H3" i="7"/>
  <c r="J3" i="7"/>
  <c r="K3" i="7"/>
  <c r="K6" i="7"/>
  <c r="J6" i="7" s="1"/>
  <c r="I6" i="7" s="1"/>
  <c r="H6" i="7" s="1"/>
  <c r="G6" i="7" s="1"/>
  <c r="I33" i="7" l="1"/>
  <c r="T176" i="2" s="1"/>
  <c r="S172" i="3" s="1"/>
  <c r="I37" i="7"/>
  <c r="T182" i="2" s="1"/>
  <c r="S178" i="3" s="1"/>
  <c r="I53" i="7"/>
  <c r="T206" i="2" s="1"/>
  <c r="S202" i="3" s="1"/>
  <c r="K33" i="7"/>
  <c r="AB176" i="2" s="1"/>
  <c r="AK176" i="2" s="1"/>
  <c r="K37" i="7"/>
  <c r="AB182" i="2" s="1"/>
  <c r="AK182" i="2" s="1"/>
  <c r="K53" i="7"/>
  <c r="AB206" i="2" s="1"/>
  <c r="AK206" i="2" s="1"/>
  <c r="K57" i="7"/>
  <c r="AB212" i="2" s="1"/>
  <c r="AK212" i="2" s="1"/>
  <c r="K49" i="7"/>
  <c r="AB200" i="2" s="1"/>
  <c r="AK200" i="2" s="1"/>
  <c r="K41" i="7"/>
  <c r="AB188" i="2" s="1"/>
  <c r="AK188" i="2" s="1"/>
  <c r="J53" i="7"/>
  <c r="X206" i="2" s="1"/>
  <c r="W202" i="3" s="1"/>
  <c r="J37" i="7"/>
  <c r="X182" i="2" s="1"/>
  <c r="W178" i="3" s="1"/>
  <c r="I49" i="7"/>
  <c r="T200" i="2" s="1"/>
  <c r="S196" i="3" s="1"/>
  <c r="J45" i="7"/>
  <c r="X194" i="2" s="1"/>
  <c r="W190" i="3" s="1"/>
  <c r="I45" i="7"/>
  <c r="T194" i="2" s="1"/>
  <c r="S190" i="3" s="1"/>
  <c r="I41" i="7"/>
  <c r="T188" i="2" s="1"/>
  <c r="S184" i="3" s="1"/>
  <c r="J29" i="7"/>
  <c r="X170" i="2" s="1"/>
  <c r="W166" i="3" s="1"/>
  <c r="I29" i="7"/>
  <c r="T170" i="2" s="1"/>
  <c r="S166" i="3" s="1"/>
  <c r="O173" i="2"/>
  <c r="O185" i="2"/>
  <c r="O167" i="2"/>
  <c r="H37" i="7"/>
  <c r="P182" i="2" s="1"/>
  <c r="O178" i="3" s="1"/>
  <c r="I57" i="7"/>
  <c r="T212" i="2" s="1"/>
  <c r="S208" i="3" s="1"/>
  <c r="O179" i="2"/>
  <c r="O197" i="2"/>
  <c r="O191" i="2"/>
  <c r="I25" i="7"/>
  <c r="T164" i="2" s="1"/>
  <c r="S160" i="3" s="1"/>
  <c r="H45" i="7"/>
  <c r="P194" i="2" s="1"/>
  <c r="O190" i="3" s="1"/>
  <c r="H57" i="7"/>
  <c r="P212" i="2" s="1"/>
  <c r="O208" i="3" s="1"/>
  <c r="H33" i="7"/>
  <c r="P176" i="2" s="1"/>
  <c r="O172" i="3" s="1"/>
  <c r="H41" i="7"/>
  <c r="P188" i="2" s="1"/>
  <c r="O184" i="3" s="1"/>
  <c r="H53" i="7"/>
  <c r="P206" i="2" s="1"/>
  <c r="O202" i="3" s="1"/>
  <c r="H49" i="7"/>
  <c r="P200" i="2" s="1"/>
  <c r="O196" i="3" s="1"/>
  <c r="H29" i="7"/>
  <c r="P170" i="2" s="1"/>
  <c r="O166" i="3" s="1"/>
  <c r="H25" i="7"/>
  <c r="P164" i="2" s="1"/>
  <c r="O160" i="3" s="1"/>
  <c r="J33" i="7"/>
  <c r="X176" i="2" s="1"/>
  <c r="W172" i="3" s="1"/>
  <c r="J41" i="7"/>
  <c r="X188" i="2" s="1"/>
  <c r="W184" i="3" s="1"/>
  <c r="K45" i="7"/>
  <c r="AB194" i="2" s="1"/>
  <c r="AK194" i="2" s="1"/>
  <c r="J49" i="7"/>
  <c r="X200" i="2" s="1"/>
  <c r="W196" i="3" s="1"/>
  <c r="J57" i="7"/>
  <c r="X212" i="2" s="1"/>
  <c r="W208" i="3" s="1"/>
  <c r="K25" i="7"/>
  <c r="AB164" i="2" s="1"/>
  <c r="AK164" i="2" s="1"/>
  <c r="K29" i="7"/>
  <c r="AB170" i="2" s="1"/>
  <c r="AK170" i="2" s="1"/>
  <c r="J25" i="7"/>
  <c r="X164" i="2" s="1"/>
  <c r="W160" i="3" s="1"/>
  <c r="W179" i="2"/>
  <c r="W191" i="2"/>
  <c r="AA179" i="2"/>
  <c r="X117" i="2" s="1"/>
  <c r="S209" i="2"/>
  <c r="S173" i="2"/>
  <c r="S197" i="2"/>
  <c r="S161" i="2"/>
  <c r="S167" i="2"/>
  <c r="S179" i="2"/>
  <c r="S191" i="2"/>
  <c r="S203" i="2"/>
  <c r="U33" i="3"/>
  <c r="AK215" i="2" l="1"/>
  <c r="AK216" i="2"/>
  <c r="AA160" i="3"/>
  <c r="AA196" i="3"/>
  <c r="AA202" i="3"/>
  <c r="AA172" i="3"/>
  <c r="AA166" i="3"/>
  <c r="AA190" i="3"/>
  <c r="AA184" i="3"/>
  <c r="AA208" i="3"/>
  <c r="AA178" i="3"/>
  <c r="M13" i="7"/>
  <c r="M12" i="7"/>
  <c r="K156" i="3"/>
  <c r="B98" i="2"/>
  <c r="M9" i="7"/>
  <c r="M10" i="7"/>
  <c r="M11" i="7"/>
  <c r="M8" i="7"/>
  <c r="G17" i="7"/>
  <c r="H17" i="7"/>
  <c r="I17" i="7"/>
  <c r="J17" i="7"/>
  <c r="K17" i="7"/>
  <c r="AN247" i="2" l="1"/>
  <c r="AN242" i="2"/>
  <c r="AM188" i="2"/>
  <c r="AM167" i="2"/>
  <c r="AM203" i="2"/>
  <c r="AM182" i="2"/>
  <c r="AM209" i="2"/>
  <c r="W156" i="3"/>
  <c r="O156" i="3"/>
  <c r="AA156" i="3"/>
  <c r="X112" i="3" s="1"/>
  <c r="AA161" i="2"/>
  <c r="X111" i="2" s="1"/>
  <c r="S156" i="3"/>
  <c r="L17" i="7"/>
  <c r="T105" i="3"/>
  <c r="AE88" i="2"/>
  <c r="M17" i="7"/>
  <c r="M7" i="7"/>
  <c r="D217" i="3"/>
  <c r="AM161" i="2" l="1"/>
  <c r="AF112" i="3"/>
  <c r="B3" i="7"/>
  <c r="B4" i="7"/>
  <c r="AE92" i="2"/>
  <c r="K192" i="3"/>
  <c r="K186" i="3"/>
  <c r="K162" i="3"/>
  <c r="B1" i="7"/>
  <c r="R74" i="2"/>
  <c r="R72" i="2"/>
  <c r="R70" i="2"/>
  <c r="R68" i="2"/>
  <c r="R64" i="2"/>
  <c r="R66" i="2"/>
  <c r="R62" i="2"/>
  <c r="R60" i="2"/>
  <c r="R58" i="2"/>
  <c r="J22" i="7"/>
  <c r="I22" i="7"/>
  <c r="H22" i="7"/>
  <c r="K18" i="7"/>
  <c r="J18" i="7"/>
  <c r="I18" i="7"/>
  <c r="H18" i="7"/>
  <c r="G18" i="7"/>
  <c r="K16" i="7"/>
  <c r="J16" i="7"/>
  <c r="I16" i="7"/>
  <c r="I23" i="7" s="1"/>
  <c r="H16" i="7"/>
  <c r="H23" i="7" s="1"/>
  <c r="G16" i="7"/>
  <c r="G23" i="7" s="1"/>
  <c r="K55" i="7" l="1"/>
  <c r="K51" i="7"/>
  <c r="K59" i="7"/>
  <c r="K35" i="7"/>
  <c r="K174" i="3"/>
  <c r="K198" i="3"/>
  <c r="K180" i="3"/>
  <c r="K204" i="3"/>
  <c r="K168" i="3"/>
  <c r="S204" i="3"/>
  <c r="AA204" i="3"/>
  <c r="X128" i="3" s="1"/>
  <c r="AA209" i="2"/>
  <c r="X127" i="2" s="1"/>
  <c r="O204" i="3"/>
  <c r="W204" i="3"/>
  <c r="W162" i="3"/>
  <c r="S168" i="3"/>
  <c r="AA168" i="3"/>
  <c r="X116" i="3" s="1"/>
  <c r="AA173" i="2"/>
  <c r="X115" i="2" s="1"/>
  <c r="O174" i="3"/>
  <c r="W174" i="3"/>
  <c r="S180" i="3"/>
  <c r="AA180" i="3"/>
  <c r="X120" i="3" s="1"/>
  <c r="AA185" i="2"/>
  <c r="X119" i="2" s="1"/>
  <c r="O186" i="3"/>
  <c r="W186" i="3"/>
  <c r="S192" i="3"/>
  <c r="AA192" i="3"/>
  <c r="X124" i="3" s="1"/>
  <c r="AA197" i="2"/>
  <c r="X123" i="2" s="1"/>
  <c r="O198" i="3"/>
  <c r="W198" i="3"/>
  <c r="AA162" i="3"/>
  <c r="X114" i="3" s="1"/>
  <c r="AA167" i="2"/>
  <c r="X113" i="2" s="1"/>
  <c r="O162" i="3"/>
  <c r="S162" i="3"/>
  <c r="O168" i="3"/>
  <c r="W168" i="3"/>
  <c r="S174" i="3"/>
  <c r="AA174" i="3"/>
  <c r="X118" i="3" s="1"/>
  <c r="O180" i="3"/>
  <c r="W180" i="3"/>
  <c r="S186" i="3"/>
  <c r="AA186" i="3"/>
  <c r="X122" i="3" s="1"/>
  <c r="AA191" i="2"/>
  <c r="X121" i="2" s="1"/>
  <c r="O192" i="3"/>
  <c r="W192" i="3"/>
  <c r="S198" i="3"/>
  <c r="AA198" i="3"/>
  <c r="X126" i="3" s="1"/>
  <c r="AA203" i="2"/>
  <c r="X125" i="2" s="1"/>
  <c r="AG60" i="2"/>
  <c r="AG62" i="2" s="1"/>
  <c r="AG71" i="2"/>
  <c r="AG58" i="2"/>
  <c r="R78" i="2"/>
  <c r="J23" i="7"/>
  <c r="K23" i="7"/>
  <c r="L18" i="7"/>
  <c r="B5" i="7" s="1"/>
  <c r="AG68" i="2"/>
  <c r="J19" i="7"/>
  <c r="I19" i="7"/>
  <c r="H19" i="7"/>
  <c r="I26" i="7"/>
  <c r="H26" i="7"/>
  <c r="J27" i="7"/>
  <c r="K27" i="7"/>
  <c r="K19" i="7"/>
  <c r="L57" i="3"/>
  <c r="H30" i="7" l="1"/>
  <c r="H42" i="7"/>
  <c r="K39" i="7"/>
  <c r="J58" i="7"/>
  <c r="J34" i="7"/>
  <c r="I34" i="7"/>
  <c r="H58" i="7"/>
  <c r="AF128" i="3"/>
  <c r="J43" i="7"/>
  <c r="I58" i="7"/>
  <c r="I42" i="7"/>
  <c r="H35" i="7"/>
  <c r="J50" i="7"/>
  <c r="I39" i="7"/>
  <c r="AF126" i="3"/>
  <c r="AF122" i="3"/>
  <c r="AF118" i="3"/>
  <c r="AF114" i="3"/>
  <c r="AF124" i="3"/>
  <c r="AF120" i="3"/>
  <c r="AF116" i="3"/>
  <c r="K43" i="7"/>
  <c r="K47" i="7"/>
  <c r="K31" i="7"/>
  <c r="J46" i="7"/>
  <c r="J31" i="7"/>
  <c r="I51" i="7"/>
  <c r="I47" i="7"/>
  <c r="I55" i="7"/>
  <c r="I30" i="7"/>
  <c r="H46" i="7"/>
  <c r="H50" i="7"/>
  <c r="H38" i="7"/>
  <c r="J39" i="7"/>
  <c r="J54" i="7"/>
  <c r="H55" i="7"/>
  <c r="AE96" i="2"/>
  <c r="L23" i="7"/>
  <c r="B6" i="7" s="1"/>
  <c r="K34" i="7"/>
  <c r="J51" i="7"/>
  <c r="H27" i="7"/>
  <c r="H43" i="7"/>
  <c r="I27" i="7"/>
  <c r="J59" i="7"/>
  <c r="I38" i="7"/>
  <c r="I50" i="7"/>
  <c r="H54" i="7"/>
  <c r="J55" i="7"/>
  <c r="H47" i="7"/>
  <c r="J42" i="7"/>
  <c r="K38" i="7"/>
  <c r="H39" i="7"/>
  <c r="H34" i="7"/>
  <c r="K30" i="7"/>
  <c r="H31" i="7"/>
  <c r="K58" i="7"/>
  <c r="J30" i="7"/>
  <c r="J35" i="7"/>
  <c r="K26" i="7"/>
  <c r="I46" i="7"/>
  <c r="J38" i="7"/>
  <c r="H59" i="7"/>
  <c r="I31" i="7"/>
  <c r="H51" i="7"/>
  <c r="J26" i="7"/>
  <c r="I59" i="7"/>
  <c r="I43" i="7"/>
  <c r="I54" i="7"/>
  <c r="I35" i="7"/>
  <c r="J47" i="7"/>
  <c r="K46" i="7"/>
  <c r="K50" i="7"/>
  <c r="K42" i="7"/>
  <c r="K54" i="7"/>
  <c r="L39" i="7" l="1"/>
  <c r="L38" i="7" s="1"/>
  <c r="L55" i="7"/>
  <c r="L52" i="7" s="1"/>
  <c r="L51" i="7"/>
  <c r="L50" i="7" s="1"/>
  <c r="L59" i="7"/>
  <c r="L58" i="7" s="1"/>
  <c r="L27" i="7"/>
  <c r="L26" i="7" s="1"/>
  <c r="L43" i="7"/>
  <c r="L42" i="7" s="1"/>
  <c r="L31" i="7"/>
  <c r="L28" i="7" s="1"/>
  <c r="L47" i="7"/>
  <c r="L46" i="7" s="1"/>
  <c r="L35" i="7"/>
  <c r="L34" i="7" s="1"/>
  <c r="D8" i="5"/>
  <c r="L54" i="7" l="1"/>
  <c r="AE170" i="2"/>
  <c r="AL170" i="2" s="1"/>
  <c r="L36" i="7"/>
  <c r="AE177" i="3" s="1"/>
  <c r="AE201" i="3"/>
  <c r="AE206" i="2"/>
  <c r="AL206" i="2" s="1"/>
  <c r="AE165" i="3"/>
  <c r="L48" i="7"/>
  <c r="L56" i="7"/>
  <c r="L24" i="7"/>
  <c r="L40" i="7"/>
  <c r="L44" i="7"/>
  <c r="L30" i="7"/>
  <c r="L32" i="7"/>
  <c r="U35" i="3"/>
  <c r="U34" i="3"/>
  <c r="L51" i="3" s="1"/>
  <c r="M52" i="3" l="1"/>
  <c r="AE182" i="2"/>
  <c r="AL182" i="2" s="1"/>
  <c r="AE207" i="3"/>
  <c r="AE212" i="2"/>
  <c r="AL212" i="2" s="1"/>
  <c r="AE171" i="3"/>
  <c r="AE176" i="2"/>
  <c r="AL176" i="2" s="1"/>
  <c r="AE189" i="3"/>
  <c r="AE194" i="2"/>
  <c r="AL194" i="2" s="1"/>
  <c r="AE159" i="3"/>
  <c r="AE164" i="2"/>
  <c r="AL164" i="2" s="1"/>
  <c r="AE183" i="3"/>
  <c r="AE188" i="2"/>
  <c r="AL188" i="2" s="1"/>
  <c r="AE195" i="3"/>
  <c r="AE200" i="2"/>
  <c r="AL200" i="2" s="1"/>
  <c r="K8" i="5"/>
  <c r="J8" i="5" s="1"/>
  <c r="L8" i="5"/>
  <c r="R76" i="2"/>
  <c r="I28" i="3" s="1"/>
  <c r="U85" i="3"/>
  <c r="Z8" i="5" s="1"/>
  <c r="U83" i="3"/>
  <c r="Y8" i="5" s="1"/>
  <c r="U81" i="3"/>
  <c r="X8" i="5" s="1"/>
  <c r="U79" i="3"/>
  <c r="W8" i="5" s="1"/>
  <c r="U77" i="3"/>
  <c r="V8" i="5" s="1"/>
  <c r="U75" i="3"/>
  <c r="U8" i="5" s="1"/>
  <c r="U73" i="3"/>
  <c r="T8" i="5" s="1"/>
  <c r="U71" i="3"/>
  <c r="S8" i="5" s="1"/>
  <c r="U69" i="3"/>
  <c r="R8" i="5" s="1"/>
  <c r="U30" i="3"/>
  <c r="O8" i="5"/>
  <c r="AE101" i="3"/>
  <c r="AE99" i="3"/>
  <c r="AE97" i="3"/>
  <c r="F8" i="5"/>
  <c r="E8" i="5" s="1"/>
  <c r="A8" i="5" s="1"/>
  <c r="D400" i="3"/>
  <c r="GL8" i="5" s="1"/>
  <c r="AL394" i="3"/>
  <c r="AG393" i="3"/>
  <c r="J383" i="3"/>
  <c r="GK8" i="5" s="1"/>
  <c r="J372" i="3"/>
  <c r="GJ8" i="5" s="1"/>
  <c r="J361" i="3"/>
  <c r="GI8" i="5" s="1"/>
  <c r="J350" i="3"/>
  <c r="GH8" i="5" s="1"/>
  <c r="J339" i="3"/>
  <c r="GG8" i="5" s="1"/>
  <c r="J335" i="3"/>
  <c r="GE8" i="5" s="1"/>
  <c r="J333" i="3"/>
  <c r="GD8" i="5" s="1"/>
  <c r="J331" i="3"/>
  <c r="GC8" i="5" s="1"/>
  <c r="J329" i="3"/>
  <c r="GB8" i="5" s="1"/>
  <c r="AL326" i="3"/>
  <c r="AG325" i="3"/>
  <c r="AI323" i="3"/>
  <c r="AH323" i="3"/>
  <c r="AG323" i="3"/>
  <c r="AF323" i="3"/>
  <c r="AE323" i="3"/>
  <c r="AD323" i="3"/>
  <c r="AC323" i="3"/>
  <c r="AB323" i="3"/>
  <c r="AA323" i="3"/>
  <c r="Z323" i="3"/>
  <c r="Y323" i="3"/>
  <c r="X323" i="3"/>
  <c r="W323" i="3"/>
  <c r="V323" i="3"/>
  <c r="U323" i="3"/>
  <c r="T323" i="3"/>
  <c r="S323" i="3"/>
  <c r="R323" i="3"/>
  <c r="Q323" i="3"/>
  <c r="Q316" i="3"/>
  <c r="GA8" i="5" s="1"/>
  <c r="Q312" i="3"/>
  <c r="FY8" i="5" s="1"/>
  <c r="Q310" i="3"/>
  <c r="FX8" i="5" s="1"/>
  <c r="Q308" i="3"/>
  <c r="FW8" i="5" s="1"/>
  <c r="Q306" i="3"/>
  <c r="FV8" i="5" s="1"/>
  <c r="Q304" i="3"/>
  <c r="FU8" i="5" s="1"/>
  <c r="Q295" i="3"/>
  <c r="FT8" i="5" s="1"/>
  <c r="Q291" i="3"/>
  <c r="FR8" i="5" s="1"/>
  <c r="Q289" i="3"/>
  <c r="FQ8" i="5" s="1"/>
  <c r="Q287" i="3"/>
  <c r="FP8" i="5" s="1"/>
  <c r="Q285" i="3"/>
  <c r="FO8" i="5" s="1"/>
  <c r="Q282" i="3"/>
  <c r="FN8" i="5" s="1"/>
  <c r="Q273" i="3"/>
  <c r="FM8" i="5" s="1"/>
  <c r="Q269" i="3"/>
  <c r="FL8" i="5" s="1"/>
  <c r="AI267" i="3"/>
  <c r="AH267" i="3"/>
  <c r="AG267" i="3"/>
  <c r="AF267" i="3"/>
  <c r="AE267" i="3"/>
  <c r="AD267" i="3"/>
  <c r="AC267" i="3"/>
  <c r="AB267" i="3"/>
  <c r="AA267" i="3"/>
  <c r="Z267" i="3"/>
  <c r="Y267" i="3"/>
  <c r="X267" i="3"/>
  <c r="W267" i="3"/>
  <c r="V267" i="3"/>
  <c r="U267" i="3"/>
  <c r="T267" i="3"/>
  <c r="S267" i="3"/>
  <c r="R267" i="3"/>
  <c r="Q267" i="3"/>
  <c r="P267" i="3"/>
  <c r="O267" i="3"/>
  <c r="N267" i="3"/>
  <c r="M267" i="3"/>
  <c r="L267" i="3"/>
  <c r="K267" i="3"/>
  <c r="J267" i="3"/>
  <c r="AI266" i="3"/>
  <c r="AI265" i="3"/>
  <c r="AI264" i="3"/>
  <c r="AI263" i="3"/>
  <c r="AI262" i="3"/>
  <c r="AI258" i="3"/>
  <c r="J258" i="3"/>
  <c r="FK8" i="5" s="1"/>
  <c r="AL252" i="3"/>
  <c r="AG251" i="3"/>
  <c r="AI249" i="3"/>
  <c r="AH249" i="3"/>
  <c r="AG249" i="3"/>
  <c r="AF249" i="3"/>
  <c r="AE249" i="3"/>
  <c r="AD249" i="3"/>
  <c r="AC249" i="3"/>
  <c r="AB249" i="3"/>
  <c r="AA249" i="3"/>
  <c r="Z249" i="3"/>
  <c r="Y249" i="3"/>
  <c r="X249" i="3"/>
  <c r="W249" i="3"/>
  <c r="V249" i="3"/>
  <c r="U249" i="3"/>
  <c r="T249" i="3"/>
  <c r="S249" i="3"/>
  <c r="R249" i="3"/>
  <c r="Q249" i="3"/>
  <c r="P249" i="3"/>
  <c r="O249" i="3"/>
  <c r="N249" i="3"/>
  <c r="M249" i="3"/>
  <c r="L249" i="3"/>
  <c r="K249" i="3"/>
  <c r="J249" i="3"/>
  <c r="I249" i="3"/>
  <c r="H249" i="3"/>
  <c r="G249" i="3"/>
  <c r="F249" i="3"/>
  <c r="E249" i="3"/>
  <c r="D249" i="3"/>
  <c r="AI248" i="3"/>
  <c r="AH248" i="3"/>
  <c r="AG248" i="3"/>
  <c r="AF248" i="3"/>
  <c r="AE248" i="3"/>
  <c r="AD248" i="3"/>
  <c r="AC248" i="3"/>
  <c r="AB248" i="3"/>
  <c r="AA248" i="3"/>
  <c r="Z248" i="3"/>
  <c r="Y248" i="3"/>
  <c r="X248" i="3"/>
  <c r="W248" i="3"/>
  <c r="V248" i="3"/>
  <c r="U248" i="3"/>
  <c r="T248" i="3"/>
  <c r="S248" i="3"/>
  <c r="R248" i="3"/>
  <c r="Q248" i="3"/>
  <c r="P248" i="3"/>
  <c r="O248" i="3"/>
  <c r="N248" i="3"/>
  <c r="M248" i="3"/>
  <c r="L248" i="3"/>
  <c r="K248" i="3"/>
  <c r="J248" i="3"/>
  <c r="I248" i="3"/>
  <c r="H248" i="3"/>
  <c r="G248" i="3"/>
  <c r="F248" i="3"/>
  <c r="E248" i="3"/>
  <c r="D248" i="3"/>
  <c r="AI247" i="3"/>
  <c r="AH247" i="3"/>
  <c r="AG247" i="3"/>
  <c r="AF247" i="3"/>
  <c r="AE247" i="3"/>
  <c r="AD247" i="3"/>
  <c r="AC247" i="3"/>
  <c r="AB247" i="3"/>
  <c r="AA247" i="3"/>
  <c r="Z247" i="3"/>
  <c r="Y247" i="3"/>
  <c r="X247" i="3"/>
  <c r="W247" i="3"/>
  <c r="V247" i="3"/>
  <c r="U247" i="3"/>
  <c r="T247" i="3"/>
  <c r="S247" i="3"/>
  <c r="R247" i="3"/>
  <c r="Q247" i="3"/>
  <c r="P247" i="3"/>
  <c r="O247" i="3"/>
  <c r="N247" i="3"/>
  <c r="M247" i="3"/>
  <c r="L247" i="3"/>
  <c r="K247" i="3"/>
  <c r="J247" i="3"/>
  <c r="I247" i="3"/>
  <c r="H247" i="3"/>
  <c r="G247" i="3"/>
  <c r="F247" i="3"/>
  <c r="E247" i="3"/>
  <c r="D247" i="3"/>
  <c r="AI246" i="3"/>
  <c r="AH246" i="3"/>
  <c r="AG246" i="3"/>
  <c r="AF246" i="3"/>
  <c r="AE246" i="3"/>
  <c r="AD246" i="3"/>
  <c r="AC246" i="3"/>
  <c r="AB246" i="3"/>
  <c r="AA246" i="3"/>
  <c r="Z246" i="3"/>
  <c r="Y246" i="3"/>
  <c r="X246" i="3"/>
  <c r="W246" i="3"/>
  <c r="V246" i="3"/>
  <c r="U246" i="3"/>
  <c r="T246" i="3"/>
  <c r="S246" i="3"/>
  <c r="R246" i="3"/>
  <c r="Q246" i="3"/>
  <c r="P246" i="3"/>
  <c r="O246" i="3"/>
  <c r="N246" i="3"/>
  <c r="M246" i="3"/>
  <c r="L246" i="3"/>
  <c r="K246" i="3"/>
  <c r="J246" i="3"/>
  <c r="I246" i="3"/>
  <c r="H246" i="3"/>
  <c r="G246" i="3"/>
  <c r="F246" i="3"/>
  <c r="E246" i="3"/>
  <c r="D246" i="3"/>
  <c r="AI245" i="3"/>
  <c r="AH245" i="3"/>
  <c r="AG245" i="3"/>
  <c r="AF245" i="3"/>
  <c r="AE245" i="3"/>
  <c r="AD245" i="3"/>
  <c r="AC245" i="3"/>
  <c r="AB245" i="3"/>
  <c r="AA245" i="3"/>
  <c r="Z245" i="3"/>
  <c r="Y245" i="3"/>
  <c r="X245" i="3"/>
  <c r="W245" i="3"/>
  <c r="V245" i="3"/>
  <c r="U245" i="3"/>
  <c r="T245" i="3"/>
  <c r="S245" i="3"/>
  <c r="R245" i="3"/>
  <c r="Q245" i="3"/>
  <c r="P245" i="3"/>
  <c r="O245" i="3"/>
  <c r="N245" i="3"/>
  <c r="M245" i="3"/>
  <c r="L245" i="3"/>
  <c r="K245" i="3"/>
  <c r="J245" i="3"/>
  <c r="I245" i="3"/>
  <c r="H245" i="3"/>
  <c r="G245" i="3"/>
  <c r="F245" i="3"/>
  <c r="E245" i="3"/>
  <c r="D245" i="3"/>
  <c r="AI244" i="3"/>
  <c r="AH244" i="3"/>
  <c r="AG244" i="3"/>
  <c r="AF244" i="3"/>
  <c r="AE244" i="3"/>
  <c r="AD244" i="3"/>
  <c r="AC244" i="3"/>
  <c r="AB244" i="3"/>
  <c r="AA244" i="3"/>
  <c r="Z244" i="3"/>
  <c r="Y244" i="3"/>
  <c r="X244" i="3"/>
  <c r="W244" i="3"/>
  <c r="V244" i="3"/>
  <c r="U244" i="3"/>
  <c r="T244" i="3"/>
  <c r="S244" i="3"/>
  <c r="R244" i="3"/>
  <c r="Q244" i="3"/>
  <c r="P244" i="3"/>
  <c r="O244" i="3"/>
  <c r="N244" i="3"/>
  <c r="M244" i="3"/>
  <c r="L244" i="3"/>
  <c r="K244" i="3"/>
  <c r="J244" i="3"/>
  <c r="I244" i="3"/>
  <c r="H244" i="3"/>
  <c r="G244" i="3"/>
  <c r="F244" i="3"/>
  <c r="E244" i="3"/>
  <c r="D244" i="3"/>
  <c r="AI243" i="3"/>
  <c r="AH243" i="3"/>
  <c r="AG243" i="3"/>
  <c r="AF243" i="3"/>
  <c r="AE243" i="3"/>
  <c r="AD243" i="3"/>
  <c r="AC243" i="3"/>
  <c r="AB243" i="3"/>
  <c r="AA243" i="3"/>
  <c r="Z243" i="3"/>
  <c r="Y243" i="3"/>
  <c r="X243" i="3"/>
  <c r="W243" i="3"/>
  <c r="V243" i="3"/>
  <c r="U243" i="3"/>
  <c r="T243" i="3"/>
  <c r="S243" i="3"/>
  <c r="R243" i="3"/>
  <c r="Q243" i="3"/>
  <c r="P243" i="3"/>
  <c r="O243" i="3"/>
  <c r="N243" i="3"/>
  <c r="M243" i="3"/>
  <c r="L243" i="3"/>
  <c r="K243" i="3"/>
  <c r="J243" i="3"/>
  <c r="I243" i="3"/>
  <c r="H243" i="3"/>
  <c r="G243" i="3"/>
  <c r="F243" i="3"/>
  <c r="E243" i="3"/>
  <c r="D243" i="3"/>
  <c r="AI242" i="3"/>
  <c r="AH242" i="3"/>
  <c r="AG242" i="3"/>
  <c r="AF242" i="3"/>
  <c r="AE242" i="3"/>
  <c r="AD242" i="3"/>
  <c r="AC242" i="3"/>
  <c r="AB242" i="3"/>
  <c r="AA242" i="3"/>
  <c r="Z242" i="3"/>
  <c r="Y242" i="3"/>
  <c r="X242" i="3"/>
  <c r="W242" i="3"/>
  <c r="V242" i="3"/>
  <c r="U242" i="3"/>
  <c r="T242" i="3"/>
  <c r="S242" i="3"/>
  <c r="R242" i="3"/>
  <c r="Q242" i="3"/>
  <c r="P242" i="3"/>
  <c r="O242" i="3"/>
  <c r="N242" i="3"/>
  <c r="M242" i="3"/>
  <c r="L242" i="3"/>
  <c r="K242" i="3"/>
  <c r="J242" i="3"/>
  <c r="I242" i="3"/>
  <c r="H242" i="3"/>
  <c r="G242" i="3"/>
  <c r="F242" i="3"/>
  <c r="E242" i="3"/>
  <c r="D242" i="3"/>
  <c r="AI241" i="3"/>
  <c r="AH241" i="3"/>
  <c r="AG241" i="3"/>
  <c r="AF241" i="3"/>
  <c r="AE241" i="3"/>
  <c r="AD241" i="3"/>
  <c r="AC241" i="3"/>
  <c r="AB241" i="3"/>
  <c r="AA241" i="3"/>
  <c r="Z241" i="3"/>
  <c r="Y241" i="3"/>
  <c r="X241" i="3"/>
  <c r="W241" i="3"/>
  <c r="V241" i="3"/>
  <c r="U241" i="3"/>
  <c r="T241" i="3"/>
  <c r="S241" i="3"/>
  <c r="R241" i="3"/>
  <c r="Q241" i="3"/>
  <c r="P241" i="3"/>
  <c r="O241" i="3"/>
  <c r="N241" i="3"/>
  <c r="M241" i="3"/>
  <c r="L241" i="3"/>
  <c r="K241" i="3"/>
  <c r="J241" i="3"/>
  <c r="I241" i="3"/>
  <c r="H241" i="3"/>
  <c r="G241" i="3"/>
  <c r="F241" i="3"/>
  <c r="E241" i="3"/>
  <c r="D241" i="3"/>
  <c r="AI240" i="3"/>
  <c r="AH240" i="3"/>
  <c r="AG240" i="3"/>
  <c r="AF240" i="3"/>
  <c r="AE240" i="3"/>
  <c r="AD240" i="3"/>
  <c r="AC240" i="3"/>
  <c r="AB240" i="3"/>
  <c r="AA240" i="3"/>
  <c r="Z240" i="3"/>
  <c r="Y240" i="3"/>
  <c r="X240" i="3"/>
  <c r="W240" i="3"/>
  <c r="V240" i="3"/>
  <c r="U240" i="3"/>
  <c r="T240" i="3"/>
  <c r="S240" i="3"/>
  <c r="R240" i="3"/>
  <c r="Q240" i="3"/>
  <c r="P240" i="3"/>
  <c r="O240" i="3"/>
  <c r="N240" i="3"/>
  <c r="M240" i="3"/>
  <c r="L240" i="3"/>
  <c r="K240" i="3"/>
  <c r="J240" i="3"/>
  <c r="I240" i="3"/>
  <c r="H240" i="3"/>
  <c r="G240" i="3"/>
  <c r="F240" i="3"/>
  <c r="E240" i="3"/>
  <c r="D240" i="3"/>
  <c r="AI239" i="3"/>
  <c r="AH239" i="3"/>
  <c r="AG239" i="3"/>
  <c r="AF239" i="3"/>
  <c r="AE239" i="3"/>
  <c r="AD239" i="3"/>
  <c r="AC239" i="3"/>
  <c r="AB239" i="3"/>
  <c r="AA239" i="3"/>
  <c r="Z239" i="3"/>
  <c r="Y239" i="3"/>
  <c r="X239" i="3"/>
  <c r="W239" i="3"/>
  <c r="V239" i="3"/>
  <c r="U239" i="3"/>
  <c r="T239" i="3"/>
  <c r="S239" i="3"/>
  <c r="R239" i="3"/>
  <c r="Q239" i="3"/>
  <c r="P239" i="3"/>
  <c r="O239" i="3"/>
  <c r="N239" i="3"/>
  <c r="M239" i="3"/>
  <c r="L239" i="3"/>
  <c r="K239" i="3"/>
  <c r="J239" i="3"/>
  <c r="I239" i="3"/>
  <c r="H239" i="3"/>
  <c r="G239" i="3"/>
  <c r="F239" i="3"/>
  <c r="E239" i="3"/>
  <c r="D239" i="3"/>
  <c r="AI238" i="3"/>
  <c r="AH238" i="3"/>
  <c r="AG238" i="3"/>
  <c r="AF238" i="3"/>
  <c r="AE238" i="3"/>
  <c r="AD238" i="3"/>
  <c r="AC238" i="3"/>
  <c r="AB238" i="3"/>
  <c r="AA238" i="3"/>
  <c r="Z238" i="3"/>
  <c r="Y238" i="3"/>
  <c r="X238" i="3"/>
  <c r="W238" i="3"/>
  <c r="V238" i="3"/>
  <c r="U238" i="3"/>
  <c r="T238" i="3"/>
  <c r="S238" i="3"/>
  <c r="R238" i="3"/>
  <c r="Q238" i="3"/>
  <c r="P238" i="3"/>
  <c r="O238" i="3"/>
  <c r="N238" i="3"/>
  <c r="M238" i="3"/>
  <c r="L238" i="3"/>
  <c r="K238" i="3"/>
  <c r="J238" i="3"/>
  <c r="I238" i="3"/>
  <c r="H238" i="3"/>
  <c r="G238" i="3"/>
  <c r="F238" i="3"/>
  <c r="E238" i="3"/>
  <c r="D238" i="3"/>
  <c r="AI237" i="3"/>
  <c r="AH237" i="3"/>
  <c r="AG237" i="3"/>
  <c r="AF237" i="3"/>
  <c r="AE237" i="3"/>
  <c r="AD237" i="3"/>
  <c r="AC237" i="3"/>
  <c r="AB237" i="3"/>
  <c r="AA237" i="3"/>
  <c r="Z237" i="3"/>
  <c r="Y237" i="3"/>
  <c r="X237" i="3"/>
  <c r="W237" i="3"/>
  <c r="V237" i="3"/>
  <c r="U237" i="3"/>
  <c r="T237" i="3"/>
  <c r="S237" i="3"/>
  <c r="R237" i="3"/>
  <c r="Q237" i="3"/>
  <c r="P237" i="3"/>
  <c r="O237" i="3"/>
  <c r="N237" i="3"/>
  <c r="M237" i="3"/>
  <c r="L237" i="3"/>
  <c r="K237" i="3"/>
  <c r="J237" i="3"/>
  <c r="I237" i="3"/>
  <c r="H237" i="3"/>
  <c r="G237" i="3"/>
  <c r="F237" i="3"/>
  <c r="E237" i="3"/>
  <c r="D237" i="3"/>
  <c r="AI236" i="3"/>
  <c r="AH236" i="3"/>
  <c r="AG236" i="3"/>
  <c r="AF236" i="3"/>
  <c r="AE236" i="3"/>
  <c r="AD236" i="3"/>
  <c r="AC236" i="3"/>
  <c r="AB236" i="3"/>
  <c r="AA236" i="3"/>
  <c r="Z236" i="3"/>
  <c r="Y236" i="3"/>
  <c r="X236" i="3"/>
  <c r="W236" i="3"/>
  <c r="V236" i="3"/>
  <c r="U236" i="3"/>
  <c r="T236" i="3"/>
  <c r="S236" i="3"/>
  <c r="R236" i="3"/>
  <c r="Q236" i="3"/>
  <c r="P236" i="3"/>
  <c r="O236" i="3"/>
  <c r="N236" i="3"/>
  <c r="M236" i="3"/>
  <c r="L236" i="3"/>
  <c r="K236" i="3"/>
  <c r="J236" i="3"/>
  <c r="I236" i="3"/>
  <c r="H236" i="3"/>
  <c r="G236" i="3"/>
  <c r="F236" i="3"/>
  <c r="E236" i="3"/>
  <c r="D236" i="3"/>
  <c r="AI235" i="3"/>
  <c r="AH235" i="3"/>
  <c r="AG235" i="3"/>
  <c r="AF235" i="3"/>
  <c r="AE235" i="3"/>
  <c r="AD235" i="3"/>
  <c r="AC235" i="3"/>
  <c r="AB235" i="3"/>
  <c r="AA235" i="3"/>
  <c r="Z235" i="3"/>
  <c r="Y235" i="3"/>
  <c r="X235" i="3"/>
  <c r="W235" i="3"/>
  <c r="V235" i="3"/>
  <c r="U235" i="3"/>
  <c r="T235" i="3"/>
  <c r="S235" i="3"/>
  <c r="R235" i="3"/>
  <c r="Q235" i="3"/>
  <c r="P235" i="3"/>
  <c r="O235" i="3"/>
  <c r="N235" i="3"/>
  <c r="M235" i="3"/>
  <c r="L235" i="3"/>
  <c r="K235" i="3"/>
  <c r="J235" i="3"/>
  <c r="I235" i="3"/>
  <c r="H235" i="3"/>
  <c r="G235" i="3"/>
  <c r="F235" i="3"/>
  <c r="E235" i="3"/>
  <c r="D235" i="3"/>
  <c r="AI234" i="3"/>
  <c r="AH234" i="3"/>
  <c r="AG234" i="3"/>
  <c r="AF234" i="3"/>
  <c r="AE234" i="3"/>
  <c r="AD234" i="3"/>
  <c r="AC234" i="3"/>
  <c r="AB234" i="3"/>
  <c r="AA234" i="3"/>
  <c r="Z234" i="3"/>
  <c r="Y234" i="3"/>
  <c r="X234" i="3"/>
  <c r="W234" i="3"/>
  <c r="V234" i="3"/>
  <c r="U234" i="3"/>
  <c r="T234" i="3"/>
  <c r="S234" i="3"/>
  <c r="R234" i="3"/>
  <c r="Q234" i="3"/>
  <c r="P234" i="3"/>
  <c r="O234" i="3"/>
  <c r="N234" i="3"/>
  <c r="M234" i="3"/>
  <c r="L234" i="3"/>
  <c r="K234" i="3"/>
  <c r="J234" i="3"/>
  <c r="I234" i="3"/>
  <c r="H234" i="3"/>
  <c r="G234" i="3"/>
  <c r="F234" i="3"/>
  <c r="E234" i="3"/>
  <c r="D234" i="3"/>
  <c r="FJ8" i="5" s="1"/>
  <c r="AI232" i="3"/>
  <c r="AH232" i="3"/>
  <c r="AG232" i="3"/>
  <c r="AF232" i="3"/>
  <c r="AE232" i="3"/>
  <c r="AD232" i="3"/>
  <c r="AC232" i="3"/>
  <c r="AB232" i="3"/>
  <c r="AA232" i="3"/>
  <c r="Z232" i="3"/>
  <c r="Y232" i="3"/>
  <c r="X232" i="3"/>
  <c r="W232" i="3"/>
  <c r="V232" i="3"/>
  <c r="U232" i="3"/>
  <c r="T232" i="3"/>
  <c r="S232" i="3"/>
  <c r="R232" i="3"/>
  <c r="Q232" i="3"/>
  <c r="P232" i="3"/>
  <c r="O232" i="3"/>
  <c r="N232" i="3"/>
  <c r="M232" i="3"/>
  <c r="L232" i="3"/>
  <c r="K232" i="3"/>
  <c r="J232" i="3"/>
  <c r="I232" i="3"/>
  <c r="H232" i="3"/>
  <c r="G232" i="3"/>
  <c r="F232" i="3"/>
  <c r="E232" i="3"/>
  <c r="D232" i="3"/>
  <c r="AI231" i="3"/>
  <c r="AH231" i="3"/>
  <c r="AG231" i="3"/>
  <c r="AF231" i="3"/>
  <c r="AE231" i="3"/>
  <c r="AD231" i="3"/>
  <c r="AC231" i="3"/>
  <c r="AB231" i="3"/>
  <c r="AA231" i="3"/>
  <c r="Z231" i="3"/>
  <c r="Y231" i="3"/>
  <c r="X231" i="3"/>
  <c r="W231" i="3"/>
  <c r="V231" i="3"/>
  <c r="U231" i="3"/>
  <c r="T231" i="3"/>
  <c r="S231" i="3"/>
  <c r="R231" i="3"/>
  <c r="Q231" i="3"/>
  <c r="P231" i="3"/>
  <c r="O231" i="3"/>
  <c r="N231" i="3"/>
  <c r="M231" i="3"/>
  <c r="L231" i="3"/>
  <c r="K231" i="3"/>
  <c r="J231" i="3"/>
  <c r="I231" i="3"/>
  <c r="H231" i="3"/>
  <c r="G231" i="3"/>
  <c r="F231" i="3"/>
  <c r="E231" i="3"/>
  <c r="D231" i="3"/>
  <c r="AI230" i="3"/>
  <c r="AH230" i="3"/>
  <c r="AG230" i="3"/>
  <c r="AF230" i="3"/>
  <c r="AE230" i="3"/>
  <c r="AD230" i="3"/>
  <c r="AC230" i="3"/>
  <c r="AB230" i="3"/>
  <c r="AA230" i="3"/>
  <c r="Z230" i="3"/>
  <c r="Y230" i="3"/>
  <c r="X230" i="3"/>
  <c r="W230" i="3"/>
  <c r="V230" i="3"/>
  <c r="U230" i="3"/>
  <c r="T230" i="3"/>
  <c r="S230" i="3"/>
  <c r="R230" i="3"/>
  <c r="Q230" i="3"/>
  <c r="P230" i="3"/>
  <c r="O230" i="3"/>
  <c r="N230" i="3"/>
  <c r="M230" i="3"/>
  <c r="L230" i="3"/>
  <c r="K230" i="3"/>
  <c r="J230" i="3"/>
  <c r="I230" i="3"/>
  <c r="H230" i="3"/>
  <c r="G230" i="3"/>
  <c r="F230" i="3"/>
  <c r="E230" i="3"/>
  <c r="D230" i="3"/>
  <c r="AI229" i="3"/>
  <c r="AH229" i="3"/>
  <c r="AG229" i="3"/>
  <c r="AF229" i="3"/>
  <c r="AE229" i="3"/>
  <c r="AD229" i="3"/>
  <c r="AC229" i="3"/>
  <c r="AB229" i="3"/>
  <c r="AA229" i="3"/>
  <c r="Z229" i="3"/>
  <c r="Y229" i="3"/>
  <c r="X229" i="3"/>
  <c r="W229" i="3"/>
  <c r="V229" i="3"/>
  <c r="U229" i="3"/>
  <c r="T229" i="3"/>
  <c r="S229" i="3"/>
  <c r="R229" i="3"/>
  <c r="Q229" i="3"/>
  <c r="P229" i="3"/>
  <c r="O229" i="3"/>
  <c r="N229" i="3"/>
  <c r="M229" i="3"/>
  <c r="L229" i="3"/>
  <c r="K229" i="3"/>
  <c r="J229" i="3"/>
  <c r="I229" i="3"/>
  <c r="H229" i="3"/>
  <c r="G229" i="3"/>
  <c r="F229" i="3"/>
  <c r="E229" i="3"/>
  <c r="D229" i="3"/>
  <c r="AI228" i="3"/>
  <c r="AH228" i="3"/>
  <c r="AG228" i="3"/>
  <c r="AF228" i="3"/>
  <c r="AE228" i="3"/>
  <c r="AD228" i="3"/>
  <c r="AC228" i="3"/>
  <c r="AB228" i="3"/>
  <c r="AA228" i="3"/>
  <c r="Z228" i="3"/>
  <c r="Y228" i="3"/>
  <c r="X228" i="3"/>
  <c r="W228" i="3"/>
  <c r="V228" i="3"/>
  <c r="U228" i="3"/>
  <c r="T228" i="3"/>
  <c r="S228" i="3"/>
  <c r="R228" i="3"/>
  <c r="Q228" i="3"/>
  <c r="P228" i="3"/>
  <c r="O228" i="3"/>
  <c r="N228" i="3"/>
  <c r="M228" i="3"/>
  <c r="L228" i="3"/>
  <c r="K228" i="3"/>
  <c r="J228" i="3"/>
  <c r="I228" i="3"/>
  <c r="H228" i="3"/>
  <c r="G228" i="3"/>
  <c r="F228" i="3"/>
  <c r="E228" i="3"/>
  <c r="D228" i="3"/>
  <c r="AI227" i="3"/>
  <c r="AH227" i="3"/>
  <c r="AG227" i="3"/>
  <c r="AF227" i="3"/>
  <c r="AE227" i="3"/>
  <c r="AD227" i="3"/>
  <c r="AC227" i="3"/>
  <c r="AB227" i="3"/>
  <c r="AA227" i="3"/>
  <c r="Z227" i="3"/>
  <c r="Y227" i="3"/>
  <c r="X227" i="3"/>
  <c r="W227" i="3"/>
  <c r="V227" i="3"/>
  <c r="U227" i="3"/>
  <c r="T227" i="3"/>
  <c r="S227" i="3"/>
  <c r="R227" i="3"/>
  <c r="Q227" i="3"/>
  <c r="P227" i="3"/>
  <c r="O227" i="3"/>
  <c r="N227" i="3"/>
  <c r="M227" i="3"/>
  <c r="L227" i="3"/>
  <c r="K227" i="3"/>
  <c r="J227" i="3"/>
  <c r="I227" i="3"/>
  <c r="H227" i="3"/>
  <c r="G227" i="3"/>
  <c r="F227" i="3"/>
  <c r="E227" i="3"/>
  <c r="D227" i="3"/>
  <c r="AI226" i="3"/>
  <c r="AH226" i="3"/>
  <c r="AG226" i="3"/>
  <c r="AF226" i="3"/>
  <c r="AE226" i="3"/>
  <c r="AD226" i="3"/>
  <c r="AC226" i="3"/>
  <c r="AB226" i="3"/>
  <c r="AA226" i="3"/>
  <c r="Z226" i="3"/>
  <c r="Y226" i="3"/>
  <c r="X226" i="3"/>
  <c r="W226" i="3"/>
  <c r="V226" i="3"/>
  <c r="U226" i="3"/>
  <c r="T226" i="3"/>
  <c r="S226" i="3"/>
  <c r="R226" i="3"/>
  <c r="Q226" i="3"/>
  <c r="P226" i="3"/>
  <c r="O226" i="3"/>
  <c r="N226" i="3"/>
  <c r="M226" i="3"/>
  <c r="L226" i="3"/>
  <c r="K226" i="3"/>
  <c r="J226" i="3"/>
  <c r="I226" i="3"/>
  <c r="H226" i="3"/>
  <c r="G226" i="3"/>
  <c r="F226" i="3"/>
  <c r="E226" i="3"/>
  <c r="D226" i="3"/>
  <c r="AI225" i="3"/>
  <c r="AH225" i="3"/>
  <c r="AG225" i="3"/>
  <c r="AF225" i="3"/>
  <c r="AE225" i="3"/>
  <c r="AD225" i="3"/>
  <c r="AC225" i="3"/>
  <c r="AB225" i="3"/>
  <c r="AA225" i="3"/>
  <c r="Z225" i="3"/>
  <c r="Y225" i="3"/>
  <c r="X225" i="3"/>
  <c r="W225" i="3"/>
  <c r="V225" i="3"/>
  <c r="U225" i="3"/>
  <c r="T225" i="3"/>
  <c r="S225" i="3"/>
  <c r="R225" i="3"/>
  <c r="Q225" i="3"/>
  <c r="P225" i="3"/>
  <c r="O225" i="3"/>
  <c r="N225" i="3"/>
  <c r="M225" i="3"/>
  <c r="L225" i="3"/>
  <c r="K225" i="3"/>
  <c r="J225" i="3"/>
  <c r="I225" i="3"/>
  <c r="H225" i="3"/>
  <c r="G225" i="3"/>
  <c r="F225" i="3"/>
  <c r="E225" i="3"/>
  <c r="D225" i="3"/>
  <c r="AI224" i="3"/>
  <c r="AH224" i="3"/>
  <c r="AG224" i="3"/>
  <c r="AF224" i="3"/>
  <c r="AE224" i="3"/>
  <c r="AD224" i="3"/>
  <c r="AC224" i="3"/>
  <c r="AB224" i="3"/>
  <c r="AA224" i="3"/>
  <c r="Z224" i="3"/>
  <c r="Y224" i="3"/>
  <c r="X224" i="3"/>
  <c r="W224" i="3"/>
  <c r="V224" i="3"/>
  <c r="U224" i="3"/>
  <c r="T224" i="3"/>
  <c r="S224" i="3"/>
  <c r="R224" i="3"/>
  <c r="Q224" i="3"/>
  <c r="P224" i="3"/>
  <c r="O224" i="3"/>
  <c r="N224" i="3"/>
  <c r="M224" i="3"/>
  <c r="L224" i="3"/>
  <c r="K224" i="3"/>
  <c r="J224" i="3"/>
  <c r="I224" i="3"/>
  <c r="H224" i="3"/>
  <c r="G224" i="3"/>
  <c r="F224" i="3"/>
  <c r="E224" i="3"/>
  <c r="D224" i="3"/>
  <c r="AI223" i="3"/>
  <c r="AH223" i="3"/>
  <c r="AG223" i="3"/>
  <c r="AF223" i="3"/>
  <c r="AE223" i="3"/>
  <c r="AD223" i="3"/>
  <c r="AC223" i="3"/>
  <c r="AB223" i="3"/>
  <c r="AA223" i="3"/>
  <c r="Z223" i="3"/>
  <c r="Y223" i="3"/>
  <c r="X223" i="3"/>
  <c r="W223" i="3"/>
  <c r="V223" i="3"/>
  <c r="U223" i="3"/>
  <c r="T223" i="3"/>
  <c r="S223" i="3"/>
  <c r="R223" i="3"/>
  <c r="Q223" i="3"/>
  <c r="P223" i="3"/>
  <c r="O223" i="3"/>
  <c r="N223" i="3"/>
  <c r="M223" i="3"/>
  <c r="L223" i="3"/>
  <c r="K223" i="3"/>
  <c r="J223" i="3"/>
  <c r="I223" i="3"/>
  <c r="H223" i="3"/>
  <c r="G223" i="3"/>
  <c r="F223" i="3"/>
  <c r="E223" i="3"/>
  <c r="D223" i="3"/>
  <c r="AI222" i="3"/>
  <c r="AH222" i="3"/>
  <c r="AG222" i="3"/>
  <c r="AF222" i="3"/>
  <c r="AE222" i="3"/>
  <c r="AD222" i="3"/>
  <c r="AC222" i="3"/>
  <c r="AB222" i="3"/>
  <c r="AA222" i="3"/>
  <c r="Z222" i="3"/>
  <c r="Y222" i="3"/>
  <c r="X222" i="3"/>
  <c r="W222" i="3"/>
  <c r="V222" i="3"/>
  <c r="U222" i="3"/>
  <c r="T222" i="3"/>
  <c r="S222" i="3"/>
  <c r="R222" i="3"/>
  <c r="Q222" i="3"/>
  <c r="P222" i="3"/>
  <c r="O222" i="3"/>
  <c r="N222" i="3"/>
  <c r="M222" i="3"/>
  <c r="L222" i="3"/>
  <c r="K222" i="3"/>
  <c r="J222" i="3"/>
  <c r="I222" i="3"/>
  <c r="H222" i="3"/>
  <c r="G222" i="3"/>
  <c r="F222" i="3"/>
  <c r="E222" i="3"/>
  <c r="D222" i="3"/>
  <c r="AI221" i="3"/>
  <c r="AH221" i="3"/>
  <c r="AG221" i="3"/>
  <c r="AF221" i="3"/>
  <c r="AE221" i="3"/>
  <c r="AD221" i="3"/>
  <c r="AC221" i="3"/>
  <c r="AB221" i="3"/>
  <c r="AA221" i="3"/>
  <c r="Z221" i="3"/>
  <c r="Y221" i="3"/>
  <c r="X221" i="3"/>
  <c r="W221" i="3"/>
  <c r="V221" i="3"/>
  <c r="U221" i="3"/>
  <c r="T221" i="3"/>
  <c r="S221" i="3"/>
  <c r="R221" i="3"/>
  <c r="Q221" i="3"/>
  <c r="P221" i="3"/>
  <c r="O221" i="3"/>
  <c r="N221" i="3"/>
  <c r="M221" i="3"/>
  <c r="L221" i="3"/>
  <c r="K221" i="3"/>
  <c r="J221" i="3"/>
  <c r="I221" i="3"/>
  <c r="H221" i="3"/>
  <c r="G221" i="3"/>
  <c r="F221" i="3"/>
  <c r="E221" i="3"/>
  <c r="D221" i="3"/>
  <c r="AI220" i="3"/>
  <c r="AH220" i="3"/>
  <c r="AG220" i="3"/>
  <c r="AF220" i="3"/>
  <c r="AE220" i="3"/>
  <c r="AD220" i="3"/>
  <c r="AC220" i="3"/>
  <c r="AB220" i="3"/>
  <c r="AA220" i="3"/>
  <c r="Z220" i="3"/>
  <c r="Y220" i="3"/>
  <c r="X220" i="3"/>
  <c r="W220" i="3"/>
  <c r="V220" i="3"/>
  <c r="U220" i="3"/>
  <c r="T220" i="3"/>
  <c r="S220" i="3"/>
  <c r="R220" i="3"/>
  <c r="Q220" i="3"/>
  <c r="P220" i="3"/>
  <c r="O220" i="3"/>
  <c r="N220" i="3"/>
  <c r="M220" i="3"/>
  <c r="L220" i="3"/>
  <c r="K220" i="3"/>
  <c r="J220" i="3"/>
  <c r="I220" i="3"/>
  <c r="H220" i="3"/>
  <c r="G220" i="3"/>
  <c r="F220" i="3"/>
  <c r="E220" i="3"/>
  <c r="D220" i="3"/>
  <c r="AI219" i="3"/>
  <c r="AH219" i="3"/>
  <c r="AG219" i="3"/>
  <c r="AF219" i="3"/>
  <c r="AE219" i="3"/>
  <c r="AD219" i="3"/>
  <c r="AC219" i="3"/>
  <c r="AB219" i="3"/>
  <c r="AA219" i="3"/>
  <c r="Z219" i="3"/>
  <c r="Y219" i="3"/>
  <c r="X219" i="3"/>
  <c r="W219" i="3"/>
  <c r="V219" i="3"/>
  <c r="U219" i="3"/>
  <c r="T219" i="3"/>
  <c r="S219" i="3"/>
  <c r="R219" i="3"/>
  <c r="Q219" i="3"/>
  <c r="P219" i="3"/>
  <c r="O219" i="3"/>
  <c r="N219" i="3"/>
  <c r="M219" i="3"/>
  <c r="L219" i="3"/>
  <c r="K219" i="3"/>
  <c r="J219" i="3"/>
  <c r="I219" i="3"/>
  <c r="H219" i="3"/>
  <c r="G219" i="3"/>
  <c r="F219" i="3"/>
  <c r="E219" i="3"/>
  <c r="D219" i="3"/>
  <c r="AI218" i="3"/>
  <c r="AH218" i="3"/>
  <c r="AG218" i="3"/>
  <c r="AF218" i="3"/>
  <c r="AE218" i="3"/>
  <c r="AD218" i="3"/>
  <c r="AC218" i="3"/>
  <c r="AB218" i="3"/>
  <c r="AA218" i="3"/>
  <c r="Z218" i="3"/>
  <c r="Y218" i="3"/>
  <c r="X218" i="3"/>
  <c r="W218" i="3"/>
  <c r="V218" i="3"/>
  <c r="U218" i="3"/>
  <c r="T218" i="3"/>
  <c r="S218" i="3"/>
  <c r="R218" i="3"/>
  <c r="Q218" i="3"/>
  <c r="P218" i="3"/>
  <c r="O218" i="3"/>
  <c r="N218" i="3"/>
  <c r="M218" i="3"/>
  <c r="L218" i="3"/>
  <c r="K218" i="3"/>
  <c r="J218" i="3"/>
  <c r="I218" i="3"/>
  <c r="H218" i="3"/>
  <c r="G218" i="3"/>
  <c r="F218" i="3"/>
  <c r="E218" i="3"/>
  <c r="D218"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I217" i="3"/>
  <c r="H217" i="3"/>
  <c r="G217" i="3"/>
  <c r="F217" i="3"/>
  <c r="E217" i="3"/>
  <c r="FI8" i="5"/>
  <c r="AL212" i="3"/>
  <c r="AG211" i="3"/>
  <c r="AL150" i="3"/>
  <c r="AG149" i="3"/>
  <c r="C137" i="3"/>
  <c r="BL8" i="5" s="1"/>
  <c r="AL108" i="3"/>
  <c r="AG107" i="3"/>
  <c r="B103" i="3"/>
  <c r="AB101" i="3"/>
  <c r="T101" i="3"/>
  <c r="AB99" i="3"/>
  <c r="T99" i="3"/>
  <c r="AB97" i="3"/>
  <c r="T97" i="3"/>
  <c r="T91" i="3"/>
  <c r="AL64" i="3"/>
  <c r="AG63" i="3"/>
  <c r="L61" i="3"/>
  <c r="L60" i="3"/>
  <c r="L59" i="3"/>
  <c r="N8" i="5" s="1"/>
  <c r="G8" i="5"/>
  <c r="L55" i="3"/>
  <c r="M8" i="5" s="1"/>
  <c r="P53" i="3"/>
  <c r="V38" i="3"/>
  <c r="U37" i="3"/>
  <c r="C23" i="3"/>
  <c r="AL3" i="3"/>
  <c r="AG2" i="3"/>
  <c r="EZ8" i="5"/>
  <c r="EX8" i="5"/>
  <c r="ES8" i="5"/>
  <c r="EO8" i="5"/>
  <c r="EM8" i="5"/>
  <c r="EF8" i="5"/>
  <c r="ED8" i="5"/>
  <c r="EB8" i="5"/>
  <c r="DW8" i="5"/>
  <c r="DQ8" i="5"/>
  <c r="DL8" i="5"/>
  <c r="DJ8" i="5"/>
  <c r="CY8" i="5"/>
  <c r="CW8" i="5"/>
  <c r="CP8" i="5"/>
  <c r="CN8" i="5"/>
  <c r="CL8" i="5"/>
  <c r="CE8" i="5"/>
  <c r="BY8" i="5"/>
  <c r="BT8" i="5"/>
  <c r="BR8" i="5"/>
  <c r="BN8" i="5"/>
  <c r="Z110" i="2"/>
  <c r="AA111" i="3" s="1"/>
  <c r="V87" i="2"/>
  <c r="AG67" i="2"/>
  <c r="J37" i="2"/>
  <c r="L49" i="3" s="1"/>
  <c r="I8" i="5" s="1"/>
  <c r="AL216" i="2" l="1"/>
  <c r="AL215" i="2"/>
  <c r="AJ8" i="5"/>
  <c r="AE8" i="5"/>
  <c r="X134" i="2"/>
  <c r="I27" i="3"/>
  <c r="AC8" i="5"/>
  <c r="BV6" i="5"/>
  <c r="DC6" i="5" s="1"/>
  <c r="X96" i="3"/>
  <c r="I26" i="3"/>
  <c r="P8" i="5"/>
  <c r="CM8" i="5"/>
  <c r="BD8" i="5"/>
  <c r="AA158" i="2"/>
  <c r="AA153" i="3" s="1"/>
  <c r="P88" i="2"/>
  <c r="P96" i="2"/>
  <c r="DM8" i="5"/>
  <c r="AI8" i="5"/>
  <c r="AH8" i="5" s="1"/>
  <c r="S87" i="2"/>
  <c r="S96" i="3" s="1"/>
  <c r="P94" i="2"/>
  <c r="DB8" i="5"/>
  <c r="EE8" i="5"/>
  <c r="FZ8" i="5"/>
  <c r="AD8" i="5"/>
  <c r="FB8" i="5"/>
  <c r="T87" i="3"/>
  <c r="AA8" i="5" s="1"/>
  <c r="N26" i="3"/>
  <c r="B9" i="3" s="1"/>
  <c r="R80" i="2"/>
  <c r="T89" i="3" s="1"/>
  <c r="AB8" i="5" s="1"/>
  <c r="BP8" i="5"/>
  <c r="DA8" i="5"/>
  <c r="EH8" i="5"/>
  <c r="CC8" i="5"/>
  <c r="DF8" i="5"/>
  <c r="DU8" i="5"/>
  <c r="X137" i="2"/>
  <c r="X133" i="2"/>
  <c r="X129" i="2"/>
  <c r="X130" i="2"/>
  <c r="X135" i="2"/>
  <c r="DH8" i="5"/>
  <c r="CJ8" i="5"/>
  <c r="P92" i="2"/>
  <c r="R56" i="2"/>
  <c r="X110" i="2" s="1"/>
  <c r="X111" i="3" s="1"/>
  <c r="P90" i="2"/>
  <c r="X131" i="2"/>
  <c r="X136" i="2"/>
  <c r="AE76" i="2"/>
  <c r="P98" i="2"/>
  <c r="X132" i="2"/>
  <c r="CA8" i="5"/>
  <c r="CU8" i="5"/>
  <c r="DS8" i="5"/>
  <c r="FD8" i="5"/>
  <c r="FS8" i="5"/>
  <c r="EQ8" i="5"/>
  <c r="AG8" i="5"/>
  <c r="AF8" i="5"/>
  <c r="GF8" i="5"/>
  <c r="AV209" i="2" l="1"/>
  <c r="AV188" i="2"/>
  <c r="AV167" i="2"/>
  <c r="AN230" i="2"/>
  <c r="AV203" i="2"/>
  <c r="AV182" i="2"/>
  <c r="AV161" i="2"/>
  <c r="AN225" i="2"/>
  <c r="W158" i="2"/>
  <c r="W153" i="3" s="1"/>
  <c r="DY6" i="5"/>
  <c r="B22" i="3"/>
  <c r="B15" i="3"/>
  <c r="B8" i="3"/>
  <c r="B14" i="3"/>
  <c r="B3" i="3"/>
  <c r="B5" i="3"/>
  <c r="B4" i="3"/>
  <c r="B12" i="3"/>
  <c r="B13" i="3"/>
  <c r="B11" i="3"/>
  <c r="B10" i="3"/>
  <c r="B7" i="3"/>
  <c r="BC8" i="5"/>
  <c r="BT6" i="5"/>
  <c r="FD6" i="5" s="1"/>
  <c r="U29" i="3"/>
  <c r="CG6" i="5"/>
  <c r="FF6" i="5"/>
  <c r="EU6" i="5"/>
  <c r="BU8" i="5"/>
  <c r="DN6" i="5"/>
  <c r="EJ6" i="5"/>
  <c r="CR6" i="5"/>
  <c r="CZ8" i="5"/>
  <c r="EI8" i="5"/>
  <c r="AX8" i="5"/>
  <c r="AW8" i="5" s="1"/>
  <c r="FA8" i="5"/>
  <c r="O158" i="2"/>
  <c r="O153" i="3" s="1"/>
  <c r="S158" i="2"/>
  <c r="S153" i="3" s="1"/>
  <c r="K158" i="2"/>
  <c r="K153" i="3" s="1"/>
  <c r="ER8" i="5"/>
  <c r="CQ8" i="5"/>
  <c r="DT8" i="5"/>
  <c r="BJ8" i="5"/>
  <c r="BI8" i="5" s="1"/>
  <c r="BA8" i="5"/>
  <c r="AZ8" i="5" s="1"/>
  <c r="ET8" i="5"/>
  <c r="DV8" i="5"/>
  <c r="CO8" i="5"/>
  <c r="BQ8" i="5"/>
  <c r="AL8" i="5"/>
  <c r="AK8" i="5" s="1"/>
  <c r="BG8" i="5"/>
  <c r="BF8" i="5" s="1"/>
  <c r="DX8" i="5"/>
  <c r="CF8" i="5"/>
  <c r="BS8" i="5"/>
  <c r="FE8" i="5"/>
  <c r="EG8" i="5"/>
  <c r="FC8" i="5"/>
  <c r="CX8" i="5"/>
  <c r="AU8" i="5"/>
  <c r="AT8" i="5" s="1"/>
  <c r="DI8" i="5"/>
  <c r="CD8" i="5"/>
  <c r="AR8" i="5"/>
  <c r="AQ8" i="5" s="1"/>
  <c r="CB8" i="5"/>
  <c r="DK8" i="5"/>
  <c r="AO8" i="5"/>
  <c r="AN8" i="5" s="1"/>
  <c r="EP8" i="5"/>
  <c r="CP6" i="5" l="1"/>
  <c r="DL6" i="5"/>
  <c r="EH6" i="5"/>
  <c r="BR6" i="5"/>
  <c r="CY6" i="5" s="1"/>
  <c r="DW6" i="5"/>
  <c r="ES6" i="5"/>
  <c r="CE6" i="5"/>
  <c r="DA6" i="5"/>
  <c r="DN8" i="5"/>
  <c r="DJ6" i="5" l="1"/>
  <c r="FB6" i="5"/>
  <c r="CC6" i="5"/>
  <c r="BP6" i="5"/>
  <c r="EO6" i="5" s="1"/>
  <c r="EF6" i="5"/>
  <c r="CN6" i="5"/>
  <c r="DU6" i="5"/>
  <c r="EQ6" i="5"/>
  <c r="EJ8" i="5"/>
  <c r="DY8" i="5"/>
  <c r="DO8" i="5"/>
  <c r="AD119" i="2"/>
  <c r="AY8" i="5" s="1"/>
  <c r="EU8" i="5"/>
  <c r="CR8" i="5"/>
  <c r="EK8" i="5"/>
  <c r="AD123" i="2"/>
  <c r="BE8" i="5" s="1"/>
  <c r="FF8" i="5"/>
  <c r="DC8" i="5"/>
  <c r="CG8" i="5"/>
  <c r="BV8" i="5"/>
  <c r="BN6" i="5" l="1"/>
  <c r="DQ6" i="5" s="1"/>
  <c r="EZ6" i="5"/>
  <c r="DH6" i="5"/>
  <c r="CL6" i="5"/>
  <c r="DS6" i="5"/>
  <c r="CA6" i="5"/>
  <c r="ED6" i="5"/>
  <c r="CW6" i="5"/>
  <c r="CH8" i="5"/>
  <c r="AD113" i="2"/>
  <c r="AP8" i="5" s="1"/>
  <c r="FG8" i="5"/>
  <c r="AD127" i="2"/>
  <c r="BK8" i="5" s="1"/>
  <c r="CS8" i="5"/>
  <c r="AD115" i="2"/>
  <c r="AS8" i="5" s="1"/>
  <c r="EV8" i="5"/>
  <c r="AD125" i="2"/>
  <c r="BH8" i="5" s="1"/>
  <c r="DZ8" i="5"/>
  <c r="AD121" i="2"/>
  <c r="BB8" i="5" s="1"/>
  <c r="BW8" i="5"/>
  <c r="AD111" i="2"/>
  <c r="AM8" i="5" s="1"/>
  <c r="DD8" i="5"/>
  <c r="AD117" i="2"/>
  <c r="AV8" i="5" s="1"/>
  <c r="EB6" i="5" l="1"/>
  <c r="CU6" i="5"/>
  <c r="CJ6" i="5"/>
  <c r="EX6" i="5"/>
  <c r="DF6" i="5"/>
  <c r="EM6" i="5"/>
  <c r="BY6" i="5"/>
  <c r="B17" i="3"/>
  <c r="DP8" i="5"/>
  <c r="EL8" i="5"/>
  <c r="DE8" i="5" l="1"/>
  <c r="CT8" i="5"/>
  <c r="EA8" i="5"/>
  <c r="EW8" i="5"/>
  <c r="FH8" i="5"/>
  <c r="CI8" i="5"/>
  <c r="BX8" i="5"/>
  <c r="B16" i="3" l="1"/>
</calcChain>
</file>

<file path=xl/sharedStrings.xml><?xml version="1.0" encoding="utf-8"?>
<sst xmlns="http://schemas.openxmlformats.org/spreadsheetml/2006/main" count="1237" uniqueCount="588">
  <si>
    <t>※　報告書作成の際にご確認ください。（提出する報告書への添付は不要。）</t>
  </si>
  <si>
    <t>[備考]</t>
  </si>
  <si>
    <t>１</t>
  </si>
  <si>
    <t>用紙の大きさは、日本産業規格Ａ４とすること。</t>
  </si>
  <si>
    <t>２</t>
  </si>
  <si>
    <t>文字は、かい書でインキ、タイプによる活字等により明確に記入すること。</t>
  </si>
  <si>
    <t>３</t>
  </si>
  <si>
    <t>報告書冒頭の※印を付した欄は記入しないこと。</t>
  </si>
  <si>
    <t>４</t>
  </si>
  <si>
    <t>フランチャイズチェーンの事業を行う者など、定型的な約款による契約に基づき継続的に、商品を販売し、又は販売をあっせんし、かつ、経営に関する指導を行う事業者（以下「本部事業者」という。）又は当該事業に加盟する者（以下「加盟者」という。）は、「事業者名」の欄に、本部事業者を記入すること。この場合には、本部事業者が加盟者を含めた容器包装を用いた量及び取組を一括して各表に記入し、本部事業者が当該定期報告書を提出すること。</t>
  </si>
  <si>
    <t xml:space="preserve">５ </t>
  </si>
  <si>
    <t>「業種」の欄には、各種商品小売業、織物・衣服・身の回り品小売業、飲食料品小売業、自動車部分品・附属品小売業、家具・じゅう器・機械器具小売業、医薬品・化粧品小売業、書籍・文房具小売業、スポーツ用品・がん具・娯楽用品・楽器小売業及びたばこ・喫煙具専門小売業のうち、該当するものを記入すること。</t>
  </si>
  <si>
    <t>６</t>
  </si>
  <si>
    <t>「作成責任者名」の欄には、本報告書の作成を担当した者の所属部署及び氏名を記入すること。</t>
  </si>
  <si>
    <t>７</t>
  </si>
  <si>
    <t>「当該事業者が営む当該業種に属する事業に加盟する者の有無」の欄には、４の「加盟者」の有無を記入すること。</t>
  </si>
  <si>
    <t>８</t>
  </si>
  <si>
    <t>この様式において、「主としてプラスチック製の容器包装」及び「主として紙製の容器包装（主として段ボール製の容器包装を除く。以下同じ。）」とはそれぞれ、容器包装に係る分別収集及び再商品化の促進等に関する法律施行規則第４条第６号及び同条第４号に規定する容器包装の区分に従うものとする。また、「プラスチック製の買物袋」は小売業に属する事業を行う者の容器包装の使用の合理化による容器包装廃棄物の排出の抑制の促進に関する判断の基準となるべき事項を定める省令第２条第１項で定める「プラスチック製の買物袋」、「厚手のプラスチック製の買物袋」は同項第１号に該当するもの、「海洋生分解性プラスチック製の買物袋」は同項第２号に該当するもの、「バイオマスプラスチック製の買物袋」は同項第３号に該当するものとする。</t>
  </si>
  <si>
    <t>９</t>
  </si>
  <si>
    <t>第２表においては、容器包装を用いた量と密接な関係をもつ値として同表中に掲げる「売上高」、「店舗面積」又は「その他の当該容器包装を用いた量と密接な関係をもつ値」のいずれかについて数値を記入すること。第３表の容器包装の使用原単位の算出に当たってどの値を用いるかは原則として事業者自らが選ぶものとする。</t>
  </si>
  <si>
    <t>１０</t>
  </si>
  <si>
    <t>素材区分毎の容器包装の使用原単位の算出方法の設定については、第４表に説明を記入すること。また算出方法の設定を変更した場合は、以下のいずれかとし、同表に理由を示すこと。</t>
  </si>
  <si>
    <t>(1)</t>
  </si>
  <si>
    <t>前年度の容器包装の使用原単位も今年度と同じ方法で算出して対前年度比を求める。</t>
  </si>
  <si>
    <t>(2)</t>
  </si>
  <si>
    <t>今年度の容器包装の使用原単位を前年度と同じ方法でも算出し、今年度の容器包装の使用原単位の下に括弧書きで示し、対前年度比は括弧内の数値と前年度の数値の比として求める。</t>
  </si>
  <si>
    <t>１１</t>
  </si>
  <si>
    <t>第５表において容器包装の使用原単位の設定方法を変更した場合は、以下のいずれかとする。</t>
  </si>
  <si>
    <t>過去の容器包装の使用原単位も今年度と同じ方法で算出して対前年度比を求める。</t>
  </si>
  <si>
    <t>算出方法を変更する毎に記入する行を改行して記入する。変更した年度の容器包装の使用原単位を前年度と同じ方法でも算出し、その年度の容器包装の使用原単位の上（以前の算出方法での容器包装の使用原単位を記入した行の右端）に括弧書きで示し、対前年度比は括弧内の数値と前年度の数値の比として求める。</t>
  </si>
  <si>
    <t>１２</t>
  </si>
  <si>
    <t>第５表の「５年度間平均原単位変化」の欄には、過去５年度間の対前年度比をそれぞれ乗じた値の４乗根となる値を記入すること。算出方法は、以下のとおり。</t>
  </si>
  <si>
    <r>
      <rPr>
        <sz val="11"/>
        <rFont val="ＭＳ Ｐゴシック"/>
        <family val="3"/>
        <charset val="128"/>
      </rPr>
      <t>５年度間平均原単位変化（％）＝（Ａ×Ｂ×Ｃ×Ｄ）</t>
    </r>
    <r>
      <rPr>
        <vertAlign val="superscript"/>
        <sz val="6"/>
        <rFont val="ＭＳ Ｐゴシック"/>
        <family val="3"/>
        <charset val="128"/>
      </rPr>
      <t>1/4</t>
    </r>
    <r>
      <rPr>
        <sz val="11"/>
        <rFont val="ＭＳ Ｐゴシック"/>
        <family val="3"/>
        <charset val="128"/>
      </rPr>
      <t>（％）</t>
    </r>
  </si>
  <si>
    <t>１３</t>
  </si>
  <si>
    <t>第６表において、（ロ）の理由が（イ）と同じ場合には「（イ）と同じ」と記入してもよい。</t>
  </si>
  <si>
    <t>１４</t>
  </si>
  <si>
    <t>第７表において選択項目がある欄については、該当するものに Ｖ  印又は■印を付し、それぞれの具体的内容及びその効果を記入すること。</t>
  </si>
  <si>
    <r>
      <rPr>
        <sz val="21"/>
        <color indexed="10"/>
        <rFont val="HG丸ｺﾞｼｯｸM-PRO"/>
        <family val="3"/>
        <charset val="128"/>
      </rPr>
      <t>データ入力用</t>
    </r>
    <r>
      <rPr>
        <sz val="21"/>
        <color indexed="63"/>
        <rFont val="HG丸ｺﾞｼｯｸM-PRO"/>
        <family val="3"/>
        <charset val="128"/>
      </rPr>
      <t xml:space="preserve"> （報告書の印刷には「印刷用」シートをご利用下さい。）</t>
    </r>
  </si>
  <si>
    <t>バージョン情報</t>
  </si>
  <si>
    <t>※受理年月日</t>
  </si>
  <si>
    <t>※ 事業者にファイルを提供する際には“ＢＦ列”を非表示とする</t>
  </si>
  <si>
    <t xml:space="preserve"> “入力用”シートの</t>
  </si>
  <si>
    <t>に必要事項を入力し、</t>
  </si>
  <si>
    <t>定　期　報　告　書</t>
  </si>
  <si>
    <t>関東農政局</t>
  </si>
  <si>
    <t>長　　殿</t>
  </si>
  <si>
    <r>
      <rPr>
        <sz val="12"/>
        <color indexed="10"/>
        <rFont val="ＭＳ Ｐゴシック"/>
        <family val="3"/>
        <charset val="128"/>
      </rPr>
      <t>申請日（当日ｼｮｰﾄｶｯﾄｷｰ</t>
    </r>
    <r>
      <rPr>
        <sz val="12"/>
        <rFont val="ＭＳ Ｐゴシック"/>
        <family val="3"/>
        <charset val="128"/>
      </rPr>
      <t>）</t>
    </r>
    <r>
      <rPr>
        <b/>
        <sz val="12"/>
        <rFont val="ＭＳ Ｐゴシック"/>
        <family val="3"/>
        <charset val="128"/>
      </rPr>
      <t xml:space="preserve"> [Ctrl]＋[;]ｾﾐｺﾛﾝ</t>
    </r>
  </si>
  <si>
    <t>所在地</t>
  </si>
  <si>
    <t>事業者名</t>
  </si>
  <si>
    <t xml:space="preserve"> 例 ： 株式会社○○○○</t>
  </si>
  <si>
    <t>代表者の</t>
  </si>
  <si>
    <t>役職・氏名</t>
  </si>
  <si>
    <t xml:space="preserve"> 例 ： 代表取締役社長　○○　○○</t>
  </si>
  <si>
    <t>　容器包装に係る分別収集及び再商品化の促進等に関する法律第７条の６の規定に基づ</t>
  </si>
  <si>
    <t>き、次のとおり報告します。</t>
  </si>
  <si>
    <t>（備考４参照）</t>
  </si>
  <si>
    <t>事業者の代表者　　　　　　　　　　　　　の氏名</t>
  </si>
  <si>
    <t>事業者の所在地</t>
  </si>
  <si>
    <t>代表電話番号</t>
  </si>
  <si>
    <t>－</t>
  </si>
  <si>
    <t>業種</t>
  </si>
  <si>
    <t>飲食料品小売業</t>
  </si>
  <si>
    <t>当該事業者が営む当該業種に属する事業に加盟する者の有無</t>
  </si>
  <si>
    <t>（備考７参照）</t>
  </si>
  <si>
    <t>作成者</t>
  </si>
  <si>
    <t>部署・氏名</t>
  </si>
  <si>
    <t>直通電話番号</t>
  </si>
  <si>
    <t>メールアドレス</t>
  </si>
  <si>
    <t>第 １ 表　容器包装を用いた量</t>
  </si>
  <si>
    <t>素材区分</t>
  </si>
  <si>
    <t>年度</t>
  </si>
  <si>
    <t>※　留意事項の１、２をご確認下さい。（クリックしてジャンプ）</t>
  </si>
  <si>
    <t>主としてプラスチック製の容器包装</t>
  </si>
  <si>
    <t>①</t>
  </si>
  <si>
    <t>kg</t>
  </si>
  <si>
    <r>
      <rPr>
        <sz val="13"/>
        <rFont val="ＭＳ Ｐゴシック"/>
        <family val="3"/>
        <charset val="128"/>
      </rPr>
      <t>うち、
　プラスチック製の買物袋
　</t>
    </r>
    <r>
      <rPr>
        <sz val="10"/>
        <color indexed="10"/>
        <rFont val="ＭＳ Ｐゴシック"/>
        <family val="3"/>
        <charset val="128"/>
      </rPr>
      <t>持ち手がないもの､以下のⒶ～ⓒの買物袋を除く</t>
    </r>
  </si>
  <si>
    <t>← 上欄を超える数値を入力しようとすると、エラーメッセージ出現（入力規則：停止）</t>
  </si>
  <si>
    <t>← 併せて、注意喚起文も出現</t>
  </si>
  <si>
    <r>
      <rPr>
        <sz val="13"/>
        <rFont val="ＭＳ Ｐゴシック"/>
        <family val="3"/>
        <charset val="128"/>
      </rPr>
      <t>うち、
　厚手のプラスチック製の買物袋
　</t>
    </r>
    <r>
      <rPr>
        <sz val="13"/>
        <color indexed="10"/>
        <rFont val="ＭＳ Ｐゴシック"/>
        <family val="3"/>
        <charset val="128"/>
      </rPr>
      <t>Ⓐ</t>
    </r>
    <r>
      <rPr>
        <sz val="10.5"/>
        <color indexed="10"/>
        <rFont val="ＭＳ Ｐゴシック"/>
        <family val="3"/>
        <charset val="128"/>
      </rPr>
      <t>フィルムの厚さが50マイクロメートル以上</t>
    </r>
  </si>
  <si>
    <r>
      <rPr>
        <sz val="13"/>
        <rFont val="ＭＳ Ｐゴシック"/>
        <family val="3"/>
        <charset val="128"/>
      </rPr>
      <t xml:space="preserve">うち、
</t>
    </r>
    <r>
      <rPr>
        <sz val="12"/>
        <rFont val="ＭＳ Ｐゴシック"/>
        <family val="3"/>
        <charset val="128"/>
      </rPr>
      <t>　海洋生分解性プラスチック製の買物袋
　</t>
    </r>
    <r>
      <rPr>
        <sz val="12"/>
        <color indexed="10"/>
        <rFont val="ＭＳ Ｐゴシック"/>
        <family val="3"/>
        <charset val="128"/>
      </rPr>
      <t>Ⓑ</t>
    </r>
    <r>
      <rPr>
        <sz val="10"/>
        <color indexed="10"/>
        <rFont val="ＭＳ Ｐゴシック"/>
        <family val="3"/>
        <charset val="128"/>
      </rPr>
      <t>海洋生分解性プラスチックの配合率100％</t>
    </r>
  </si>
  <si>
    <r>
      <rPr>
        <sz val="13"/>
        <rFont val="ＭＳ Ｐゴシック"/>
        <family val="3"/>
        <charset val="128"/>
      </rPr>
      <t>うち、
　バイオマスプラスチック製の買物袋
　</t>
    </r>
    <r>
      <rPr>
        <sz val="13"/>
        <color indexed="10"/>
        <rFont val="ＭＳ Ｐゴシック"/>
        <family val="3"/>
        <charset val="128"/>
      </rPr>
      <t>ⓒ</t>
    </r>
    <r>
      <rPr>
        <sz val="10.5"/>
        <color indexed="10"/>
        <rFont val="ＭＳ Ｐゴシック"/>
        <family val="3"/>
        <charset val="128"/>
      </rPr>
      <t>バイオマス素材の配合率が25％以上</t>
    </r>
  </si>
  <si>
    <t>　　主として紙製の容器包装(主として　</t>
  </si>
  <si>
    <t>　　段ボール製の容器包装を除く。以下同じ。）</t>
  </si>
  <si>
    <t>うち、紙製の袋</t>
  </si>
  <si>
    <t>主として段ボール製の容器包装</t>
  </si>
  <si>
    <t>その他の容器包装</t>
  </si>
  <si>
    <t>本年度合計</t>
  </si>
  <si>
    <t>前年度合計</t>
  </si>
  <si>
    <t>対前年度比（％）</t>
  </si>
  <si>
    <t>％</t>
  </si>
  <si>
    <t>※留意事項の３をご確認下さい。（クリックしてジャンプ）</t>
  </si>
  <si>
    <t>第 ２ 表　当該容器包装を用いた量と密接な関係をもつ値（いずれかに記入）</t>
  </si>
  <si>
    <t>← 複数の項目に値が入力された場合に注意喚起文を表示</t>
  </si>
  <si>
    <t>売上高</t>
  </si>
  <si>
    <t>②</t>
  </si>
  <si>
    <t>← 二つ目、三つ目を入力しようとすると、エラーメッセージ出現（入力規則：注意）</t>
  </si>
  <si>
    <t>　　（数値を入力することは可能としている。）</t>
  </si>
  <si>
    <t>店舗面積［㎡］</t>
  </si>
  <si>
    <t>㎡</t>
  </si>
  <si>
    <t>その他の当該容器包装を用いた量と
密接な関係を持つ値</t>
  </si>
  <si>
    <t>原単位の分母となる項目</t>
  </si>
  <si>
    <t>分母の数値</t>
  </si>
  <si>
    <t>第 ３ 表　容器包装の使用原単位（①を②で除して得た値）</t>
  </si>
  <si>
    <t>主として</t>
  </si>
  <si>
    <t>プラスチック製の容器包装</t>
  </si>
  <si>
    <t>うち、</t>
  </si>
  <si>
    <t>プラスチック製の買物袋</t>
  </si>
  <si>
    <t>うち、厚手の</t>
  </si>
  <si>
    <t>うち、海洋生分解性</t>
  </si>
  <si>
    <t>原単位＝</t>
  </si>
  <si>
    <t>容器包装を用いた量(①）</t>
  </si>
  <si>
    <t>　当該容器包装を用いた量と</t>
  </si>
  <si>
    <t>うち、バイオマス</t>
  </si>
  <si>
    <t>　密接な関係をもつ値（②）</t>
  </si>
  <si>
    <t>主として紙製の容器包装</t>
  </si>
  <si>
    <t>段ボール製の容器包装</t>
  </si>
  <si>
    <t>プラ容器包装</t>
  </si>
  <si>
    <t>プラ買物袋</t>
  </si>
  <si>
    <t>厚手プラ買物袋</t>
  </si>
  <si>
    <t>海洋生分解性プラ買物袋</t>
  </si>
  <si>
    <t>バイオマスプラ買物袋</t>
  </si>
  <si>
    <t>紙容器包装</t>
  </si>
  <si>
    <t>紙袋</t>
  </si>
  <si>
    <t>段ボール容器包装</t>
  </si>
  <si>
    <t>その他容器包装</t>
  </si>
  <si>
    <t>第 ４ 表　素材毎の容器包装の使用原単位の算出方法の設定に係る説明、及び容器包装の</t>
  </si>
  <si>
    <t>　　　　　 使用原単位の設定方法を変更した理由</t>
  </si>
  <si>
    <t>＊セル内で改行する場合は、 【 [Alt]キー ＋ [Enter]キー 】</t>
  </si>
  <si>
    <t>第 ５ 表　過去５年度間の容器包装の使用原単位の変化状況</t>
  </si>
  <si>
    <t>５年度間平均
原単位変化　　</t>
  </si>
  <si>
    <t>原単位</t>
  </si>
  <si>
    <t>対前年度　　比（％）</t>
  </si>
  <si>
    <t>Ａ</t>
  </si>
  <si>
    <t>Ｂ</t>
  </si>
  <si>
    <t>Ｃ</t>
  </si>
  <si>
    <t>Ｄ</t>
  </si>
  <si>
    <t>うち、プラスチック製の買物袋</t>
  </si>
  <si>
    <t>うち、厚手のプラスチック製の買物袋</t>
  </si>
  <si>
    <t>うち、海洋生分解性プラスチック製の買物袋</t>
  </si>
  <si>
    <t>うち、バイオマスプラスチック製の買物袋</t>
  </si>
  <si>
    <t>← 前年度の使用原単位（W135、W143、W151、W159）を入力した時点で、</t>
  </si>
  <si>
    <t>　　５年度間平均原単位変化、対前年度比「D」のいずれか又は両方が</t>
  </si>
  <si>
    <t>第 ６ 表　過去５年間で容器包装の使用原単位が改善できなかった場合（イ）、又は容器包装</t>
  </si>
  <si>
    <t>　　　　　 の使用原単位が前年度に比べ改善できなかった場合（ロ）、その理由</t>
  </si>
  <si>
    <t>（イ）の理由</t>
  </si>
  <si>
    <t>← 【第５表】の「５年度間平均原単位変化」が105を超えている（４つのうち一つでも）</t>
  </si>
  <si>
    <t>　　にも関わらず、理由の記載が無い場合に注意喚起</t>
  </si>
  <si>
    <t>（ロ）の理由</t>
  </si>
  <si>
    <t>← 【第３表】の「対前年度比」が105を超えている（４つのうち一つでも）</t>
  </si>
  <si>
    <t>※ 計算式で参照しているのは、【第５表】の「対前年度比」 Ｄ</t>
  </si>
  <si>
    <t>第 ７ 表　判断の基準となるべき事項に基づき実施した取組</t>
  </si>
  <si>
    <t>対象項目</t>
  </si>
  <si>
    <t>具体的内容</t>
  </si>
  <si>
    <t>目標の設定</t>
  </si>
  <si>
    <t>（具体的内容）</t>
  </si>
  <si>
    <t>容器包装の　　　使用の合理化</t>
  </si>
  <si>
    <t>消費者によるプラスチック製の買物袋 の排出の抑制を促進すること</t>
  </si>
  <si>
    <t>プラスチック製の買物袋の有償による提供</t>
  </si>
  <si>
    <t>消費者による容器包装廃棄物の排出の抑制を促進すること</t>
  </si>
  <si>
    <t>容器包装（プラスチック製の買物袋を除く。）の有償による提供</t>
  </si>
  <si>
    <t>景品等の提供</t>
  </si>
  <si>
    <t>繰り返し使用が可能な買物袋等の提供</t>
  </si>
  <si>
    <t>← チェックが付くと「TRUE」、空欄なら「FALSE」</t>
  </si>
  <si>
    <t>容器包装の使用についての消費者の意思の確認</t>
  </si>
  <si>
    <t>その他</t>
  </si>
  <si>
    <t>自らの容器包装の過剰な使用を抑制すること</t>
  </si>
  <si>
    <t>薄肉化又は軽量化された容器包装の使用</t>
  </si>
  <si>
    <t>適切な寸法の容器包装の使用</t>
  </si>
  <si>
    <t>商品の量り売り</t>
  </si>
  <si>
    <t>簡易包装化の推進</t>
  </si>
  <si>
    <t>情報の提供</t>
  </si>
  <si>
    <t>店頭における掲示</t>
  </si>
  <si>
    <t>自らの取組の内容を記載した冊子等の配布</t>
  </si>
  <si>
    <t>容器包装への表示</t>
  </si>
  <si>
    <t>体制の整備等</t>
  </si>
  <si>
    <t>安全性の配慮</t>
  </si>
  <si>
    <t>容器包装の使用の合理化の実施状況等の把握</t>
  </si>
  <si>
    <t>関係者との連携</t>
  </si>
  <si>
    <t>第 ８ 表　その他の容器包装の使用の合理化のために実施した取組</t>
  </si>
  <si>
    <t>措置の概要</t>
  </si>
  <si>
    <r>
      <rPr>
        <sz val="20"/>
        <rFont val="HG丸ｺﾞｼｯｸM-PRO"/>
        <family val="3"/>
        <charset val="128"/>
      </rPr>
      <t xml:space="preserve"> 印　刷　用 </t>
    </r>
    <r>
      <rPr>
        <sz val="14"/>
        <rFont val="HG丸ｺﾞｼｯｸM-PRO"/>
        <family val="3"/>
        <charset val="128"/>
      </rPr>
      <t>（このシートは印刷用です。“入力用”シートでデータを入力下さい。）</t>
    </r>
  </si>
  <si>
    <t>※ 事業者にファイルを提供する際には“ＡＮ列”を非表示とする</t>
  </si>
  <si>
    <t>← 事業者名が入力されているのに、提出年月日が空欄の場合に警告</t>
  </si>
  <si>
    <t>← 事業者名が入力されているのに、代表者名等が空欄の場合に警告</t>
  </si>
  <si>
    <t>← 【第2表】の右側に注意喚起文が表示されている場合に警告</t>
  </si>
  <si>
    <t>← 【第2表】に値が入力されているのに、【第4表】が空欄の場合に警告</t>
  </si>
  <si>
    <t>← 【第6表】（イ）の右側に注意喚起文が表示されている場合に警告</t>
  </si>
  <si>
    <t>← 【第6表】（ロ）の右側に注意喚起文が表示されている場合に警告</t>
  </si>
  <si>
    <t>住  所</t>
  </si>
  <si>
    <t>氏  名</t>
  </si>
  <si>
    <t xml:space="preserve"> 電話 （</t>
  </si>
  <si>
    <t>）</t>
  </si>
  <si>
    <t>当該事業者が営む
当該業種に属する
事業に加盟する者
の有無</t>
  </si>
  <si>
    <t>作成責任者名</t>
  </si>
  <si>
    <t>重量[kg]</t>
  </si>
  <si>
    <t>主として紙製の容器包装(主として　</t>
  </si>
  <si>
    <t>合計</t>
  </si>
  <si>
    <t>参考：前年度合計</t>
  </si>
  <si>
    <t>売上高［円］</t>
  </si>
  <si>
    <t>その他の当該容器包装を用いた量と</t>
  </si>
  <si>
    <t>密接な関係をもつ値</t>
  </si>
  <si>
    <t>参考：前年度の値</t>
  </si>
  <si>
    <t>当該容器包装を用いた量と</t>
  </si>
  <si>
    <t>密接な関係をもつ値（②）</t>
  </si>
  <si>
    <t>主として
プラスチック製
の容器包装</t>
  </si>
  <si>
    <t>うち、
プラスチック製の買物袋</t>
  </si>
  <si>
    <t>うち、
厚手のプラスチック製の買物袋</t>
  </si>
  <si>
    <t>うち、
海洋生分解性プラスチック製の買物袋</t>
  </si>
  <si>
    <t>うち、
バイオマスプラスチック製の買物袋</t>
  </si>
  <si>
    <t>主として
紙製の
容器包装</t>
  </si>
  <si>
    <t>うち、
紙製の袋</t>
  </si>
  <si>
    <t>主として
段ボール製の
容器包装</t>
  </si>
  <si>
    <t>その他の
容器包装</t>
  </si>
  <si>
    <t>容器包装の
使用の合理化</t>
  </si>
  <si>
    <t>消費者によるプラスチック製の買物袋の排出の抑制を促進すること</t>
  </si>
  <si>
    <t>自らの容器包装の
過剰な使用を抑制
すること</t>
  </si>
  <si>
    <t>安全性等の配慮</t>
  </si>
  <si>
    <t>措 置 の 概 要</t>
  </si>
  <si>
    <t>定期報告書作成上の留意事項</t>
  </si>
  <si>
    <t>　「容器包装を用いた量」は、小売業（※１）に属する事業において用いられる容器包装が算定の対象となります。
　卸売業、製造業、サービス業など、小売業以外の事業において用いられる容器包装は、できる限り除いてください。
　なお、通信販売は小売業に含まれます。</t>
  </si>
  <si>
    <t>「入力用」の【第１表】に戻る</t>
  </si>
  <si>
    <t xml:space="preserve"> （※１）ここでいう「小売業」とは、次のものに限ります。</t>
  </si>
  <si>
    <t>各種商品小売業、織物・衣服・身の回り品小売業、飲食料品小売業、自動車部分品・附属品小売業、家具・じゅう器・機械器具小売業、医薬品・化粧品小売業、書籍・文房具小売業、スポーツ用品・がん具・娯楽用品・楽器小売業、たばこ・喫煙具専門小売業</t>
  </si>
  <si>
    <t>　「容器包装を用いた量」には、商品を販売（小売）するために用いた容器包装の量をそのまま入力してください。
　店頭などで自主的に容器包装を回収（店頭回収）しているとしても、その回収量を差し引かないでください。</t>
  </si>
  <si>
    <t>　この定期報告は、小売業を対象としています。（上記１参照）
　従って、【第２表】の「密接な関係を持つ値」については、基本的に小売業に関する値を用いることとなります。
　小売業とそれ以外の事業を併せて行っている事業者にあっては、次の点に留意の上、用いる値を選択してください。</t>
  </si>
  <si>
    <t>・</t>
  </si>
  <si>
    <t>例えば、食料品小売店と飲食店を別々に展開している場合、両店舗の売上高を合算した値を用いても間違いではありませんが、飲食店の売上高と容器包装の使用量との間に関連性がないとすれば、より適切な使用原単位を算出するためにも、飲食店分を合算せず、小売店分の売上高のみを用いたほうがよいと考えられます。
（店舗面積、その他についても考え方は同じです。）</t>
  </si>
  <si>
    <t>「入力用」の【第２表】に戻る</t>
  </si>
  <si>
    <t>定期報告整理台帳</t>
  </si>
  <si>
    <t>受付台帳</t>
  </si>
  <si>
    <t>整理台帳</t>
  </si>
  <si>
    <t>*1
受理番号</t>
  </si>
  <si>
    <t>受理
年月日</t>
  </si>
  <si>
    <t>提出先省庁</t>
  </si>
  <si>
    <t>加盟者の有無</t>
  </si>
  <si>
    <t>代表者名</t>
  </si>
  <si>
    <t>*4
都道府県
番号</t>
  </si>
  <si>
    <t>*5
業種</t>
  </si>
  <si>
    <t>*6
容器包装
リサイクル協会
契約番号</t>
  </si>
  <si>
    <t>*7　　　　　
ファイル番号
（省－局－番号）</t>
  </si>
  <si>
    <t>容器包装を用いた量（第１表）</t>
  </si>
  <si>
    <t>当該容器包装を用いた量と密接な関係をもつ値（第２表）</t>
  </si>
  <si>
    <t>容器包装の使用原単位（第３表）</t>
  </si>
  <si>
    <t>第４表</t>
  </si>
  <si>
    <t>過去５年間の容器包装の使用原単位の変化状況（第５表）</t>
  </si>
  <si>
    <t>(第６表）</t>
  </si>
  <si>
    <t>判断の基準となるべき事項に基づき実施した取組（第７表）</t>
  </si>
  <si>
    <t>第８表</t>
  </si>
  <si>
    <t>*2
省</t>
  </si>
  <si>
    <t>*3
局</t>
  </si>
  <si>
    <t>素材区別使用重量（Kg)</t>
  </si>
  <si>
    <t>合計
使用量</t>
  </si>
  <si>
    <t>対前年比率
(%)</t>
  </si>
  <si>
    <t>店舗面積（㎡）</t>
  </si>
  <si>
    <t>その他の値</t>
  </si>
  <si>
    <t>主としてプラスチック製容器包装</t>
  </si>
  <si>
    <t>うち、厚手のプラスチック製の
買物袋</t>
  </si>
  <si>
    <t>*12
原単位算出の設定に係る説明</t>
  </si>
  <si>
    <t>*13
原単位設定方法を変えた理由</t>
  </si>
  <si>
    <t>主として紙製容器包装</t>
  </si>
  <si>
    <t>主として段ボール製容器包装</t>
  </si>
  <si>
    <t>*15
（イ）
の
理由</t>
  </si>
  <si>
    <t>*16
（ロ）
の
理由</t>
  </si>
  <si>
    <t>*17
目標
の
設定</t>
  </si>
  <si>
    <t>*18  容器包装の使用の合理化</t>
  </si>
  <si>
    <t>*17
体制
の
整備</t>
  </si>
  <si>
    <t>*17
安全性
等の
配慮</t>
  </si>
  <si>
    <r>
      <rPr>
        <sz val="11"/>
        <rFont val="ＭＳ Ｐゴシック"/>
        <family val="3"/>
        <charset val="128"/>
      </rPr>
      <t xml:space="preserve">*17
</t>
    </r>
    <r>
      <rPr>
        <sz val="9"/>
        <rFont val="ＭＳ Ｐゴシック"/>
        <family val="3"/>
        <charset val="128"/>
      </rPr>
      <t>合理化
実施
状況
把握</t>
    </r>
  </si>
  <si>
    <t>*17
関係者
との
連携</t>
  </si>
  <si>
    <t>*17
その他の合理化実施取組</t>
  </si>
  <si>
    <t>主としてプラスチック製の容器包装
①</t>
  </si>
  <si>
    <t>主として紙製の容器包装
①</t>
  </si>
  <si>
    <t>主として段ボール製の容器包装
①</t>
  </si>
  <si>
    <t>その他の容器包装
①</t>
  </si>
  <si>
    <t>円
②</t>
  </si>
  <si>
    <t>対前年比(%)</t>
  </si>
  <si>
    <t>㎡
②</t>
  </si>
  <si>
    <r>
      <rPr>
        <sz val="11"/>
        <rFont val="ＭＳ Ｐゴシック"/>
        <family val="3"/>
        <charset val="128"/>
      </rPr>
      <t xml:space="preserve">*8
</t>
    </r>
    <r>
      <rPr>
        <sz val="8"/>
        <rFont val="ＭＳ Ｐゴシック"/>
        <family val="3"/>
        <charset val="128"/>
      </rPr>
      <t>その他密接な関係をもつ事項</t>
    </r>
  </si>
  <si>
    <t>*9
（単位）
②</t>
  </si>
  <si>
    <t>*10
原単位を算出した分母の事項</t>
  </si>
  <si>
    <t>*11
原単位</t>
  </si>
  <si>
    <t>5年平均
原単位
変化</t>
  </si>
  <si>
    <t>プラ製買物袋の排出抑制促進</t>
  </si>
  <si>
    <t>容器包装廃棄物の排出抑制促進</t>
  </si>
  <si>
    <t>自らの過剰使用の抑制</t>
  </si>
  <si>
    <t>*14
原単位</t>
  </si>
  <si>
    <t>有償</t>
  </si>
  <si>
    <t>*17
内容</t>
  </si>
  <si>
    <t>景品</t>
  </si>
  <si>
    <t>買物袋</t>
  </si>
  <si>
    <t>意思確認</t>
  </si>
  <si>
    <t>未記入</t>
  </si>
  <si>
    <t>薄肉軽量</t>
  </si>
  <si>
    <t>適切寸法</t>
  </si>
  <si>
    <t>量売</t>
  </si>
  <si>
    <t>簡易包装</t>
  </si>
  <si>
    <t>店頭</t>
  </si>
  <si>
    <t>冊子等</t>
  </si>
  <si>
    <t>表示</t>
  </si>
  <si>
    <t>　＊１：受理番号は、省庁記号－受付番号を記載する（環境省：A　経済産業省：B　財務省：C　厚生労働省：D　農林水産省：E)</t>
  </si>
  <si>
    <t xml:space="preserve"> </t>
  </si>
  <si>
    <t>　＊２：提出省庁は、＊１で規定した各省の記号を記載する。</t>
  </si>
  <si>
    <t>　＊３：提出局（経済産業省、農林水産省のみ）は、別記表１に定める記号を記載する。</t>
  </si>
  <si>
    <t>　＊４：都道府県番号は、ＪＩＳコード(別記表２）に定める都道府県番号を記載する。</t>
  </si>
  <si>
    <t>　＊５：業種は、「小売業に属する事業を行う者の容器包装の使用の合理化による容器包装廃棄物の排出の抑制の促進に関する判断基準となるべき事項を定める省令」の第1条に定める小売業の区分により、別記表３の記号を記載する。</t>
  </si>
  <si>
    <t>　＊６：容器包装リサイクル協会(容リ協）契約番号は、容リ協の「特定事業者申込詳細一覧」の事業者コードを記載する。（この作業はできる範囲で実施。）</t>
  </si>
  <si>
    <t>　＊７：ファイル番号は、事業者から提出された報告書を事業者別に各省（局）で付した番号（省(*2)-局(*3)-○○○）を記載する。</t>
  </si>
  <si>
    <t>　＊８：その他密接な関係をもつ事項は、別記表４の左欄の区分により、右欄の記号を記載する。</t>
  </si>
  <si>
    <t>　＊９：左欄の項目に係る当年度の値(数値)と単位を記載する。</t>
  </si>
  <si>
    <t>　＊1０：原単位を算出した分母の事項は、原単位を算出した容器包装を用いた量と密接な関係をもつ値の事項を別記表４の記号で記載する。</t>
  </si>
  <si>
    <t>　＊１１：原単位は、容器包装を用いた量（表１の①）を容器包装を用いた量と密接な関係をもつ値（第２表の②）で割った値。</t>
  </si>
  <si>
    <t>　＊１２：原単位算出の設定に係る説明が記載されている場合は○印を付ける。</t>
  </si>
  <si>
    <t>　＊１３：原単位設定方法を変えた理由が記載されている場合は○印を付ける。</t>
  </si>
  <si>
    <t>　＊１４：第３表で算出した原単位の値。</t>
  </si>
  <si>
    <t>　＊１５：過去５年間で容器包装の使用原単位が改善されない理由が記載されていた場合は○印を付ける。</t>
  </si>
  <si>
    <t>　＊１６：容器包装の使用原単位が前年度に比べ改善できなかった場合の理由が記載されていた場合は○印を付ける。</t>
  </si>
  <si>
    <t>　＊１７：具体的内容が記載されていた場合は○印を付ける。</t>
  </si>
  <si>
    <t>　＊１８：実施した取組内容にチェックがされている項目があればその項目に○印を記載する。また、全ての項目にチェックがされていないものは未記入欄に○印を記載する。</t>
  </si>
  <si>
    <t>表１</t>
  </si>
  <si>
    <t>表２</t>
  </si>
  <si>
    <t>提出地方局</t>
  </si>
  <si>
    <t>記号</t>
  </si>
  <si>
    <t>都道府県</t>
  </si>
  <si>
    <t>県番号</t>
  </si>
  <si>
    <t>農政局等</t>
  </si>
  <si>
    <t>北海道経済産業局</t>
  </si>
  <si>
    <t>ア</t>
  </si>
  <si>
    <t>北海道農政事務所</t>
  </si>
  <si>
    <t>東北経済産業局</t>
  </si>
  <si>
    <t>イ</t>
  </si>
  <si>
    <t>東北農政局</t>
  </si>
  <si>
    <t>関東経済産業局</t>
  </si>
  <si>
    <t>ウ</t>
  </si>
  <si>
    <t>中部経済産業局</t>
  </si>
  <si>
    <t>エ</t>
  </si>
  <si>
    <t>近畿経済産業局</t>
  </si>
  <si>
    <t>オ</t>
  </si>
  <si>
    <t>中国経済産業局</t>
  </si>
  <si>
    <t>カ</t>
  </si>
  <si>
    <t>四国経済産業局</t>
  </si>
  <si>
    <t>キ</t>
  </si>
  <si>
    <t>九州経済産業局</t>
  </si>
  <si>
    <t>ク</t>
  </si>
  <si>
    <t>沖縄総合事務局経済産業部</t>
  </si>
  <si>
    <t>ケ</t>
  </si>
  <si>
    <t>コ</t>
  </si>
  <si>
    <t>サ</t>
  </si>
  <si>
    <t>シ</t>
  </si>
  <si>
    <t>北陸農政局</t>
  </si>
  <si>
    <t>ス</t>
  </si>
  <si>
    <t>東海農政局</t>
  </si>
  <si>
    <t>セ</t>
  </si>
  <si>
    <t>近畿農政局</t>
  </si>
  <si>
    <t>ソ</t>
  </si>
  <si>
    <t>中国四国農政局</t>
  </si>
  <si>
    <t>タ</t>
  </si>
  <si>
    <t>九州農政局</t>
  </si>
  <si>
    <t>チ</t>
  </si>
  <si>
    <t>沖縄総合事務局農林水産部</t>
  </si>
  <si>
    <t>ツ</t>
  </si>
  <si>
    <t>表３</t>
  </si>
  <si>
    <t>各種商品小売業</t>
  </si>
  <si>
    <t>織物・衣服・身の回り品小売業</t>
  </si>
  <si>
    <t>B</t>
  </si>
  <si>
    <t>C</t>
  </si>
  <si>
    <t>自動車部分品・附属品小売業</t>
  </si>
  <si>
    <t>D</t>
  </si>
  <si>
    <t>家具・じゅう器・機械器具小売業</t>
  </si>
  <si>
    <t>E</t>
  </si>
  <si>
    <t>医薬品・化粧品小売業</t>
  </si>
  <si>
    <t>F</t>
  </si>
  <si>
    <t>書籍・文房具小売業</t>
  </si>
  <si>
    <t>G</t>
  </si>
  <si>
    <t>スポーツ用品・がん具・娯楽用品・楽器小売業</t>
  </si>
  <si>
    <t>H</t>
  </si>
  <si>
    <t>たばこ・喫煙具専門小売業</t>
  </si>
  <si>
    <t>I</t>
  </si>
  <si>
    <t>表４</t>
  </si>
  <si>
    <t>容器包装を用いた量と密接な関係をもつ値の項目</t>
  </si>
  <si>
    <t>店舗面積</t>
  </si>
  <si>
    <t>ｂ</t>
  </si>
  <si>
    <t>来店顧客数</t>
  </si>
  <si>
    <t>ｃ</t>
  </si>
  <si>
    <t>宅配・配送顧客数</t>
  </si>
  <si>
    <t>ｄ</t>
  </si>
  <si>
    <t>販売商品個数</t>
  </si>
  <si>
    <t>e</t>
  </si>
  <si>
    <t>営業時間</t>
  </si>
  <si>
    <t>ｆ</t>
  </si>
  <si>
    <t>顧客単価別来客数</t>
  </si>
  <si>
    <t>ｇ</t>
  </si>
  <si>
    <t>売上高、店舗面積及び上記の値を組み合わせた計算式</t>
  </si>
  <si>
    <t>ｈ</t>
  </si>
  <si>
    <t>ｉ</t>
  </si>
  <si>
    <t>未記載</t>
  </si>
  <si>
    <t>ｊ</t>
  </si>
  <si>
    <t>ａ</t>
    <phoneticPr fontId="44"/>
  </si>
  <si>
    <t>Ａ</t>
    <phoneticPr fontId="44"/>
  </si>
  <si>
    <t>※農林水産省HPにリンク</t>
    <phoneticPr fontId="44"/>
  </si>
  <si>
    <t>作成者</t>
    <phoneticPr fontId="44"/>
  </si>
  <si>
    <t>代表電話番号</t>
    <rPh sb="0" eb="2">
      <t>ダイヒョウ</t>
    </rPh>
    <phoneticPr fontId="44"/>
  </si>
  <si>
    <t xml:space="preserve"> 例 ：　2022/6/30</t>
    <phoneticPr fontId="44"/>
  </si>
  <si>
    <t>〒</t>
    <phoneticPr fontId="44"/>
  </si>
  <si>
    <t>都道府県</t>
    <rPh sb="0" eb="4">
      <t>トドウフケン</t>
    </rPh>
    <phoneticPr fontId="44"/>
  </si>
  <si>
    <t>北海道</t>
    <rPh sb="2" eb="3">
      <t>ミチ</t>
    </rPh>
    <phoneticPr fontId="44"/>
  </si>
  <si>
    <t>青森県</t>
    <rPh sb="2" eb="3">
      <t>ケン</t>
    </rPh>
    <phoneticPr fontId="44"/>
  </si>
  <si>
    <t>岩手県</t>
    <rPh sb="2" eb="3">
      <t>ケン</t>
    </rPh>
    <phoneticPr fontId="44"/>
  </si>
  <si>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</si>
  <si>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</si>
  <si>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</si>
  <si>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</si>
  <si>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</si>
  <si>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</si>
  <si>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</si>
  <si>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</si>
  <si>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</si>
  <si>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</si>
  <si>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</si>
  <si>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</si>
  <si>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</si>
  <si>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</si>
  <si>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</si>
  <si>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</si>
  <si>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</si>
  <si>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</si>
  <si>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</si>
  <si>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</si>
  <si>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</si>
  <si>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</si>
  <si>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</si>
  <si>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</si>
  <si>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</si>
  <si>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</si>
  <si>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</si>
  <si>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</si>
  <si>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</si>
  <si>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</si>
  <si>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</si>
  <si>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</si>
  <si>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</si>
  <si>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</si>
  <si>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</si>
  <si>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</si>
  <si>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</si>
  <si>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</si>
  <si>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</si>
  <si>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</si>
  <si>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</si>
  <si>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t>
    <rPh sb="2" eb="3">
      <t>ト</t>
    </rPh>
    <phoneticPr fontId="44"/>
  </si>
  <si>
    <t>京都府</t>
    <rPh sb="2" eb="3">
      <t>フ</t>
    </rPh>
    <phoneticPr fontId="44"/>
  </si>
  <si>
    <t>大阪府</t>
    <rPh sb="2" eb="3">
      <t>フ</t>
    </rPh>
    <phoneticPr fontId="44"/>
  </si>
  <si>
    <t>特定事業者
コード</t>
    <rPh sb="0" eb="2">
      <t>トクテイ</t>
    </rPh>
    <rPh sb="2" eb="5">
      <t>ジギョウシャ</t>
    </rPh>
    <phoneticPr fontId="44"/>
  </si>
  <si>
    <t xml:space="preserve"> 日本容器包装リサイクル協会に申込む際の
 特定事業者コード（１０桁）</t>
    <rPh sb="1" eb="3">
      <t>ニホン</t>
    </rPh>
    <rPh sb="3" eb="7">
      <t>ヨウキホウソウ</t>
    </rPh>
    <rPh sb="12" eb="14">
      <t>キョウカイ</t>
    </rPh>
    <rPh sb="15" eb="17">
      <t>モウシコミ</t>
    </rPh>
    <rPh sb="18" eb="19">
      <t>サイ</t>
    </rPh>
    <rPh sb="22" eb="24">
      <t>トクテイ</t>
    </rPh>
    <rPh sb="24" eb="27">
      <t>ジギョウシャ</t>
    </rPh>
    <rPh sb="33" eb="34">
      <t>ケタ</t>
    </rPh>
    <phoneticPr fontId="44"/>
  </si>
  <si>
    <t>登記簿上の所在地
（）内は別に事業所がある場合</t>
    <rPh sb="0" eb="3">
      <t>トウキボ</t>
    </rPh>
    <rPh sb="3" eb="4">
      <t>ジョウ</t>
    </rPh>
    <rPh sb="5" eb="8">
      <t>ショザイチ</t>
    </rPh>
    <rPh sb="11" eb="12">
      <t>ナイ</t>
    </rPh>
    <rPh sb="13" eb="14">
      <t>ベツ</t>
    </rPh>
    <rPh sb="15" eb="18">
      <t>ジギョウショ</t>
    </rPh>
    <rPh sb="21" eb="23">
      <t>バアイ</t>
    </rPh>
    <phoneticPr fontId="44"/>
  </si>
  <si>
    <t>北海</t>
    <phoneticPr fontId="44"/>
  </si>
  <si>
    <t>沖縄</t>
    <phoneticPr fontId="44"/>
  </si>
  <si>
    <t>鹿児</t>
    <phoneticPr fontId="44"/>
  </si>
  <si>
    <t>宮崎</t>
    <phoneticPr fontId="44"/>
  </si>
  <si>
    <t>大分</t>
    <phoneticPr fontId="44"/>
  </si>
  <si>
    <t>熊本</t>
    <phoneticPr fontId="44"/>
  </si>
  <si>
    <t>長崎</t>
    <phoneticPr fontId="44"/>
  </si>
  <si>
    <t>佐賀</t>
    <phoneticPr fontId="44"/>
  </si>
  <si>
    <t>福岡</t>
    <phoneticPr fontId="44"/>
  </si>
  <si>
    <t>高知</t>
    <phoneticPr fontId="44"/>
  </si>
  <si>
    <t>愛媛</t>
    <phoneticPr fontId="44"/>
  </si>
  <si>
    <t>香川</t>
    <phoneticPr fontId="44"/>
  </si>
  <si>
    <t>青森</t>
    <phoneticPr fontId="44"/>
  </si>
  <si>
    <t>岩手</t>
    <phoneticPr fontId="44"/>
  </si>
  <si>
    <t>宮城</t>
    <phoneticPr fontId="44"/>
  </si>
  <si>
    <t>秋田</t>
    <phoneticPr fontId="44"/>
  </si>
  <si>
    <t>山形</t>
    <phoneticPr fontId="44"/>
  </si>
  <si>
    <t>福島</t>
    <phoneticPr fontId="44"/>
  </si>
  <si>
    <t>茨城</t>
    <phoneticPr fontId="44"/>
  </si>
  <si>
    <t>栃木</t>
    <phoneticPr fontId="44"/>
  </si>
  <si>
    <t>群馬</t>
    <phoneticPr fontId="44"/>
  </si>
  <si>
    <t>埼玉</t>
    <phoneticPr fontId="44"/>
  </si>
  <si>
    <t>千葉</t>
    <phoneticPr fontId="44"/>
  </si>
  <si>
    <t>東京</t>
    <phoneticPr fontId="44"/>
  </si>
  <si>
    <t>新潟</t>
    <phoneticPr fontId="44"/>
  </si>
  <si>
    <t>富山</t>
    <phoneticPr fontId="44"/>
  </si>
  <si>
    <t>神奈</t>
    <phoneticPr fontId="44"/>
  </si>
  <si>
    <t>石川</t>
    <phoneticPr fontId="44"/>
  </si>
  <si>
    <t>福井</t>
    <phoneticPr fontId="44"/>
  </si>
  <si>
    <t>山梨</t>
    <phoneticPr fontId="44"/>
  </si>
  <si>
    <t>長野</t>
    <phoneticPr fontId="44"/>
  </si>
  <si>
    <t>岐阜</t>
    <phoneticPr fontId="44"/>
  </si>
  <si>
    <t>静岡</t>
    <phoneticPr fontId="44"/>
  </si>
  <si>
    <t>愛知</t>
    <phoneticPr fontId="44"/>
  </si>
  <si>
    <t>三重</t>
    <phoneticPr fontId="44"/>
  </si>
  <si>
    <t>滋賀</t>
    <phoneticPr fontId="44"/>
  </si>
  <si>
    <t>京都</t>
    <rPh sb="0" eb="2">
      <t>キョウト</t>
    </rPh>
    <phoneticPr fontId="44"/>
  </si>
  <si>
    <t>大阪</t>
    <phoneticPr fontId="44"/>
  </si>
  <si>
    <t>兵庫</t>
    <rPh sb="0" eb="2">
      <t>ヒョウゴ</t>
    </rPh>
    <phoneticPr fontId="44"/>
  </si>
  <si>
    <t>奈良</t>
    <phoneticPr fontId="44"/>
  </si>
  <si>
    <t>和歌</t>
    <phoneticPr fontId="44"/>
  </si>
  <si>
    <t>鳥取</t>
    <phoneticPr fontId="44"/>
  </si>
  <si>
    <t>島根</t>
    <phoneticPr fontId="44"/>
  </si>
  <si>
    <t>岡山</t>
    <rPh sb="0" eb="2">
      <t>オカヤマ</t>
    </rPh>
    <phoneticPr fontId="44"/>
  </si>
  <si>
    <t>広島</t>
    <phoneticPr fontId="44"/>
  </si>
  <si>
    <t>山口</t>
    <phoneticPr fontId="44"/>
  </si>
  <si>
    <t>徳島</t>
    <phoneticPr fontId="44"/>
  </si>
  <si>
    <t>経産局等</t>
    <phoneticPr fontId="44"/>
  </si>
  <si>
    <t>登記簿上の</t>
    <rPh sb="0" eb="3">
      <t>トウキボ</t>
    </rPh>
    <rPh sb="3" eb="4">
      <t>ジョウ</t>
    </rPh>
    <phoneticPr fontId="44"/>
  </si>
  <si>
    <r>
      <t>【有】・・・ＦＣ加盟者分を含め一括報告するＦＣ</t>
    </r>
    <r>
      <rPr>
        <b/>
        <sz val="12"/>
        <color indexed="10"/>
        <rFont val="ＭＳ Ｐゴシック"/>
        <family val="3"/>
        <charset val="128"/>
      </rPr>
      <t>本部事業者</t>
    </r>
    <r>
      <rPr>
        <sz val="12"/>
        <rFont val="ＭＳ Ｐゴシック"/>
        <family val="3"/>
        <charset val="128"/>
      </rPr>
      <t xml:space="preserve">
【無】・・・それ以外</t>
    </r>
    <rPh sb="1" eb="2">
      <t>ア</t>
    </rPh>
    <rPh sb="30" eb="31">
      <t>ナ</t>
    </rPh>
    <phoneticPr fontId="44"/>
  </si>
  <si>
    <r>
      <rPr>
        <b/>
        <sz val="12"/>
        <color rgb="FFFF0000"/>
        <rFont val="ＭＳ Ｐゴシック"/>
        <family val="3"/>
        <charset val="128"/>
      </rPr>
      <t>　</t>
    </r>
    <r>
      <rPr>
        <sz val="12"/>
        <rFont val="ＭＳ Ｐゴシック"/>
        <family val="3"/>
        <charset val="128"/>
      </rPr>
      <t>貴事業者が</t>
    </r>
    <r>
      <rPr>
        <b/>
        <sz val="12"/>
        <color rgb="FFFF0000"/>
        <rFont val="ＭＳ Ｐゴシック"/>
        <family val="3"/>
        <charset val="128"/>
      </rPr>
      <t>フランチャイズ加盟事業者</t>
    </r>
    <r>
      <rPr>
        <sz val="12"/>
        <rFont val="ＭＳ Ｐゴシック"/>
        <family val="3"/>
        <charset val="128"/>
      </rPr>
      <t>であり、また、フランチャイズ本部事業者が加盟者分を含め一括報告しないことにより貴事業者が自社加盟分を報告する場合は</t>
    </r>
    <r>
      <rPr>
        <b/>
        <sz val="12"/>
        <color rgb="FFFF0000"/>
        <rFont val="ＭＳ Ｐゴシック"/>
        <family val="3"/>
        <charset val="128"/>
      </rPr>
      <t>本部事業者名を入力</t>
    </r>
    <rPh sb="1" eb="5">
      <t>キジギョウシャ</t>
    </rPh>
    <rPh sb="34" eb="37">
      <t>ジギョウシャ</t>
    </rPh>
    <rPh sb="38" eb="41">
      <t>カメイシャ</t>
    </rPh>
    <rPh sb="41" eb="42">
      <t>ブン</t>
    </rPh>
    <rPh sb="43" eb="44">
      <t>フク</t>
    </rPh>
    <rPh sb="47" eb="49">
      <t>ホウコク</t>
    </rPh>
    <rPh sb="57" eb="58">
      <t>キ</t>
    </rPh>
    <rPh sb="58" eb="61">
      <t>ジギョウシャ</t>
    </rPh>
    <phoneticPr fontId="44"/>
  </si>
  <si>
    <r>
      <t>各種商品を販売していても、売上高のうち主たる商品が食料品であれば、【</t>
    </r>
    <r>
      <rPr>
        <b/>
        <sz val="12"/>
        <color rgb="FFFF0000"/>
        <rFont val="ＭＳ Ｐゴシック"/>
        <family val="3"/>
        <charset val="128"/>
      </rPr>
      <t>飲食料品小売業</t>
    </r>
    <r>
      <rPr>
        <sz val="12"/>
        <rFont val="ＭＳ Ｐゴシック"/>
        <family val="3"/>
        <charset val="128"/>
      </rPr>
      <t>】を選択</t>
    </r>
    <rPh sb="0" eb="2">
      <t>カクシュ</t>
    </rPh>
    <rPh sb="2" eb="4">
      <t>ショウヒン</t>
    </rPh>
    <rPh sb="5" eb="7">
      <t>ハンバイ</t>
    </rPh>
    <rPh sb="13" eb="16">
      <t>ウリアゲダカ</t>
    </rPh>
    <rPh sb="19" eb="20">
      <t>オモ</t>
    </rPh>
    <rPh sb="22" eb="24">
      <t>ショウヒン</t>
    </rPh>
    <rPh sb="25" eb="28">
      <t>ショクリョウヒン</t>
    </rPh>
    <rPh sb="38" eb="41">
      <t>コウリギョウ</t>
    </rPh>
    <phoneticPr fontId="44"/>
  </si>
  <si>
    <t>　</t>
    <phoneticPr fontId="44"/>
  </si>
  <si>
    <t>年度</t>
    <rPh sb="0" eb="2">
      <t>ネンド</t>
    </rPh>
    <phoneticPr fontId="51"/>
  </si>
  <si>
    <t>第１表</t>
    <rPh sb="0" eb="1">
      <t>ダイ</t>
    </rPh>
    <rPh sb="2" eb="3">
      <t>ヒョウ</t>
    </rPh>
    <phoneticPr fontId="51"/>
  </si>
  <si>
    <t>主としてプラスチック製の容器包装</t>
    <phoneticPr fontId="51"/>
  </si>
  <si>
    <t>kg</t>
    <phoneticPr fontId="44"/>
  </si>
  <si>
    <r>
      <t>うち、</t>
    </r>
    <r>
      <rPr>
        <sz val="11"/>
        <color rgb="FFFF0000"/>
        <rFont val="ＭＳ Ｐゴシック"/>
        <family val="3"/>
        <charset val="128"/>
        <scheme val="minor"/>
      </rPr>
      <t>以下３つに当てはまらない</t>
    </r>
    <r>
      <rPr>
        <sz val="11"/>
        <color theme="1"/>
        <rFont val="ＭＳ Ｐゴシック"/>
        <family val="3"/>
        <charset val="128"/>
        <scheme val="minor"/>
      </rPr>
      <t>プラスチック製の買物袋</t>
    </r>
    <rPh sb="3" eb="5">
      <t>イカ</t>
    </rPh>
    <rPh sb="8" eb="9">
      <t>ア</t>
    </rPh>
    <rPh sb="23" eb="25">
      <t>カイモノ</t>
    </rPh>
    <phoneticPr fontId="51"/>
  </si>
  <si>
    <r>
      <t>うち、厚手（※）のプラスチック製の買物袋
　</t>
    </r>
    <r>
      <rPr>
        <sz val="11"/>
        <color rgb="FFFF0000"/>
        <rFont val="ＭＳ Ｐゴシック"/>
        <family val="3"/>
        <charset val="128"/>
        <scheme val="minor"/>
      </rPr>
      <t>※　50マイクロメートル以上</t>
    </r>
    <rPh sb="3" eb="5">
      <t>アツデ</t>
    </rPh>
    <rPh sb="17" eb="19">
      <t>カイモノ</t>
    </rPh>
    <phoneticPr fontId="51"/>
  </si>
  <si>
    <t>うち、海洋生分解性プラスチック製の買物袋</t>
    <rPh sb="3" eb="5">
      <t>カイヨウ</t>
    </rPh>
    <rPh sb="5" eb="9">
      <t>セイブンカイセイ</t>
    </rPh>
    <rPh sb="17" eb="19">
      <t>カイモノ</t>
    </rPh>
    <phoneticPr fontId="51"/>
  </si>
  <si>
    <r>
      <t>うち、バイオマス（※）プラスチック製の買物袋
　</t>
    </r>
    <r>
      <rPr>
        <sz val="11"/>
        <color rgb="FFFF0000"/>
        <rFont val="ＭＳ Ｐゴシック"/>
        <family val="3"/>
        <charset val="128"/>
        <scheme val="minor"/>
      </rPr>
      <t>※　25%以上含有</t>
    </r>
    <rPh sb="19" eb="21">
      <t>カイモノ</t>
    </rPh>
    <phoneticPr fontId="51"/>
  </si>
  <si>
    <t>主として紙製の容器包装（主として段ボール製の容器包装を除く。以下同じ。）</t>
    <phoneticPr fontId="51"/>
  </si>
  <si>
    <t>うち、紙製の袋</t>
    <phoneticPr fontId="51"/>
  </si>
  <si>
    <t>主として段ボール製の容器包装</t>
    <phoneticPr fontId="51"/>
  </si>
  <si>
    <t>合計</t>
    <phoneticPr fontId="51"/>
  </si>
  <si>
    <t>うち数の逆転現象の有無（プラ）</t>
    <phoneticPr fontId="51"/>
  </si>
  <si>
    <t>うち数の逆転現象の有無（紙）</t>
    <phoneticPr fontId="51"/>
  </si>
  <si>
    <t>対前年度比（％）</t>
    <phoneticPr fontId="51"/>
  </si>
  <si>
    <t>％</t>
    <phoneticPr fontId="44"/>
  </si>
  <si>
    <t>第２表</t>
    <rPh sb="0" eb="1">
      <t>ダイ</t>
    </rPh>
    <rPh sb="2" eb="3">
      <t>ヒョウ</t>
    </rPh>
    <phoneticPr fontId="51"/>
  </si>
  <si>
    <t>５年度間平均</t>
    <phoneticPr fontId="51"/>
  </si>
  <si>
    <t>原単位変化</t>
    <rPh sb="0" eb="3">
      <t>ゲンタンイ</t>
    </rPh>
    <rPh sb="3" eb="5">
      <t>ヘンカ</t>
    </rPh>
    <phoneticPr fontId="51"/>
  </si>
  <si>
    <t>第３表
及び
第５表</t>
    <rPh sb="0" eb="1">
      <t>ダイ</t>
    </rPh>
    <rPh sb="2" eb="3">
      <t>ヒョウ</t>
    </rPh>
    <rPh sb="4" eb="5">
      <t>オヨ</t>
    </rPh>
    <rPh sb="7" eb="8">
      <t>ダイ</t>
    </rPh>
    <rPh sb="9" eb="10">
      <t>ヒョウ</t>
    </rPh>
    <phoneticPr fontId="51"/>
  </si>
  <si>
    <t>主として
プラスチック製の容器包装</t>
    <rPh sb="0" eb="1">
      <t>シュ</t>
    </rPh>
    <rPh sb="11" eb="12">
      <t>セイ</t>
    </rPh>
    <rPh sb="13" eb="15">
      <t>ヨウキ</t>
    </rPh>
    <rPh sb="15" eb="17">
      <t>ホウソウ</t>
    </rPh>
    <phoneticPr fontId="51"/>
  </si>
  <si>
    <t>使用原単位</t>
    <rPh sb="0" eb="2">
      <t>シヨウ</t>
    </rPh>
    <rPh sb="2" eb="5">
      <t>ゲンタンイ</t>
    </rPh>
    <phoneticPr fontId="51"/>
  </si>
  <si>
    <t>対前年度比</t>
    <rPh sb="0" eb="1">
      <t>タイ</t>
    </rPh>
    <rPh sb="1" eb="4">
      <t>ゼンネンド</t>
    </rPh>
    <rPh sb="4" eb="5">
      <t>ヒ</t>
    </rPh>
    <phoneticPr fontId="51"/>
  </si>
  <si>
    <t>うち、
プラスチック製の買物袋</t>
    <rPh sb="10" eb="11">
      <t>セイ</t>
    </rPh>
    <rPh sb="12" eb="15">
      <t>カイモノブクロ</t>
    </rPh>
    <phoneticPr fontId="51"/>
  </si>
  <si>
    <t>うち、
厚手のプラスチック製の買物袋</t>
    <rPh sb="4" eb="6">
      <t>アツデ</t>
    </rPh>
    <rPh sb="13" eb="14">
      <t>セイ</t>
    </rPh>
    <rPh sb="15" eb="18">
      <t>カイモノブクロ</t>
    </rPh>
    <phoneticPr fontId="51"/>
  </si>
  <si>
    <t>うち、
海洋生分解性プラスチック製の買物袋</t>
    <rPh sb="4" eb="6">
      <t>カイヨウ</t>
    </rPh>
    <rPh sb="6" eb="10">
      <t>セイブンカイセイ</t>
    </rPh>
    <rPh sb="16" eb="17">
      <t>セイ</t>
    </rPh>
    <rPh sb="18" eb="21">
      <t>カイモノブクロ</t>
    </rPh>
    <phoneticPr fontId="51"/>
  </si>
  <si>
    <t>うち、
バイオマスプラスチック製の買物袋</t>
    <rPh sb="15" eb="16">
      <t>セイ</t>
    </rPh>
    <rPh sb="17" eb="19">
      <t>カイモノ</t>
    </rPh>
    <rPh sb="19" eb="20">
      <t>フクロ</t>
    </rPh>
    <phoneticPr fontId="51"/>
  </si>
  <si>
    <t>主として
紙製の容器包装</t>
    <rPh sb="0" eb="1">
      <t>シュ</t>
    </rPh>
    <rPh sb="5" eb="6">
      <t>カミ</t>
    </rPh>
    <rPh sb="6" eb="7">
      <t>セイ</t>
    </rPh>
    <rPh sb="8" eb="10">
      <t>ヨウキ</t>
    </rPh>
    <rPh sb="10" eb="12">
      <t>ホウソウ</t>
    </rPh>
    <phoneticPr fontId="51"/>
  </si>
  <si>
    <t>うち、紙製の袋</t>
    <rPh sb="3" eb="5">
      <t>カミセイ</t>
    </rPh>
    <rPh sb="6" eb="7">
      <t>フクロ</t>
    </rPh>
    <phoneticPr fontId="51"/>
  </si>
  <si>
    <t>主として
段ボール製の容器包装</t>
    <rPh sb="0" eb="1">
      <t>シュ</t>
    </rPh>
    <rPh sb="5" eb="6">
      <t>ダン</t>
    </rPh>
    <rPh sb="9" eb="10">
      <t>セイ</t>
    </rPh>
    <rPh sb="11" eb="13">
      <t>ヨウキ</t>
    </rPh>
    <rPh sb="13" eb="15">
      <t>ホウソウ</t>
    </rPh>
    <phoneticPr fontId="51"/>
  </si>
  <si>
    <t>その他の容器包装</t>
    <rPh sb="2" eb="3">
      <t>タ</t>
    </rPh>
    <rPh sb="4" eb="6">
      <t>ヨウキ</t>
    </rPh>
    <rPh sb="6" eb="8">
      <t>ホウソウ</t>
    </rPh>
    <phoneticPr fontId="51"/>
  </si>
  <si>
    <t>－</t>
    <phoneticPr fontId="44"/>
  </si>
  <si>
    <t xml:space="preserve">
（エラーがあれば赤文字、色つき表示されます）</t>
    <phoneticPr fontId="44"/>
  </si>
  <si>
    <t>をクリック</t>
    <phoneticPr fontId="44"/>
  </si>
  <si>
    <t>ここ</t>
    <phoneticPr fontId="44"/>
  </si>
  <si>
    <t>←</t>
    <phoneticPr fontId="44"/>
  </si>
  <si>
    <t>← 上欄を超える入力値を入力しようとすると、エラーメッセージ出現（入力規則：停止）</t>
  </si>
  <si>
    <t xml:space="preserve"> ・算出方法の設定に係る説明を入力
　（【第２表】の値を選択した理由等）</t>
    <rPh sb="15" eb="17">
      <t>ニュウリョク</t>
    </rPh>
    <phoneticPr fontId="44"/>
  </si>
  <si>
    <r>
      <t xml:space="preserve"> ＜</t>
    </r>
    <r>
      <rPr>
        <b/>
        <sz val="12"/>
        <rFont val="ＭＳ Ｐゴシック"/>
        <family val="3"/>
        <charset val="128"/>
      </rPr>
      <t>入力は不要</t>
    </r>
    <r>
      <rPr>
        <sz val="12"/>
        <rFont val="ＭＳ Ｐゴシック"/>
        <family val="3"/>
        <charset val="128"/>
      </rPr>
      <t>です＞
【入力用①（５年間のデータ）】のシートから入力値を読み込みます</t>
    </r>
    <phoneticPr fontId="44"/>
  </si>
  <si>
    <t>第 ２ 表　当該容器包装を用いた量と密接な関係をもつ値</t>
    <phoneticPr fontId="44"/>
  </si>
  <si>
    <t>←（AM列） ５年度間平均原単位変化に105を超えているものがあり、理由が未入力の場合に表示</t>
  </si>
  <si>
    <t>←（AV列） 対前年度比「D」に105を超えているものがあり、理由が未入力の場合に表示</t>
  </si>
  <si>
    <t>※ 【第６表】の入力・未入力は無関係</t>
  </si>
  <si>
    <t>容器包装の使用原単位の低減に関する、報告対象となる年度の目標を具体的に入力</t>
  </si>
  <si>
    <t xml:space="preserve"> 上記目標を達成するために、報告対象となる年度に実施した取組 及びその効果について、具体的に入力</t>
  </si>
  <si>
    <t xml:space="preserve"> 【第７表】の各項目に当てはまらない、容器包装
 の使用の合理化のために実施した取組がある
 場合は、その内容を具体的に入力</t>
  </si>
  <si>
    <t>（参照）定期報告書の入力例</t>
  </si>
  <si>
    <t xml:space="preserve"> ・【第２表】の密接な関係を持つ値の項目を変更する
　などなんらかの設定方法を変更した場合は、その
　理由を分かりやすく入力</t>
    <rPh sb="3" eb="4">
      <t>ダイ</t>
    </rPh>
    <rPh sb="5" eb="6">
      <t>ヒョウ</t>
    </rPh>
    <rPh sb="8" eb="10">
      <t>ミッセツ</t>
    </rPh>
    <rPh sb="11" eb="13">
      <t>カンケイ</t>
    </rPh>
    <rPh sb="14" eb="15">
      <t>モ</t>
    </rPh>
    <rPh sb="16" eb="17">
      <t>アタイ</t>
    </rPh>
    <rPh sb="18" eb="20">
      <t>コウモク</t>
    </rPh>
    <rPh sb="21" eb="23">
      <t>ヘンコウ</t>
    </rPh>
    <rPh sb="61" eb="62">
      <t>リョク</t>
    </rPh>
    <phoneticPr fontId="44"/>
  </si>
  <si>
    <t>別記様式(第７条の６関係）</t>
    <phoneticPr fontId="44"/>
  </si>
  <si>
    <t>　容器包装に係る分別収集及び再商品化の促進等に関する法律第７条の６の規定に基づき、</t>
    <phoneticPr fontId="44"/>
  </si>
  <si>
    <t>次のとおり報告します。</t>
    <phoneticPr fontId="44"/>
  </si>
  <si>
    <t xml:space="preserve"> 郵便番号（７桁）、都道府県（選択）
 市区町村、町名、番地
 建物名</t>
    <rPh sb="1" eb="3">
      <t>ユウビン</t>
    </rPh>
    <rPh sb="3" eb="5">
      <t>バンゴウ</t>
    </rPh>
    <rPh sb="15" eb="17">
      <t>センタク</t>
    </rPh>
    <phoneticPr fontId="44"/>
  </si>
  <si>
    <t>提出年月日</t>
    <rPh sb="0" eb="2">
      <t>テイシュツ</t>
    </rPh>
    <phoneticPr fontId="44"/>
  </si>
  <si>
    <t>４xxxxxxxxx</t>
    <phoneticPr fontId="44"/>
  </si>
  <si>
    <t>主として
紙製の容器包装</t>
    <rPh sb="0" eb="1">
      <t>シュ</t>
    </rPh>
    <rPh sb="5" eb="7">
      <t>カミセイ</t>
    </rPh>
    <rPh sb="8" eb="12">
      <t>ヨウキホウソウ</t>
    </rPh>
    <phoneticPr fontId="44"/>
  </si>
  <si>
    <t>主として
段ボール製の容器包装</t>
    <phoneticPr fontId="44"/>
  </si>
  <si>
    <t>主として
プラスチック製の容器包装</t>
    <phoneticPr fontId="44"/>
  </si>
  <si>
    <t>うち、
プラスチック製の買物袋</t>
    <phoneticPr fontId="44"/>
  </si>
  <si>
    <t>うち、
厚手のプラスチック製の買物袋</t>
    <phoneticPr fontId="44"/>
  </si>
  <si>
    <t>うち、
海洋生分解性プラスチック製の買物袋</t>
    <phoneticPr fontId="44"/>
  </si>
  <si>
    <t>うち、
バイオマスプラスチック製の買物袋</t>
    <phoneticPr fontId="44"/>
  </si>
  <si>
    <t>うち、
紙製の袋</t>
    <phoneticPr fontId="44"/>
  </si>
  <si>
    <t>フランチャイズ加盟事業者のみ入力</t>
  </si>
  <si>
    <t>上記所在地（２０行目）と異なる場合のみ入力</t>
  </si>
  <si>
    <t>上記所在地（１９行目）と異なる場合のみ入力</t>
  </si>
  <si>
    <t xml:space="preserve"> 入力用①シートの紫色のセル（Ｋ５）を元に
 報告対象年度が自動的に入ります</t>
    <rPh sb="1" eb="4">
      <t>ニュウリョクヨウ</t>
    </rPh>
    <rPh sb="9" eb="11">
      <t>ムラサキイロ</t>
    </rPh>
    <rPh sb="19" eb="20">
      <t>モト</t>
    </rPh>
    <rPh sb="23" eb="25">
      <t>ホウコク</t>
    </rPh>
    <rPh sb="27" eb="29">
      <t>ネンド</t>
    </rPh>
    <rPh sb="30" eb="33">
      <t>ジドウテキ</t>
    </rPh>
    <rPh sb="34" eb="35">
      <t>ハイ</t>
    </rPh>
    <phoneticPr fontId="44"/>
  </si>
  <si>
    <t>上記と
同期間</t>
    <rPh sb="0" eb="2">
      <t>ジョウキ</t>
    </rPh>
    <rPh sb="4" eb="7">
      <t>ドウキカン</t>
    </rPh>
    <phoneticPr fontId="44"/>
  </si>
  <si>
    <t>（選択してください）</t>
    <phoneticPr fontId="44"/>
  </si>
  <si>
    <r>
      <t>　ご提出いただきました後、
　内容確認や修正の連絡を差し上げることがあります。
　この報告書の</t>
    </r>
    <r>
      <rPr>
        <sz val="12"/>
        <color rgb="FFFF0000"/>
        <rFont val="ＭＳ Ｐゴシック"/>
        <family val="3"/>
        <charset val="128"/>
      </rPr>
      <t>作成担当者</t>
    </r>
    <r>
      <rPr>
        <sz val="12"/>
        <rFont val="ＭＳ Ｐゴシック"/>
        <family val="3"/>
        <charset val="128"/>
      </rPr>
      <t>の情報を入力してください。
　また、作成者が他社の方である場合は、部署の前に
　社名を入れてください</t>
    </r>
    <rPh sb="2" eb="4">
      <t>テイシュツ</t>
    </rPh>
    <rPh sb="11" eb="12">
      <t>ノチ</t>
    </rPh>
    <rPh sb="15" eb="17">
      <t>ナイヨウ</t>
    </rPh>
    <rPh sb="17" eb="19">
      <t>カクニン</t>
    </rPh>
    <rPh sb="20" eb="22">
      <t>シュウセイ</t>
    </rPh>
    <rPh sb="53" eb="55">
      <t>ジョウホウ</t>
    </rPh>
    <rPh sb="56" eb="58">
      <t>ニュウリョク</t>
    </rPh>
    <rPh sb="70" eb="73">
      <t>サクセイシャ</t>
    </rPh>
    <rPh sb="74" eb="76">
      <t>タシャ</t>
    </rPh>
    <rPh sb="77" eb="78">
      <t>カタ</t>
    </rPh>
    <rPh sb="81" eb="83">
      <t>バアイ</t>
    </rPh>
    <rPh sb="85" eb="87">
      <t>ブショ</t>
    </rPh>
    <rPh sb="88" eb="89">
      <t>マエ</t>
    </rPh>
    <rPh sb="92" eb="94">
      <t>シャメイ</t>
    </rPh>
    <rPh sb="95" eb="96">
      <t>イ</t>
    </rPh>
    <phoneticPr fontId="44"/>
  </si>
  <si>
    <r>
      <t xml:space="preserve"> 重量、売上高、原単位など、数値を入力する欄に、
</t>
    </r>
    <r>
      <rPr>
        <sz val="12"/>
        <color indexed="10"/>
        <rFont val="ＭＳ Ｐゴシック"/>
        <family val="3"/>
        <charset val="128"/>
      </rPr>
      <t xml:space="preserve"> 数値以外の記号（ 「－」 等）を入力しないで下さい</t>
    </r>
    <phoneticPr fontId="44"/>
  </si>
  <si>
    <t xml:space="preserve"> “印刷用”シートで報告書を印刷して下さい</t>
    <phoneticPr fontId="44"/>
  </si>
  <si>
    <t>該当する項目にチェックを付けて下さい
 （「印刷用」シートには ■ 印が表示されます）</t>
    <phoneticPr fontId="44"/>
  </si>
  <si>
    <t xml:space="preserve"> 該当する項目にチェックを付けて下さい
 （「印刷用」シートには ■ 印が表示されます）</t>
    <phoneticPr fontId="44"/>
  </si>
  <si>
    <r>
      <t>すべての設問の回答が終わりましたら、</t>
    </r>
    <r>
      <rPr>
        <b/>
        <sz val="11"/>
        <color rgb="FFFF0000"/>
        <rFont val="ＭＳ Ｐゴシック"/>
        <family val="3"/>
        <charset val="128"/>
      </rPr>
      <t>この黄色の範囲内でクリック</t>
    </r>
    <r>
      <rPr>
        <sz val="11"/>
        <rFont val="ＭＳ Ｐゴシック"/>
        <family val="3"/>
        <charset val="128"/>
      </rPr>
      <t>してください
表示されたシート（印刷用シート）を下までスクロースするか印刷し、エラーがないことを確認してください
表示があれば、入力用シートに戻り当該箇所を修正してください
表示されていなければ、報告書の完成です
ご提出をお願いします</t>
    </r>
    <rPh sb="20" eb="22">
      <t>キイロ</t>
    </rPh>
    <rPh sb="23" eb="26">
      <t>ハンイナイ</t>
    </rPh>
    <rPh sb="38" eb="40">
      <t>ヒョウジ</t>
    </rPh>
    <rPh sb="47" eb="50">
      <t>インサツヨウ</t>
    </rPh>
    <rPh sb="55" eb="56">
      <t>シタ</t>
    </rPh>
    <rPh sb="66" eb="68">
      <t>インサツ</t>
    </rPh>
    <rPh sb="79" eb="81">
      <t>カクニン</t>
    </rPh>
    <rPh sb="88" eb="90">
      <t>ヒョウジ</t>
    </rPh>
    <rPh sb="95" eb="98">
      <t>ニュウリョクヨウ</t>
    </rPh>
    <rPh sb="102" eb="103">
      <t>モド</t>
    </rPh>
    <rPh sb="104" eb="106">
      <t>トウガイ</t>
    </rPh>
    <rPh sb="106" eb="108">
      <t>カショ</t>
    </rPh>
    <rPh sb="109" eb="111">
      <t>シュウセイ</t>
    </rPh>
    <rPh sb="118" eb="120">
      <t>ヒョウジ</t>
    </rPh>
    <rPh sb="129" eb="132">
      <t>ホウコクショ</t>
    </rPh>
    <rPh sb="133" eb="135">
      <t>カンセイ</t>
    </rPh>
    <rPh sb="139" eb="141">
      <t>テイシュツ</t>
    </rPh>
    <rPh sb="143" eb="144">
      <t>ネガ</t>
    </rPh>
    <phoneticPr fontId="44"/>
  </si>
  <si>
    <t>提出事業者名
（加盟者であれば本部名を括弧書き）</t>
    <rPh sb="0" eb="2">
      <t>テイシュツ</t>
    </rPh>
    <rPh sb="8" eb="10">
      <t>カメイ</t>
    </rPh>
    <rPh sb="10" eb="11">
      <t>シャ</t>
    </rPh>
    <rPh sb="15" eb="17">
      <t>ホンブ</t>
    </rPh>
    <rPh sb="17" eb="18">
      <t>メイ</t>
    </rPh>
    <rPh sb="19" eb="22">
      <t>カッコガ</t>
    </rPh>
    <phoneticPr fontId="44"/>
  </si>
  <si>
    <r>
      <t>（イ）については　＜</t>
    </r>
    <r>
      <rPr>
        <b/>
        <sz val="12"/>
        <color rgb="FFCCFFCC"/>
        <rFont val="ＭＳ Ｐゴシック"/>
        <family val="3"/>
        <charset val="128"/>
      </rPr>
      <t>入力は不要</t>
    </r>
    <r>
      <rPr>
        <sz val="12"/>
        <color rgb="FFCCFFCC"/>
        <rFont val="ＭＳ Ｐゴシック"/>
        <family val="3"/>
        <charset val="128"/>
      </rPr>
      <t>です＞</t>
    </r>
    <phoneticPr fontId="44"/>
  </si>
  <si>
    <r>
      <t>（ロ）については　＜</t>
    </r>
    <r>
      <rPr>
        <b/>
        <sz val="12"/>
        <color rgb="FFCCFFCC"/>
        <rFont val="ＭＳ Ｐゴシック"/>
        <family val="3"/>
        <charset val="128"/>
      </rPr>
      <t>入力は不要</t>
    </r>
    <r>
      <rPr>
        <sz val="12"/>
        <color rgb="FFCCFFCC"/>
        <rFont val="ＭＳ Ｐゴシック"/>
        <family val="3"/>
        <charset val="128"/>
      </rPr>
      <t>です＞</t>
    </r>
    <phoneticPr fontId="44"/>
  </si>
  <si>
    <t>イ</t>
    <phoneticPr fontId="44"/>
  </si>
  <si>
    <t>ロ</t>
    <phoneticPr fontId="44"/>
  </si>
  <si>
    <t xml:space="preserve"> 上記登記簿上の所在地（18～20行目）と 異なる場合は
 都道府県名から入力、
 同一の場合は空欄 （空欄の場合、印刷用シートには自動的に18～20行目の所在地が表示されます）</t>
    <rPh sb="1" eb="3">
      <t>ジョウキ</t>
    </rPh>
    <rPh sb="3" eb="5">
      <t>トウキ</t>
    </rPh>
    <rPh sb="5" eb="6">
      <t>ボ</t>
    </rPh>
    <rPh sb="6" eb="7">
      <t>ジョウ</t>
    </rPh>
    <rPh sb="30" eb="34">
      <t>トドウフケン</t>
    </rPh>
    <rPh sb="34" eb="35">
      <t>メイ</t>
    </rPh>
    <rPh sb="78" eb="81">
      <t>ショザイチ</t>
    </rPh>
    <phoneticPr fontId="44"/>
  </si>
  <si>
    <r>
      <t>その他の容器包装
　</t>
    </r>
    <r>
      <rPr>
        <sz val="11"/>
        <color rgb="FFFF0000"/>
        <rFont val="ＭＳ Ｐゴシック"/>
        <family val="3"/>
        <charset val="128"/>
        <scheme val="minor"/>
      </rPr>
      <t>※　ガラスびん、缶、アルミホイル等の上記以外の素材であり、かつワンウェイ</t>
    </r>
    <rPh sb="18" eb="19">
      <t>カン</t>
    </rPh>
    <rPh sb="26" eb="27">
      <t>トウ</t>
    </rPh>
    <rPh sb="28" eb="30">
      <t>ジョウキ</t>
    </rPh>
    <rPh sb="30" eb="32">
      <t>イガイ</t>
    </rPh>
    <rPh sb="33" eb="35">
      <t>ソザイ</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</si>
</sst>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 #,##0.00_ ;_ * \-#,##0.00_ ;_ * &quot;-&quot;??_ ;_ @_ "/>
    <numFmt numFmtId="176" formatCode="ge"/>
    <numFmt numFmtId="177" formatCode="[$-411]ggg"/>
    <numFmt numFmtId="178" formatCode="m/d\ \ h:mm;@"/>
    <numFmt numFmtId="179" formatCode="0.0_);[Red]\(0.0\)"/>
    <numFmt numFmtId="180" formatCode="0_ "/>
    <numFmt numFmtId="181" formatCode="0.00_ "/>
    <numFmt numFmtId="182" formatCode="0.00_);[Red]\(0.00\)"/>
    <numFmt numFmtId="183" formatCode="e&quot;年&quot;&quot;度&quot;"/>
    <numFmt numFmtId="184" formatCode="#"/>
    <numFmt numFmtId="185" formatCode="e"/>
    <numFmt numFmtId="186" formatCode="yyyy/m/d;@"/>
    <numFmt numFmtId="187" formatCode="ggg"/>
    <numFmt numFmtId="188" formatCode="#,##0_ "/>
    <numFmt numFmtId="189" formatCode="_-&quot;¥&quot;* #,##0.00_-\ ;\-&quot;¥&quot;* #,##0.00_-\ ;_-&quot;¥&quot;* &quot;-&quot;??_-\ ;_-@_-"/>
    <numFmt numFmtId="190" formatCode="[$-411]ggge&quot;年&quot;m&quot;月&quot;d&quot;日&quot;;@"/>
    <numFmt numFmtId="191" formatCode="ggge&quot;年&quot;&quot;度&quot;"/>
    <numFmt numFmtId="192" formatCode="0.0_ "/>
    <numFmt numFmtId="193" formatCode="#,##0_);[Red]\(#,##0\)"/>
    <numFmt numFmtId="194" formatCode="#,##0_ ;[Red]\-#,##0\ "/>
    <numFmt numFmtId="195" formatCode="###,###,##0\ ;;&quot;- &quot;\ "/>
    <numFmt numFmtId="196" formatCode="###,###,##0\ ;;"/>
    <numFmt numFmtId="197" formatCode="000\-0000"/>
    <numFmt numFmtId="198" formatCode="yyyy\.m"/>
    <numFmt numFmtId="199" formatCode="&quot;～　&quot;yyyy\.m"/>
    <numFmt numFmtId="200" formatCode="ggge&quot;年度&quot;"/>
  </numFmts>
  <fonts count="70">
    <font>
      <sz val="11"/>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4"/>
      <name val="HGSｺﾞｼｯｸM"/>
      <family val="3"/>
      <charset val="128"/>
    </font>
    <font>
      <sz val="14"/>
      <name val="ＭＳ ゴシック"/>
      <family val="3"/>
      <charset val="128"/>
    </font>
    <font>
      <b/>
      <sz val="14"/>
      <name val="ＭＳ ゴシック"/>
      <family val="3"/>
      <charset val="128"/>
    </font>
    <font>
      <sz val="12"/>
      <name val="ＭＳ ゴシック"/>
      <family val="3"/>
      <charset val="128"/>
    </font>
    <font>
      <u/>
      <sz val="11"/>
      <color indexed="12"/>
      <name val="ＭＳ ゴシック"/>
      <family val="3"/>
      <charset val="128"/>
    </font>
    <font>
      <sz val="13"/>
      <name val="ＭＳ Ｐゴシック"/>
      <family val="3"/>
      <charset val="128"/>
    </font>
    <font>
      <sz val="20"/>
      <name val="HG丸ｺﾞｼｯｸM-PRO"/>
      <family val="3"/>
      <charset val="128"/>
    </font>
    <font>
      <b/>
      <sz val="11"/>
      <color indexed="10"/>
      <name val="ＭＳ Ｐゴシック"/>
      <family val="3"/>
      <charset val="128"/>
    </font>
    <font>
      <sz val="24"/>
      <name val="ＭＳ Ｐゴシック"/>
      <family val="3"/>
      <charset val="128"/>
    </font>
    <font>
      <b/>
      <sz val="13"/>
      <color indexed="10"/>
      <name val="ＭＳ Ｐゴシック"/>
      <family val="3"/>
      <charset val="128"/>
    </font>
    <font>
      <sz val="11"/>
      <name val="HG丸ｺﾞｼｯｸM-PRO"/>
      <family val="3"/>
      <charset val="128"/>
    </font>
    <font>
      <b/>
      <sz val="13"/>
      <color indexed="22"/>
      <name val="ＭＳ Ｐゴシック"/>
      <family val="3"/>
      <charset val="128"/>
    </font>
    <font>
      <b/>
      <sz val="11"/>
      <color indexed="22"/>
      <name val="ＭＳ Ｐゴシック"/>
      <family val="3"/>
      <charset val="128"/>
    </font>
    <font>
      <sz val="10"/>
      <color indexed="13"/>
      <name val="ＭＳ Ｐゴシック"/>
      <family val="3"/>
      <charset val="128"/>
    </font>
    <font>
      <sz val="11"/>
      <color indexed="13"/>
      <name val="ＭＳ Ｐゴシック"/>
      <family val="3"/>
      <charset val="128"/>
    </font>
    <font>
      <sz val="10"/>
      <color indexed="22"/>
      <name val="ＭＳ Ｐゴシック"/>
      <family val="3"/>
      <charset val="128"/>
    </font>
    <font>
      <sz val="10"/>
      <name val="ＭＳ Ｐゴシック"/>
      <family val="3"/>
      <charset val="128"/>
    </font>
    <font>
      <sz val="21"/>
      <color indexed="63"/>
      <name val="HG丸ｺﾞｼｯｸM-PRO"/>
      <family val="3"/>
      <charset val="128"/>
    </font>
    <font>
      <u/>
      <sz val="11"/>
      <color indexed="12"/>
      <name val="ＭＳ Ｐゴシック"/>
      <family val="3"/>
      <charset val="128"/>
    </font>
    <font>
      <u/>
      <sz val="11"/>
      <color indexed="30"/>
      <name val="ＭＳ Ｐゴシック"/>
      <family val="3"/>
      <charset val="128"/>
    </font>
    <font>
      <sz val="13"/>
      <color indexed="10"/>
      <name val="ＭＳ Ｐゴシック"/>
      <family val="3"/>
      <charset val="128"/>
    </font>
    <font>
      <u/>
      <sz val="12"/>
      <color indexed="12"/>
      <name val="ＭＳ Ｐゴシック"/>
      <family val="3"/>
      <charset val="128"/>
    </font>
    <font>
      <sz val="21"/>
      <name val="HG丸ｺﾞｼｯｸM-PRO"/>
      <family val="3"/>
      <charset val="128"/>
    </font>
    <font>
      <b/>
      <sz val="12"/>
      <color indexed="10"/>
      <name val="ＭＳ Ｐゴシック"/>
      <family val="3"/>
      <charset val="128"/>
    </font>
    <font>
      <b/>
      <sz val="13"/>
      <name val="ＭＳ Ｐゴシック"/>
      <family val="3"/>
      <charset val="128"/>
    </font>
    <font>
      <sz val="12"/>
      <color indexed="13"/>
      <name val="ＭＳ Ｐゴシック"/>
      <family val="3"/>
      <charset val="128"/>
    </font>
    <font>
      <u/>
      <sz val="11"/>
      <color indexed="30"/>
      <name val="ＭＳ ゴシック"/>
      <family val="3"/>
      <charset val="128"/>
    </font>
    <font>
      <sz val="11"/>
      <color indexed="30"/>
      <name val="ＭＳ Ｐゴシック"/>
      <family val="3"/>
      <charset val="128"/>
    </font>
    <font>
      <sz val="12"/>
      <color indexed="10"/>
      <name val="ＭＳ Ｐゴシック"/>
      <family val="3"/>
      <charset val="128"/>
    </font>
    <font>
      <sz val="12"/>
      <name val="HG丸ｺﾞｼｯｸM-PRO"/>
      <family val="3"/>
      <charset val="128"/>
    </font>
    <font>
      <sz val="12"/>
      <name val="ＭＳ Ｐゴシック"/>
      <family val="3"/>
      <charset val="128"/>
    </font>
    <font>
      <u/>
      <sz val="12"/>
      <color indexed="20"/>
      <name val="宋体"/>
      <family val="3"/>
      <charset val="128"/>
    </font>
    <font>
      <sz val="14"/>
      <name val="HG丸ｺﾞｼｯｸM-PRO"/>
      <family val="3"/>
      <charset val="128"/>
    </font>
    <font>
      <sz val="21"/>
      <color indexed="10"/>
      <name val="HG丸ｺﾞｼｯｸM-PRO"/>
      <family val="3"/>
      <charset val="128"/>
    </font>
    <font>
      <b/>
      <sz val="12"/>
      <name val="ＭＳ Ｐゴシック"/>
      <family val="3"/>
      <charset val="128"/>
    </font>
    <font>
      <sz val="10"/>
      <color indexed="10"/>
      <name val="ＭＳ Ｐゴシック"/>
      <family val="3"/>
      <charset val="128"/>
    </font>
    <font>
      <sz val="10.5"/>
      <color indexed="10"/>
      <name val="ＭＳ Ｐゴシック"/>
      <family val="3"/>
      <charset val="128"/>
    </font>
    <font>
      <vertAlign val="superscript"/>
      <sz val="6"/>
      <name val="ＭＳ Ｐゴシック"/>
      <family val="3"/>
      <charset val="128"/>
    </font>
    <font>
      <sz val="11"/>
      <name val="ＭＳ Ｐゴシック"/>
      <family val="3"/>
      <charset val="128"/>
    </font>
    <font>
      <sz val="6"/>
      <name val="ＭＳ Ｐゴシック"/>
      <family val="3"/>
      <charset val="128"/>
    </font>
    <font>
      <b/>
      <sz val="13"/>
      <color rgb="FFFF0000"/>
      <name val="ＭＳ Ｐゴシック"/>
      <family val="3"/>
      <charset val="128"/>
    </font>
    <font>
      <b/>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
      <sz val="11"/>
      <color theme="1"/>
      <name val="ＭＳ Ｐゴシック"/>
      <family val="2"/>
      <charset val="128"/>
      <scheme val="minor"/>
    </font>
    <font>
      <sz val="2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2"/>
      <charset val="128"/>
    </font>
    <font>
      <sz val="11"/>
      <color rgb="FFFF0000"/>
      <name val="ＭＳ Ｐゴシック"/>
      <family val="3"/>
      <charset val="128"/>
      <scheme val="minor"/>
    </font>
    <font>
      <sz val="18"/>
      <color rgb="FFFF0000"/>
      <name val="ＭＳ Ｐゴシック"/>
      <family val="3"/>
      <charset val="128"/>
    </font>
    <font>
      <b/>
      <u/>
      <sz val="18"/>
      <color indexed="12"/>
      <name val="ＭＳ Ｐゴシック"/>
      <family val="3"/>
      <charset val="128"/>
    </font>
    <font>
      <sz val="11"/>
      <name val="ＭＳ Ｐゴシック"/>
      <family val="3"/>
      <charset val="128"/>
      <scheme val="minor"/>
    </font>
    <font>
      <b/>
      <sz val="11"/>
      <color theme="0"/>
      <name val="ＭＳ Ｐゴシック"/>
      <family val="3"/>
      <charset val="128"/>
    </font>
    <font>
      <b/>
      <sz val="10"/>
      <color theme="0"/>
      <name val="ＭＳ Ｐゴシック"/>
      <family val="3"/>
      <charset val="128"/>
      <scheme val="minor"/>
    </font>
    <font>
      <b/>
      <sz val="9"/>
      <color theme="0"/>
      <name val="ＭＳ Ｐゴシック"/>
      <family val="3"/>
      <charset val="128"/>
    </font>
    <font>
      <sz val="10"/>
      <name val="ＭＳ Ｐゴシック"/>
      <family val="3"/>
      <charset val="128"/>
      <scheme val="minor"/>
    </font>
    <font>
      <sz val="9"/>
      <name val="ＭＳ Ｐゴシック"/>
      <family val="3"/>
      <charset val="128"/>
      <scheme val="minor"/>
    </font>
    <font>
      <sz val="10"/>
      <color rgb="FFFF0000"/>
      <name val="ＭＳ Ｐゴシック"/>
      <family val="3"/>
      <charset val="128"/>
    </font>
    <font>
      <sz val="36"/>
      <name val="ＭＳ Ｐゴシック"/>
      <family val="3"/>
      <charset val="128"/>
    </font>
    <font>
      <sz val="13"/>
      <color rgb="FFCCFFCC"/>
      <name val="ＭＳ Ｐゴシック"/>
      <family val="3"/>
      <charset val="128"/>
    </font>
    <font>
      <sz val="12"/>
      <color rgb="FFCCFFCC"/>
      <name val="ＭＳ Ｐゴシック"/>
      <family val="3"/>
      <charset val="128"/>
    </font>
    <font>
      <b/>
      <sz val="12"/>
      <color rgb="FFCCFFCC"/>
      <name val="ＭＳ Ｐゴシック"/>
      <family val="3"/>
      <charset val="128"/>
    </font>
    <font>
      <sz val="11"/>
      <color rgb="FFCCFFCC"/>
      <name val="ＭＳ Ｐゴシック"/>
      <family val="3"/>
      <charset val="128"/>
    </font>
    <font>
      <b/>
      <sz val="11"/>
      <color rgb="FFCCFFCC"/>
      <name val="ＭＳ Ｐゴシック"/>
      <family val="3"/>
      <charset val="128"/>
    </font>
  </fonts>
  <fills count="13">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8" tint="0.79998168889431442"/>
        <bgColor indexed="64"/>
      </patternFill>
    </fill>
    <fill>
      <patternFill patternType="mediumGray">
        <fgColor theme="0"/>
        <bgColor rgb="FFFFFF00"/>
      </patternFill>
    </fill>
    <fill>
      <patternFill patternType="solid">
        <fgColor theme="7" tint="0.59996337778862885"/>
        <bgColor indexed="64"/>
      </patternFill>
    </fill>
  </fills>
  <borders count="253">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9"/>
      </bottom>
      <diagonal/>
    </border>
    <border>
      <left style="medium">
        <color indexed="64"/>
      </left>
      <right/>
      <top style="medium">
        <color indexed="9"/>
      </top>
      <bottom style="medium">
        <color indexed="9"/>
      </bottom>
      <diagonal/>
    </border>
    <border>
      <left/>
      <right/>
      <top style="medium">
        <color indexed="9"/>
      </top>
      <bottom style="medium">
        <color indexed="9"/>
      </bottom>
      <diagonal/>
    </border>
    <border>
      <left/>
      <right style="medium">
        <color indexed="64"/>
      </right>
      <top/>
      <bottom style="medium">
        <color indexed="64"/>
      </bottom>
      <diagonal/>
    </border>
    <border>
      <left style="medium">
        <color indexed="64"/>
      </left>
      <right/>
      <top style="medium">
        <color indexed="9"/>
      </top>
      <bottom style="medium">
        <color indexed="64"/>
      </bottom>
      <diagonal/>
    </border>
    <border>
      <left/>
      <right/>
      <top style="medium">
        <color indexed="9"/>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9"/>
      </bottom>
      <diagonal/>
    </border>
    <border>
      <left/>
      <right style="medium">
        <color indexed="64"/>
      </right>
      <top style="medium">
        <color indexed="9"/>
      </top>
      <bottom style="medium">
        <color indexed="9"/>
      </bottom>
      <diagonal/>
    </border>
    <border>
      <left/>
      <right style="medium">
        <color indexed="64"/>
      </right>
      <top style="medium">
        <color indexed="9"/>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top/>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double">
        <color indexed="10"/>
      </bottom>
      <diagonal/>
    </border>
    <border>
      <left style="medium">
        <color indexed="64"/>
      </left>
      <right style="thin">
        <color indexed="64"/>
      </right>
      <top style="double">
        <color indexed="10"/>
      </top>
      <bottom style="double">
        <color indexed="10"/>
      </bottom>
      <diagonal/>
    </border>
    <border>
      <left style="medium">
        <color indexed="64"/>
      </left>
      <right style="thin">
        <color indexed="64"/>
      </right>
      <top style="double">
        <color indexed="10"/>
      </top>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bottom/>
      <diagonal style="thin">
        <color indexed="64"/>
      </diagonal>
    </border>
    <border diagonalUp="1">
      <left/>
      <right style="medium">
        <color indexed="64"/>
      </right>
      <top style="double">
        <color indexed="64"/>
      </top>
      <bottom/>
      <diagonal style="thin">
        <color indexed="64"/>
      </diagonal>
    </border>
    <border>
      <left style="medium">
        <color indexed="64"/>
      </left>
      <right style="thin">
        <color indexed="64"/>
      </right>
      <top style="double">
        <color indexed="10"/>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style="medium">
        <color indexed="64"/>
      </left>
      <right style="medium">
        <color indexed="64"/>
      </right>
      <top style="thin">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top/>
      <bottom style="double">
        <color indexed="64"/>
      </bottom>
      <diagonal/>
    </border>
    <border>
      <left/>
      <right style="medium">
        <color indexed="53"/>
      </right>
      <top style="medium">
        <color indexed="53"/>
      </top>
      <bottom style="medium">
        <color indexed="53"/>
      </bottom>
      <diagonal/>
    </border>
    <border>
      <left/>
      <right style="medium">
        <color indexed="53"/>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bottom/>
      <diagonal/>
    </border>
    <border>
      <left style="medium">
        <color indexed="53"/>
      </left>
      <right/>
      <top/>
      <bottom/>
      <diagonal/>
    </border>
    <border>
      <left style="medium">
        <color indexed="53"/>
      </left>
      <right/>
      <top/>
      <bottom style="medium">
        <color indexed="53"/>
      </bottom>
      <diagonal/>
    </border>
    <border>
      <left/>
      <right/>
      <top/>
      <bottom style="medium">
        <color indexed="53"/>
      </bottom>
      <diagonal/>
    </border>
    <border>
      <left style="medium">
        <color indexed="53"/>
      </left>
      <right style="medium">
        <color indexed="64"/>
      </right>
      <top style="medium">
        <color indexed="53"/>
      </top>
      <bottom style="hair">
        <color indexed="53"/>
      </bottom>
      <diagonal/>
    </border>
    <border>
      <left style="medium">
        <color indexed="64"/>
      </left>
      <right style="medium">
        <color indexed="64"/>
      </right>
      <top style="medium">
        <color indexed="53"/>
      </top>
      <bottom style="hair">
        <color indexed="53"/>
      </bottom>
      <diagonal/>
    </border>
    <border>
      <left style="medium">
        <color indexed="53"/>
      </left>
      <right style="medium">
        <color indexed="64"/>
      </right>
      <top style="hair">
        <color indexed="53"/>
      </top>
      <bottom style="hair">
        <color indexed="53"/>
      </bottom>
      <diagonal/>
    </border>
    <border>
      <left style="medium">
        <color indexed="64"/>
      </left>
      <right style="medium">
        <color indexed="64"/>
      </right>
      <top style="hair">
        <color indexed="53"/>
      </top>
      <bottom style="hair">
        <color indexed="53"/>
      </bottom>
      <diagonal/>
    </border>
    <border>
      <left style="medium">
        <color indexed="53"/>
      </left>
      <right style="medium">
        <color indexed="64"/>
      </right>
      <top style="hair">
        <color indexed="53"/>
      </top>
      <bottom/>
      <diagonal/>
    </border>
    <border>
      <left style="medium">
        <color indexed="64"/>
      </left>
      <right style="medium">
        <color indexed="64"/>
      </right>
      <top style="hair">
        <color indexed="53"/>
      </top>
      <bottom/>
      <diagonal/>
    </border>
    <border>
      <left style="medium">
        <color indexed="53"/>
      </left>
      <right/>
      <top style="medium">
        <color indexed="53"/>
      </top>
      <bottom style="hair">
        <color indexed="53"/>
      </bottom>
      <diagonal/>
    </border>
    <border>
      <left/>
      <right/>
      <top style="medium">
        <color indexed="53"/>
      </top>
      <bottom style="hair">
        <color indexed="53"/>
      </bottom>
      <diagonal/>
    </border>
    <border>
      <left style="medium">
        <color indexed="53"/>
      </left>
      <right/>
      <top style="hair">
        <color indexed="53"/>
      </top>
      <bottom style="hair">
        <color indexed="53"/>
      </bottom>
      <diagonal/>
    </border>
    <border>
      <left/>
      <right/>
      <top style="hair">
        <color indexed="53"/>
      </top>
      <bottom style="hair">
        <color indexed="53"/>
      </bottom>
      <diagonal/>
    </border>
    <border>
      <left style="medium">
        <color indexed="53"/>
      </left>
      <right/>
      <top style="hair">
        <color indexed="53"/>
      </top>
      <bottom/>
      <diagonal/>
    </border>
    <border>
      <left/>
      <right/>
      <top style="hair">
        <color indexed="53"/>
      </top>
      <bottom/>
      <diagonal/>
    </border>
    <border>
      <left style="medium">
        <color indexed="53"/>
      </left>
      <right/>
      <top/>
      <bottom style="hair">
        <color indexed="53"/>
      </bottom>
      <diagonal/>
    </border>
    <border>
      <left/>
      <right/>
      <top/>
      <bottom style="hair">
        <color indexed="53"/>
      </bottom>
      <diagonal/>
    </border>
    <border>
      <left/>
      <right style="medium">
        <color indexed="53"/>
      </right>
      <top style="medium">
        <color indexed="53"/>
      </top>
      <bottom/>
      <diagonal/>
    </border>
    <border>
      <left/>
      <right style="medium">
        <color indexed="53"/>
      </right>
      <top style="medium">
        <color indexed="53"/>
      </top>
      <bottom style="hair">
        <color indexed="53"/>
      </bottom>
      <diagonal/>
    </border>
    <border>
      <left/>
      <right style="medium">
        <color indexed="53"/>
      </right>
      <top style="hair">
        <color indexed="53"/>
      </top>
      <bottom style="hair">
        <color indexed="53"/>
      </bottom>
      <diagonal/>
    </border>
    <border>
      <left/>
      <right style="medium">
        <color indexed="53"/>
      </right>
      <top style="hair">
        <color indexed="53"/>
      </top>
      <bottom/>
      <diagonal/>
    </border>
    <border>
      <left/>
      <right style="medium">
        <color indexed="53"/>
      </right>
      <top/>
      <bottom style="hair">
        <color indexed="53"/>
      </bottom>
      <diagonal/>
    </border>
    <border>
      <left/>
      <right style="medium">
        <color indexed="53"/>
      </right>
      <top/>
      <bottom style="medium">
        <color indexed="53"/>
      </bottom>
      <diagonal/>
    </border>
    <border>
      <left/>
      <right style="medium">
        <color indexed="64"/>
      </right>
      <top style="medium">
        <color indexed="53"/>
      </top>
      <bottom style="medium">
        <color indexed="53"/>
      </bottom>
      <diagonal/>
    </border>
    <border>
      <left style="medium">
        <color indexed="64"/>
      </left>
      <right style="medium">
        <color indexed="53"/>
      </right>
      <top style="medium">
        <color indexed="53"/>
      </top>
      <bottom style="hair">
        <color indexed="53"/>
      </bottom>
      <diagonal/>
    </border>
    <border>
      <left style="medium">
        <color indexed="64"/>
      </left>
      <right style="medium">
        <color indexed="53"/>
      </right>
      <top style="hair">
        <color indexed="53"/>
      </top>
      <bottom style="hair">
        <color indexed="53"/>
      </bottom>
      <diagonal/>
    </border>
    <border>
      <left style="medium">
        <color indexed="64"/>
      </left>
      <right style="medium">
        <color indexed="53"/>
      </right>
      <top style="hair">
        <color indexed="53"/>
      </top>
      <bottom/>
      <diagonal/>
    </border>
    <border>
      <left style="medium">
        <color indexed="53"/>
      </left>
      <right style="medium">
        <color indexed="53"/>
      </right>
      <top style="medium">
        <color indexed="53"/>
      </top>
      <bottom style="medium">
        <color indexed="53"/>
      </bottom>
      <diagonal/>
    </border>
    <border>
      <left style="thin">
        <color indexed="64"/>
      </left>
      <right style="thin">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right style="thin">
        <color indexed="53"/>
      </right>
      <top style="thin">
        <color indexed="64"/>
      </top>
      <bottom style="medium">
        <color indexed="64"/>
      </bottom>
      <diagonal/>
    </border>
    <border>
      <left style="thin">
        <color indexed="53"/>
      </left>
      <right style="thin">
        <color indexed="53"/>
      </right>
      <top style="thin">
        <color indexed="64"/>
      </top>
      <bottom style="medium">
        <color indexed="64"/>
      </bottom>
      <diagonal/>
    </border>
    <border>
      <left style="thin">
        <color indexed="53"/>
      </left>
      <right style="medium">
        <color indexed="64"/>
      </right>
      <top style="thin">
        <color indexed="64"/>
      </top>
      <bottom style="thin">
        <color indexed="64"/>
      </bottom>
      <diagonal/>
    </border>
    <border>
      <left style="thin">
        <color indexed="53"/>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53"/>
      </left>
      <right style="thin">
        <color indexed="53"/>
      </right>
      <top style="medium">
        <color indexed="53"/>
      </top>
      <bottom/>
      <diagonal/>
    </border>
    <border>
      <left style="thin">
        <color indexed="53"/>
      </left>
      <right style="thin">
        <color indexed="53"/>
      </right>
      <top style="medium">
        <color indexed="53"/>
      </top>
      <bottom/>
      <diagonal/>
    </border>
    <border>
      <left style="medium">
        <color indexed="53"/>
      </left>
      <right style="thin">
        <color indexed="53"/>
      </right>
      <top/>
      <bottom style="medium">
        <color indexed="53"/>
      </bottom>
      <diagonal/>
    </border>
    <border>
      <left style="thin">
        <color indexed="53"/>
      </left>
      <right style="thin">
        <color indexed="53"/>
      </right>
      <top/>
      <bottom style="medium">
        <color indexed="53"/>
      </bottom>
      <diagonal/>
    </border>
    <border>
      <left style="thin">
        <color indexed="53"/>
      </left>
      <right style="medium">
        <color indexed="53"/>
      </right>
      <top style="medium">
        <color indexed="53"/>
      </top>
      <bottom/>
      <diagonal/>
    </border>
    <border>
      <left/>
      <right style="thin">
        <color indexed="53"/>
      </right>
      <top style="thin">
        <color indexed="64"/>
      </top>
      <bottom/>
      <diagonal/>
    </border>
    <border>
      <left style="thin">
        <color indexed="53"/>
      </left>
      <right style="thin">
        <color indexed="53"/>
      </right>
      <top style="thin">
        <color indexed="64"/>
      </top>
      <bottom/>
      <diagonal/>
    </border>
    <border>
      <left style="thin">
        <color indexed="53"/>
      </left>
      <right style="thin">
        <color indexed="64"/>
      </right>
      <top style="thin">
        <color indexed="64"/>
      </top>
      <bottom/>
      <diagonal/>
    </border>
    <border>
      <left style="thin">
        <color indexed="53"/>
      </left>
      <right style="medium">
        <color indexed="53"/>
      </right>
      <top/>
      <bottom style="medium">
        <color indexed="53"/>
      </bottom>
      <diagonal/>
    </border>
    <border>
      <left/>
      <right style="thin">
        <color indexed="53"/>
      </right>
      <top/>
      <bottom style="thin">
        <color indexed="8"/>
      </bottom>
      <diagonal/>
    </border>
    <border>
      <left style="thin">
        <color indexed="53"/>
      </left>
      <right style="thin">
        <color indexed="53"/>
      </right>
      <top/>
      <bottom style="thin">
        <color indexed="8"/>
      </bottom>
      <diagonal/>
    </border>
    <border>
      <left style="thin">
        <color indexed="53"/>
      </left>
      <right style="thin">
        <color indexed="64"/>
      </right>
      <top/>
      <bottom style="thin">
        <color indexed="8"/>
      </bottom>
      <diagonal/>
    </border>
    <border diagonalUp="1">
      <left/>
      <right style="medium">
        <color indexed="64"/>
      </right>
      <top style="thin">
        <color indexed="64"/>
      </top>
      <bottom/>
      <diagonal style="thin">
        <color indexed="64"/>
      </diagonal>
    </border>
    <border>
      <left style="medium">
        <color indexed="53"/>
      </left>
      <right style="thin">
        <color indexed="53"/>
      </right>
      <top/>
      <bottom/>
      <diagonal/>
    </border>
    <border>
      <left style="thin">
        <color indexed="53"/>
      </left>
      <right style="thin">
        <color indexed="53"/>
      </right>
      <top/>
      <bottom/>
      <diagonal/>
    </border>
    <border>
      <left style="thin">
        <color indexed="53"/>
      </left>
      <right style="medium">
        <color indexed="53"/>
      </right>
      <top/>
      <bottom/>
      <diagonal/>
    </border>
    <border>
      <left style="thin">
        <color indexed="64"/>
      </left>
      <right/>
      <top style="medium">
        <color indexed="53"/>
      </top>
      <bottom/>
      <diagonal/>
    </border>
    <border>
      <left style="thin">
        <color indexed="64"/>
      </left>
      <right/>
      <top/>
      <bottom style="medium">
        <color indexed="53"/>
      </bottom>
      <diagonal/>
    </border>
    <border>
      <left style="medium">
        <color indexed="53"/>
      </left>
      <right style="thin">
        <color indexed="53"/>
      </right>
      <top style="medium">
        <color indexed="53"/>
      </top>
      <bottom style="medium">
        <color indexed="64"/>
      </bottom>
      <diagonal/>
    </border>
    <border>
      <left style="thin">
        <color indexed="53"/>
      </left>
      <right style="thin">
        <color indexed="53"/>
      </right>
      <top style="medium">
        <color indexed="53"/>
      </top>
      <bottom style="medium">
        <color indexed="64"/>
      </bottom>
      <diagonal/>
    </border>
    <border>
      <left style="medium">
        <color indexed="53"/>
      </left>
      <right style="thin">
        <color indexed="53"/>
      </right>
      <top style="medium">
        <color indexed="64"/>
      </top>
      <bottom style="medium">
        <color indexed="64"/>
      </bottom>
      <diagonal/>
    </border>
    <border>
      <left style="thin">
        <color indexed="53"/>
      </left>
      <right style="thin">
        <color indexed="53"/>
      </right>
      <top style="medium">
        <color indexed="64"/>
      </top>
      <bottom style="medium">
        <color indexed="64"/>
      </bottom>
      <diagonal/>
    </border>
    <border>
      <left style="medium">
        <color indexed="53"/>
      </left>
      <right style="thin">
        <color indexed="53"/>
      </right>
      <top style="medium">
        <color indexed="64"/>
      </top>
      <bottom style="medium">
        <color indexed="53"/>
      </bottom>
      <diagonal/>
    </border>
    <border>
      <left style="thin">
        <color indexed="53"/>
      </left>
      <right style="thin">
        <color indexed="53"/>
      </right>
      <top style="medium">
        <color indexed="64"/>
      </top>
      <bottom style="medium">
        <color indexed="53"/>
      </bottom>
      <diagonal/>
    </border>
    <border>
      <left style="thin">
        <color indexed="53"/>
      </left>
      <right style="medium">
        <color indexed="53"/>
      </right>
      <top style="medium">
        <color indexed="53"/>
      </top>
      <bottom style="medium">
        <color indexed="64"/>
      </bottom>
      <diagonal/>
    </border>
    <border>
      <left style="thin">
        <color indexed="53"/>
      </left>
      <right style="medium">
        <color indexed="53"/>
      </right>
      <top style="medium">
        <color indexed="64"/>
      </top>
      <bottom style="medium">
        <color indexed="64"/>
      </bottom>
      <diagonal/>
    </border>
    <border>
      <left style="thin">
        <color indexed="53"/>
      </left>
      <right style="medium">
        <color indexed="53"/>
      </right>
      <top style="medium">
        <color indexed="64"/>
      </top>
      <bottom style="medium">
        <color indexed="53"/>
      </bottom>
      <diagonal/>
    </border>
    <border>
      <left style="medium">
        <color indexed="53"/>
      </left>
      <right/>
      <top style="medium">
        <color indexed="53"/>
      </top>
      <bottom style="dotted">
        <color indexed="53"/>
      </bottom>
      <diagonal/>
    </border>
    <border>
      <left/>
      <right/>
      <top style="medium">
        <color indexed="53"/>
      </top>
      <bottom style="dotted">
        <color indexed="53"/>
      </bottom>
      <diagonal/>
    </border>
    <border>
      <left/>
      <right style="medium">
        <color indexed="53"/>
      </right>
      <top style="medium">
        <color indexed="53"/>
      </top>
      <bottom style="dotted">
        <color indexed="53"/>
      </bottom>
      <diagonal/>
    </border>
    <border>
      <left style="medium">
        <color indexed="53"/>
      </left>
      <right/>
      <top style="dotted">
        <color indexed="53"/>
      </top>
      <bottom style="medium">
        <color indexed="53"/>
      </bottom>
      <diagonal/>
    </border>
    <border>
      <left/>
      <right/>
      <top style="dotted">
        <color indexed="53"/>
      </top>
      <bottom style="medium">
        <color indexed="53"/>
      </bottom>
      <diagonal/>
    </border>
    <border>
      <left/>
      <right style="medium">
        <color indexed="53"/>
      </right>
      <top style="dotted">
        <color indexed="53"/>
      </top>
      <bottom style="medium">
        <color indexed="53"/>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diagonal/>
    </border>
    <border>
      <left style="thin">
        <color auto="1"/>
      </left>
      <right/>
      <top style="thin">
        <color auto="1"/>
      </top>
      <bottom style="thin">
        <color auto="1"/>
      </bottom>
      <diagonal/>
    </border>
    <border>
      <left style="thin">
        <color indexed="64"/>
      </left>
      <right style="thin">
        <color indexed="64"/>
      </right>
      <top style="dotted">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right/>
      <top style="thin">
        <color indexed="8"/>
      </top>
      <bottom/>
      <diagonal/>
    </border>
    <border>
      <left/>
      <right style="thin">
        <color indexed="64"/>
      </right>
      <top style="thin">
        <color indexed="8"/>
      </top>
      <bottom/>
      <diagonal/>
    </border>
    <border>
      <left/>
      <right/>
      <top style="medium">
        <color auto="1"/>
      </top>
      <bottom/>
      <diagonal/>
    </border>
    <border>
      <left/>
      <right/>
      <top/>
      <bottom style="double">
        <color auto="1"/>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diagonalUp="1">
      <left style="thick">
        <color rgb="FFFF0000"/>
      </left>
      <right style="thin">
        <color indexed="64"/>
      </right>
      <top style="thin">
        <color indexed="64"/>
      </top>
      <bottom style="thin">
        <color indexed="64"/>
      </bottom>
      <diagonal style="thin">
        <color indexed="64"/>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style="dotted">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53"/>
      </right>
      <top/>
      <bottom/>
      <diagonal/>
    </border>
    <border>
      <left style="thin">
        <color indexed="53"/>
      </left>
      <right style="thin">
        <color indexed="64"/>
      </right>
      <top/>
      <bottom/>
      <diagonal/>
    </border>
    <border>
      <left style="thin">
        <color indexed="64"/>
      </left>
      <right style="thin">
        <color indexed="64"/>
      </right>
      <top style="thin">
        <color indexed="64"/>
      </top>
      <bottom/>
      <diagonal/>
    </border>
  </borders>
  <cellStyleXfs count="15">
    <xf numFmtId="0" fontId="0" fillId="0" borderId="0">
      <alignment vertical="center"/>
    </xf>
    <xf numFmtId="0" fontId="43" fillId="0" borderId="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35" fillId="0" borderId="0" applyFont="0" applyFill="0" applyBorder="0" applyAlignment="0" applyProtection="0">
      <alignment vertical="center"/>
    </xf>
    <xf numFmtId="43" fontId="35" fillId="0" borderId="0" applyFont="0" applyFill="0" applyBorder="0" applyAlignment="0" applyProtection="0">
      <alignment vertical="center"/>
    </xf>
    <xf numFmtId="0" fontId="43" fillId="0" borderId="0">
      <alignment vertical="center"/>
    </xf>
    <xf numFmtId="189" fontId="35"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9" fillId="0" borderId="0">
      <alignment vertical="center"/>
    </xf>
    <xf numFmtId="38" fontId="49" fillId="0" borderId="0" applyFont="0" applyFill="0" applyBorder="0" applyAlignment="0" applyProtection="0">
      <alignment vertical="center"/>
    </xf>
  </cellStyleXfs>
  <cellXfs count="1507">
    <xf numFmtId="0" fontId="0" fillId="0" borderId="0" xfId="0">
      <alignment vertical="center"/>
    </xf>
    <xf numFmtId="0" fontId="0" fillId="0" borderId="0" xfId="11" applyFont="1" applyAlignment="1">
      <alignment vertical="center"/>
    </xf>
    <xf numFmtId="0" fontId="0" fillId="0" borderId="1" xfId="11" applyFont="1" applyBorder="1" applyAlignment="1">
      <alignment horizontal="center" vertical="center"/>
    </xf>
    <xf numFmtId="0" fontId="0" fillId="0" borderId="2" xfId="11" applyFont="1" applyBorder="1" applyAlignment="1">
      <alignment horizontal="center" vertical="center"/>
    </xf>
    <xf numFmtId="0" fontId="0" fillId="0" borderId="3" xfId="11" applyFont="1" applyBorder="1" applyAlignment="1">
      <alignment horizontal="center" vertical="center"/>
    </xf>
    <xf numFmtId="0" fontId="0" fillId="0" borderId="4" xfId="11" applyFont="1" applyFill="1" applyBorder="1" applyAlignment="1">
      <alignment horizontal="center" vertical="center"/>
    </xf>
    <xf numFmtId="0" fontId="0" fillId="0" borderId="5" xfId="11" applyFont="1" applyFill="1" applyBorder="1" applyAlignment="1">
      <alignment horizontal="center" vertical="center"/>
    </xf>
    <xf numFmtId="0" fontId="0" fillId="0" borderId="6" xfId="11" applyFont="1" applyFill="1" applyBorder="1" applyAlignment="1">
      <alignment horizontal="center" vertical="center"/>
    </xf>
    <xf numFmtId="0" fontId="0" fillId="0" borderId="7" xfId="11" applyFont="1" applyBorder="1" applyAlignment="1">
      <alignment vertical="center"/>
    </xf>
    <xf numFmtId="0" fontId="0" fillId="0" borderId="8" xfId="11" applyFont="1" applyBorder="1" applyAlignment="1">
      <alignment horizontal="center" vertical="center"/>
    </xf>
    <xf numFmtId="0" fontId="0" fillId="0" borderId="9" xfId="11" applyFont="1" applyBorder="1" applyAlignment="1">
      <alignment vertical="center"/>
    </xf>
    <xf numFmtId="180" fontId="0" fillId="0" borderId="10" xfId="11" applyNumberFormat="1" applyFont="1" applyFill="1" applyBorder="1" applyAlignment="1">
      <alignment vertical="center"/>
    </xf>
    <xf numFmtId="180" fontId="0" fillId="0" borderId="11" xfId="11" applyNumberFormat="1" applyFont="1" applyFill="1" applyBorder="1" applyAlignment="1">
      <alignment vertical="center"/>
    </xf>
    <xf numFmtId="180" fontId="0" fillId="0" borderId="12" xfId="11" applyNumberFormat="1" applyFont="1" applyFill="1" applyBorder="1" applyAlignment="1">
      <alignment vertical="center"/>
    </xf>
    <xf numFmtId="0" fontId="0" fillId="0" borderId="12" xfId="11" applyFont="1" applyBorder="1" applyAlignment="1">
      <alignment horizontal="center" vertical="center"/>
    </xf>
    <xf numFmtId="0" fontId="0" fillId="0" borderId="13" xfId="11" applyFont="1" applyBorder="1" applyAlignment="1">
      <alignment vertical="center"/>
    </xf>
    <xf numFmtId="0" fontId="0" fillId="0" borderId="14" xfId="11" applyFont="1" applyBorder="1" applyAlignment="1">
      <alignment horizontal="center" vertical="center"/>
    </xf>
    <xf numFmtId="0" fontId="0" fillId="0" borderId="15" xfId="11" applyNumberFormat="1" applyFont="1" applyFill="1" applyBorder="1" applyAlignment="1">
      <alignment vertical="center" wrapText="1"/>
    </xf>
    <xf numFmtId="0" fontId="0" fillId="0" borderId="16" xfId="11" applyNumberFormat="1" applyFont="1" applyFill="1" applyBorder="1" applyAlignment="1">
      <alignment horizontal="center" vertical="center"/>
    </xf>
    <xf numFmtId="0" fontId="0" fillId="0" borderId="1" xfId="11" applyFont="1" applyBorder="1" applyAlignment="1">
      <alignment vertical="center" wrapText="1"/>
    </xf>
    <xf numFmtId="0" fontId="0" fillId="0" borderId="2" xfId="11" applyFont="1" applyBorder="1" applyAlignment="1">
      <alignment horizontal="center" vertical="center" wrapText="1"/>
    </xf>
    <xf numFmtId="0" fontId="0" fillId="0" borderId="17" xfId="11" applyFont="1" applyBorder="1" applyAlignment="1">
      <alignment vertical="center" wrapText="1"/>
    </xf>
    <xf numFmtId="0" fontId="0" fillId="0" borderId="18" xfId="11" applyFont="1" applyBorder="1" applyAlignment="1">
      <alignment horizontal="center" vertical="center" wrapText="1"/>
    </xf>
    <xf numFmtId="0" fontId="0" fillId="0" borderId="9" xfId="11" applyFont="1" applyBorder="1" applyAlignment="1">
      <alignment vertical="center" wrapText="1"/>
    </xf>
    <xf numFmtId="0" fontId="0" fillId="0" borderId="12" xfId="11" applyFont="1" applyBorder="1" applyAlignment="1">
      <alignment horizontal="center" vertical="center" wrapText="1"/>
    </xf>
    <xf numFmtId="0" fontId="0" fillId="0" borderId="7" xfId="11" applyFont="1" applyFill="1" applyBorder="1" applyAlignment="1">
      <alignment vertical="center"/>
    </xf>
    <xf numFmtId="0" fontId="0" fillId="0" borderId="9" xfId="11" applyFont="1" applyFill="1" applyBorder="1" applyAlignment="1">
      <alignment vertical="center"/>
    </xf>
    <xf numFmtId="0" fontId="0" fillId="0" borderId="16" xfId="11" applyFont="1" applyBorder="1" applyAlignment="1">
      <alignment horizontal="center" vertical="center"/>
    </xf>
    <xf numFmtId="180" fontId="0" fillId="0" borderId="19" xfId="11" applyNumberFormat="1" applyFont="1" applyFill="1" applyBorder="1" applyAlignment="1">
      <alignment vertical="center"/>
    </xf>
    <xf numFmtId="180" fontId="0" fillId="0" borderId="20" xfId="11" applyNumberFormat="1" applyFont="1" applyFill="1" applyBorder="1" applyAlignment="1">
      <alignment vertical="center"/>
    </xf>
    <xf numFmtId="180" fontId="0" fillId="0" borderId="14" xfId="11" applyNumberFormat="1" applyFont="1" applyFill="1" applyBorder="1" applyAlignment="1">
      <alignment vertical="center"/>
    </xf>
    <xf numFmtId="0" fontId="0" fillId="0" borderId="0" xfId="11" applyFont="1" applyBorder="1" applyAlignment="1">
      <alignment vertical="center"/>
    </xf>
    <xf numFmtId="0" fontId="0" fillId="0" borderId="0" xfId="11" applyFont="1" applyBorder="1" applyAlignment="1">
      <alignment horizontal="center" vertical="center"/>
    </xf>
    <xf numFmtId="0" fontId="1" fillId="0" borderId="0" xfId="11" applyFont="1" applyAlignment="1">
      <alignment vertical="center"/>
    </xf>
    <xf numFmtId="0" fontId="2" fillId="0" borderId="0" xfId="11" applyFont="1" applyAlignment="1">
      <alignment vertical="center"/>
    </xf>
    <xf numFmtId="0" fontId="0" fillId="0" borderId="32" xfId="11" applyFont="1" applyBorder="1" applyAlignment="1">
      <alignment horizontal="center" vertical="center"/>
    </xf>
    <xf numFmtId="0" fontId="0" fillId="0" borderId="33" xfId="11" applyFont="1" applyBorder="1" applyAlignment="1">
      <alignment vertical="center"/>
    </xf>
    <xf numFmtId="0" fontId="0" fillId="0" borderId="34" xfId="11" applyFont="1" applyFill="1" applyBorder="1" applyAlignment="1" applyProtection="1">
      <alignment vertical="center"/>
      <protection locked="0"/>
    </xf>
    <xf numFmtId="58" fontId="0" fillId="0" borderId="10" xfId="11" applyNumberFormat="1" applyFont="1" applyFill="1" applyBorder="1" applyAlignment="1" applyProtection="1">
      <alignment vertical="center"/>
      <protection locked="0"/>
    </xf>
    <xf numFmtId="0" fontId="0" fillId="0" borderId="10" xfId="11" applyFont="1" applyBorder="1" applyAlignment="1">
      <alignment horizontal="center" vertical="center"/>
    </xf>
    <xf numFmtId="0" fontId="0" fillId="0" borderId="10" xfId="11" applyFont="1" applyBorder="1" applyAlignment="1">
      <alignment vertical="center"/>
    </xf>
    <xf numFmtId="0" fontId="0" fillId="0" borderId="35" xfId="11" applyFont="1" applyBorder="1" applyAlignment="1">
      <alignment horizontal="center" vertical="center"/>
    </xf>
    <xf numFmtId="0" fontId="0" fillId="0" borderId="36" xfId="11" applyFont="1" applyBorder="1" applyAlignment="1">
      <alignment vertical="center"/>
    </xf>
    <xf numFmtId="0" fontId="0" fillId="0" borderId="37" xfId="11" applyFont="1" applyBorder="1" applyAlignment="1">
      <alignment vertical="center"/>
    </xf>
    <xf numFmtId="0" fontId="0" fillId="0" borderId="19" xfId="11" applyFont="1" applyBorder="1" applyAlignment="1">
      <alignment vertical="center"/>
    </xf>
    <xf numFmtId="0" fontId="0" fillId="0" borderId="10" xfId="11" applyFont="1" applyBorder="1" applyAlignment="1">
      <alignment horizontal="left" vertical="center"/>
    </xf>
    <xf numFmtId="0" fontId="0" fillId="0" borderId="10" xfId="11" applyNumberFormat="1" applyFont="1" applyFill="1" applyBorder="1" applyAlignment="1" applyProtection="1">
      <alignment vertical="center"/>
      <protection locked="0"/>
    </xf>
    <xf numFmtId="0" fontId="0" fillId="2" borderId="11" xfId="11" applyFont="1" applyFill="1" applyBorder="1" applyAlignment="1">
      <alignment vertical="center"/>
    </xf>
    <xf numFmtId="0" fontId="0" fillId="0" borderId="20" xfId="11" applyFont="1" applyBorder="1" applyAlignment="1">
      <alignment vertical="center"/>
    </xf>
    <xf numFmtId="0" fontId="0" fillId="0" borderId="38" xfId="11" applyFont="1" applyBorder="1" applyAlignment="1">
      <alignment vertical="center"/>
    </xf>
    <xf numFmtId="0" fontId="0" fillId="0" borderId="38" xfId="11" applyFont="1" applyBorder="1" applyAlignment="1">
      <alignment horizontal="center" vertical="center" wrapText="1"/>
    </xf>
    <xf numFmtId="0" fontId="0" fillId="0" borderId="34" xfId="11" applyFont="1" applyBorder="1" applyAlignment="1">
      <alignment horizontal="center" vertical="center" wrapText="1"/>
    </xf>
    <xf numFmtId="38" fontId="0" fillId="0" borderId="34" xfId="5" applyNumberFormat="1" applyFont="1" applyBorder="1">
      <alignment vertical="center"/>
    </xf>
    <xf numFmtId="188" fontId="0" fillId="0" borderId="10" xfId="11" applyNumberFormat="1" applyFont="1" applyBorder="1" applyAlignment="1">
      <alignment vertical="center"/>
    </xf>
    <xf numFmtId="3" fontId="0" fillId="0" borderId="0" xfId="11" applyNumberFormat="1" applyFont="1" applyAlignment="1">
      <alignment vertical="center"/>
    </xf>
    <xf numFmtId="14" fontId="0" fillId="0" borderId="0" xfId="11" applyNumberFormat="1" applyFont="1" applyAlignment="1">
      <alignment vertical="center"/>
    </xf>
    <xf numFmtId="0" fontId="0" fillId="0" borderId="11" xfId="11" applyFont="1" applyBorder="1" applyAlignment="1">
      <alignment horizontal="center" vertical="center"/>
    </xf>
    <xf numFmtId="38" fontId="0" fillId="0" borderId="10" xfId="5" applyNumberFormat="1" applyFont="1" applyBorder="1" applyAlignment="1">
      <alignment vertical="center"/>
    </xf>
    <xf numFmtId="179" fontId="0" fillId="0" borderId="11" xfId="11" applyNumberFormat="1" applyFont="1" applyFill="1" applyBorder="1" applyAlignment="1">
      <alignment vertical="center"/>
    </xf>
    <xf numFmtId="0" fontId="0" fillId="0" borderId="11" xfId="11" applyFont="1" applyBorder="1" applyAlignment="1">
      <alignment vertical="center"/>
    </xf>
    <xf numFmtId="0" fontId="0" fillId="0" borderId="11" xfId="11" applyFont="1" applyFill="1" applyBorder="1" applyAlignment="1" applyProtection="1">
      <alignment horizontal="center" vertical="center"/>
      <protection locked="0"/>
    </xf>
    <xf numFmtId="179" fontId="0" fillId="0" borderId="12" xfId="11" applyNumberFormat="1" applyFont="1" applyFill="1" applyBorder="1" applyAlignment="1">
      <alignment vertical="center"/>
    </xf>
    <xf numFmtId="0" fontId="0" fillId="0" borderId="9" xfId="11" applyFont="1" applyBorder="1" applyAlignment="1">
      <alignment horizontal="center" vertical="center"/>
    </xf>
    <xf numFmtId="0" fontId="0" fillId="0" borderId="34" xfId="11" applyFont="1" applyBorder="1" applyAlignment="1">
      <alignment horizontal="center" vertical="center"/>
    </xf>
    <xf numFmtId="179" fontId="0" fillId="0" borderId="10" xfId="11" applyNumberFormat="1" applyFont="1" applyFill="1" applyBorder="1" applyAlignment="1">
      <alignment vertical="center"/>
    </xf>
    <xf numFmtId="0" fontId="0" fillId="0" borderId="14" xfId="11" applyFont="1" applyBorder="1" applyAlignment="1">
      <alignment vertical="center"/>
    </xf>
    <xf numFmtId="0" fontId="0" fillId="0" borderId="10" xfId="11" applyNumberFormat="1" applyFont="1" applyFill="1" applyBorder="1" applyAlignment="1">
      <alignment horizontal="center" vertical="center"/>
    </xf>
    <xf numFmtId="176" fontId="0" fillId="0" borderId="33" xfId="11" applyNumberFormat="1" applyFont="1" applyBorder="1" applyAlignment="1">
      <alignment horizontal="right" vertical="center"/>
    </xf>
    <xf numFmtId="0" fontId="0" fillId="0" borderId="34" xfId="11" applyFont="1" applyBorder="1" applyAlignment="1">
      <alignment vertical="center"/>
    </xf>
    <xf numFmtId="176" fontId="0" fillId="0" borderId="11" xfId="11" applyNumberFormat="1" applyFont="1" applyBorder="1" applyAlignment="1">
      <alignment horizontal="right" vertical="center"/>
    </xf>
    <xf numFmtId="0" fontId="4" fillId="0" borderId="10" xfId="11" applyFont="1" applyBorder="1" applyAlignment="1">
      <alignment horizontal="center" vertical="center"/>
    </xf>
    <xf numFmtId="0" fontId="0" fillId="0" borderId="40" xfId="11" applyFont="1" applyBorder="1" applyAlignment="1">
      <alignment horizontal="center" vertical="center"/>
    </xf>
    <xf numFmtId="0" fontId="4" fillId="0" borderId="40" xfId="11" applyFont="1" applyBorder="1" applyAlignment="1">
      <alignment horizontal="center" vertical="center"/>
    </xf>
    <xf numFmtId="0" fontId="0" fillId="3" borderId="12" xfId="11" applyNumberFormat="1" applyFont="1" applyFill="1" applyBorder="1" applyAlignment="1" applyProtection="1">
      <alignment horizontal="center" vertical="center"/>
      <protection locked="0"/>
    </xf>
    <xf numFmtId="0" fontId="0" fillId="0" borderId="9" xfId="11" applyNumberFormat="1" applyFont="1" applyFill="1" applyBorder="1" applyAlignment="1">
      <alignment horizontal="right" vertical="center"/>
    </xf>
    <xf numFmtId="0" fontId="0" fillId="0" borderId="10" xfId="11" applyNumberFormat="1" applyFont="1" applyFill="1" applyBorder="1" applyAlignment="1">
      <alignment horizontal="right" vertical="center"/>
    </xf>
    <xf numFmtId="182" fontId="0" fillId="0" borderId="10" xfId="11" applyNumberFormat="1" applyFont="1" applyFill="1" applyBorder="1" applyAlignment="1">
      <alignment horizontal="center" vertical="center"/>
    </xf>
    <xf numFmtId="0" fontId="0" fillId="0" borderId="34" xfId="11" applyFont="1" applyBorder="1" applyAlignment="1">
      <alignment horizontal="right" vertical="center"/>
    </xf>
    <xf numFmtId="0" fontId="4" fillId="0" borderId="10" xfId="11" applyFont="1" applyBorder="1" applyAlignment="1">
      <alignment horizontal="center" vertical="center" wrapText="1"/>
    </xf>
    <xf numFmtId="182" fontId="0" fillId="0" borderId="12" xfId="11" applyNumberFormat="1" applyFont="1" applyFill="1" applyBorder="1" applyAlignment="1">
      <alignment horizontal="center" vertical="center"/>
    </xf>
    <xf numFmtId="0" fontId="0" fillId="0" borderId="9" xfId="11" applyFont="1" applyFill="1" applyBorder="1" applyAlignment="1">
      <alignment horizontal="center" vertical="center"/>
    </xf>
    <xf numFmtId="0" fontId="0" fillId="0" borderId="42" xfId="11" applyFont="1" applyBorder="1" applyAlignment="1">
      <alignment vertical="center"/>
    </xf>
    <xf numFmtId="0" fontId="0" fillId="0" borderId="12" xfId="11" applyNumberFormat="1" applyFont="1" applyFill="1" applyBorder="1" applyAlignment="1">
      <alignment horizontal="center" vertical="center"/>
    </xf>
    <xf numFmtId="0" fontId="0" fillId="0" borderId="44" xfId="11" applyNumberFormat="1" applyFont="1" applyFill="1" applyBorder="1" applyAlignment="1">
      <alignment horizontal="center" vertical="center"/>
    </xf>
    <xf numFmtId="0" fontId="0" fillId="0" borderId="46" xfId="11" applyFont="1" applyBorder="1" applyAlignment="1">
      <alignment vertical="center"/>
    </xf>
    <xf numFmtId="0" fontId="5" fillId="0" borderId="0" xfId="9" applyFont="1" applyAlignment="1" applyProtection="1"/>
    <xf numFmtId="0" fontId="5" fillId="0" borderId="0" xfId="9" applyFont="1" applyProtection="1">
      <alignment vertical="center"/>
    </xf>
    <xf numFmtId="0" fontId="6" fillId="0" borderId="0" xfId="9" applyFont="1" applyProtection="1">
      <alignment vertical="center"/>
    </xf>
    <xf numFmtId="49" fontId="6" fillId="0" borderId="0" xfId="9" applyNumberFormat="1" applyFont="1" applyAlignment="1" applyProtection="1">
      <alignment horizontal="center" vertical="top"/>
    </xf>
    <xf numFmtId="0" fontId="6" fillId="0" borderId="0" xfId="9" applyFont="1" applyAlignment="1" applyProtection="1"/>
    <xf numFmtId="0" fontId="8" fillId="0" borderId="0" xfId="9" applyFont="1" applyBorder="1" applyAlignment="1" applyProtection="1">
      <alignment horizontal="left"/>
    </xf>
    <xf numFmtId="0" fontId="8" fillId="0" borderId="0" xfId="9" applyFont="1" applyAlignment="1" applyProtection="1">
      <alignment horizontal="left" vertical="center" wrapText="1" indent="1"/>
    </xf>
    <xf numFmtId="0" fontId="6" fillId="0" borderId="0" xfId="9" applyFont="1" applyAlignment="1" applyProtection="1">
      <alignment horizontal="right" vertical="top"/>
    </xf>
    <xf numFmtId="0" fontId="6" fillId="0" borderId="0" xfId="9" applyFont="1" applyBorder="1" applyAlignment="1" applyProtection="1">
      <alignment wrapText="1"/>
    </xf>
    <xf numFmtId="0" fontId="8" fillId="0" borderId="0" xfId="9" applyFont="1" applyAlignment="1" applyProtection="1">
      <alignment vertical="center" wrapText="1"/>
    </xf>
    <xf numFmtId="0" fontId="10" fillId="0" borderId="0" xfId="9" applyFont="1">
      <alignment vertical="center"/>
    </xf>
    <xf numFmtId="0" fontId="10" fillId="0" borderId="0" xfId="9" applyFont="1" applyAlignment="1">
      <alignment vertical="center"/>
    </xf>
    <xf numFmtId="0" fontId="12" fillId="0" borderId="0" xfId="11" applyFont="1">
      <alignment vertical="center"/>
    </xf>
    <xf numFmtId="0" fontId="12" fillId="0" borderId="0" xfId="9" applyFont="1">
      <alignment vertical="center"/>
    </xf>
    <xf numFmtId="0" fontId="12" fillId="0" borderId="0" xfId="9" applyFont="1" applyFill="1">
      <alignment vertical="center"/>
    </xf>
    <xf numFmtId="0" fontId="10" fillId="0" borderId="0" xfId="9" applyFont="1" applyFill="1" applyBorder="1" applyAlignment="1">
      <alignment vertical="center"/>
    </xf>
    <xf numFmtId="0" fontId="10" fillId="0" borderId="0" xfId="9" applyFont="1" applyFill="1" applyBorder="1" applyAlignment="1">
      <alignment horizontal="right" vertical="center"/>
    </xf>
    <xf numFmtId="0" fontId="10" fillId="0" borderId="0" xfId="9" applyFont="1" applyFill="1">
      <alignment vertical="center"/>
    </xf>
    <xf numFmtId="0" fontId="14" fillId="0" borderId="0" xfId="9" applyFont="1">
      <alignment vertical="center"/>
    </xf>
    <xf numFmtId="0" fontId="10" fillId="5" borderId="0" xfId="9" applyNumberFormat="1" applyFont="1" applyFill="1">
      <alignment vertical="center"/>
    </xf>
    <xf numFmtId="0" fontId="10" fillId="5" borderId="29" xfId="9" applyFont="1" applyFill="1" applyBorder="1" applyAlignment="1">
      <alignment vertical="top" wrapText="1"/>
    </xf>
    <xf numFmtId="180" fontId="10" fillId="5" borderId="29" xfId="9" applyNumberFormat="1" applyFont="1" applyFill="1" applyBorder="1" applyAlignment="1">
      <alignment horizontal="center" vertical="top"/>
    </xf>
    <xf numFmtId="0" fontId="10" fillId="0" borderId="0" xfId="9" applyNumberFormat="1" applyFont="1" applyFill="1" applyBorder="1" applyAlignment="1">
      <alignment vertical="center"/>
    </xf>
    <xf numFmtId="0" fontId="10" fillId="0" borderId="0" xfId="9" applyNumberFormat="1" applyFont="1" applyFill="1" applyAlignment="1">
      <alignment vertical="center"/>
    </xf>
    <xf numFmtId="0" fontId="10" fillId="0" borderId="0" xfId="9" applyFont="1" applyAlignment="1">
      <alignment horizontal="right" vertical="center"/>
    </xf>
    <xf numFmtId="0" fontId="10" fillId="0" borderId="0" xfId="9" applyFont="1" applyAlignment="1">
      <alignment vertical="top"/>
    </xf>
    <xf numFmtId="0" fontId="43" fillId="0" borderId="0" xfId="9" applyAlignment="1">
      <alignment vertical="top"/>
    </xf>
    <xf numFmtId="0" fontId="10" fillId="0" borderId="0" xfId="9" applyFont="1" applyAlignment="1">
      <alignment horizontal="left" vertical="center"/>
    </xf>
    <xf numFmtId="0" fontId="10" fillId="0" borderId="0" xfId="9" applyFont="1" applyFill="1" applyBorder="1" applyAlignment="1">
      <alignment vertical="center" wrapText="1"/>
    </xf>
    <xf numFmtId="0" fontId="43" fillId="5" borderId="0" xfId="9" applyFill="1" applyBorder="1" applyAlignment="1">
      <alignment horizontal="left" vertical="top" wrapText="1"/>
    </xf>
    <xf numFmtId="0" fontId="10" fillId="5" borderId="0" xfId="9" applyFont="1" applyFill="1" applyBorder="1" applyAlignment="1">
      <alignment horizontal="left" vertical="center"/>
    </xf>
    <xf numFmtId="49" fontId="43" fillId="5" borderId="0" xfId="9" applyNumberFormat="1" applyFill="1" applyBorder="1" applyAlignment="1">
      <alignment horizontal="left" vertical="center" wrapText="1"/>
    </xf>
    <xf numFmtId="49" fontId="43" fillId="5" borderId="0" xfId="9" applyNumberFormat="1" applyFill="1" applyBorder="1" applyAlignment="1">
      <alignment horizontal="left" vertical="center" wrapText="1" indent="1"/>
    </xf>
    <xf numFmtId="0" fontId="10" fillId="5" borderId="0" xfId="9" applyFont="1" applyFill="1" applyBorder="1" applyAlignment="1">
      <alignment horizontal="left" vertical="center" indent="1"/>
    </xf>
    <xf numFmtId="0" fontId="43" fillId="5" borderId="29" xfId="9" applyFill="1" applyBorder="1" applyAlignment="1">
      <alignment horizontal="left" vertical="top" wrapText="1"/>
    </xf>
    <xf numFmtId="0" fontId="10" fillId="5" borderId="29" xfId="9" applyFont="1" applyFill="1" applyBorder="1" applyAlignment="1">
      <alignment horizontal="left" vertical="center"/>
    </xf>
    <xf numFmtId="49" fontId="43" fillId="5" borderId="29" xfId="9" applyNumberFormat="1" applyFill="1" applyBorder="1" applyAlignment="1">
      <alignment horizontal="left" vertical="center" wrapText="1"/>
    </xf>
    <xf numFmtId="49" fontId="43" fillId="5" borderId="29" xfId="9" applyNumberFormat="1" applyFill="1" applyBorder="1" applyAlignment="1">
      <alignment horizontal="left" vertical="center" wrapText="1" indent="1"/>
    </xf>
    <xf numFmtId="0" fontId="10" fillId="5" borderId="29" xfId="9" applyFont="1" applyFill="1" applyBorder="1" applyAlignment="1">
      <alignment horizontal="left" vertical="center" indent="1"/>
    </xf>
    <xf numFmtId="0" fontId="16" fillId="0" borderId="0" xfId="9" applyFont="1" applyAlignment="1">
      <alignment horizontal="right" vertical="center"/>
    </xf>
    <xf numFmtId="0" fontId="16" fillId="0" borderId="0" xfId="9" applyFont="1" applyAlignment="1">
      <alignment vertical="center"/>
    </xf>
    <xf numFmtId="0" fontId="17" fillId="0" borderId="0" xfId="9" applyFont="1" applyAlignment="1">
      <alignment vertical="center"/>
    </xf>
    <xf numFmtId="0" fontId="18" fillId="0" borderId="0" xfId="9" applyFont="1" applyAlignment="1">
      <alignment vertical="top"/>
    </xf>
    <xf numFmtId="0" fontId="19" fillId="0" borderId="0" xfId="9" applyFont="1">
      <alignment vertical="center"/>
    </xf>
    <xf numFmtId="56" fontId="43" fillId="0" borderId="0" xfId="9" applyNumberFormat="1" applyAlignment="1">
      <alignment vertical="center"/>
    </xf>
    <xf numFmtId="0" fontId="43" fillId="5" borderId="0" xfId="9" applyFill="1" applyBorder="1" applyAlignment="1">
      <alignment horizontal="left" vertical="center" wrapText="1" indent="1"/>
    </xf>
    <xf numFmtId="0" fontId="43" fillId="5" borderId="52" xfId="9" applyFill="1" applyBorder="1" applyAlignment="1">
      <alignment horizontal="left" vertical="center" wrapText="1" indent="1"/>
    </xf>
    <xf numFmtId="0" fontId="43" fillId="5" borderId="29" xfId="9" applyFill="1" applyBorder="1" applyAlignment="1">
      <alignment horizontal="left" vertical="center" wrapText="1" indent="1"/>
    </xf>
    <xf numFmtId="0" fontId="43" fillId="5" borderId="53" xfId="9" applyFill="1" applyBorder="1" applyAlignment="1">
      <alignment horizontal="left" vertical="center" wrapText="1" indent="1"/>
    </xf>
    <xf numFmtId="0" fontId="10" fillId="5" borderId="0" xfId="9" applyFont="1" applyFill="1" applyBorder="1" applyAlignment="1">
      <alignment horizontal="center" vertical="center"/>
    </xf>
    <xf numFmtId="0" fontId="0" fillId="5" borderId="25" xfId="9" applyFont="1" applyFill="1" applyBorder="1">
      <alignment vertical="center"/>
    </xf>
    <xf numFmtId="0" fontId="0" fillId="5" borderId="0" xfId="9" applyFont="1" applyFill="1" applyBorder="1">
      <alignment vertical="center"/>
    </xf>
    <xf numFmtId="0" fontId="0" fillId="5" borderId="48" xfId="9" applyFont="1" applyFill="1" applyBorder="1">
      <alignment vertical="center"/>
    </xf>
    <xf numFmtId="0" fontId="20" fillId="0" borderId="0" xfId="9" applyFont="1">
      <alignment vertical="center"/>
    </xf>
    <xf numFmtId="0" fontId="0" fillId="5" borderId="71" xfId="9" applyNumberFormat="1" applyFont="1" applyFill="1" applyBorder="1" applyAlignment="1">
      <alignment vertical="center"/>
    </xf>
    <xf numFmtId="0" fontId="0" fillId="5" borderId="0" xfId="9" applyNumberFormat="1" applyFont="1" applyFill="1" applyBorder="1" applyAlignment="1">
      <alignment vertical="center"/>
    </xf>
    <xf numFmtId="193" fontId="20" fillId="0" borderId="0" xfId="9" applyNumberFormat="1" applyFont="1" applyAlignment="1">
      <alignment vertical="center"/>
    </xf>
    <xf numFmtId="0" fontId="10" fillId="5" borderId="0" xfId="9" applyNumberFormat="1" applyFont="1" applyFill="1" applyBorder="1" applyAlignment="1" applyProtection="1">
      <alignment horizontal="right" vertical="center" shrinkToFit="1"/>
    </xf>
    <xf numFmtId="0" fontId="10" fillId="5" borderId="0" xfId="9" applyNumberFormat="1" applyFont="1" applyFill="1" applyBorder="1" applyAlignment="1">
      <alignment horizontal="right" vertical="center" shrinkToFit="1"/>
    </xf>
    <xf numFmtId="0" fontId="10" fillId="5" borderId="26" xfId="9" applyNumberFormat="1" applyFont="1" applyFill="1" applyBorder="1" applyAlignment="1">
      <alignment horizontal="right" vertical="center" shrinkToFit="1"/>
    </xf>
    <xf numFmtId="0" fontId="10" fillId="5" borderId="29" xfId="9" applyNumberFormat="1" applyFont="1" applyFill="1" applyBorder="1" applyAlignment="1">
      <alignment horizontal="right" vertical="center" shrinkToFit="1"/>
    </xf>
    <xf numFmtId="0" fontId="10" fillId="5" borderId="30" xfId="9" applyNumberFormat="1" applyFont="1" applyFill="1" applyBorder="1" applyAlignment="1">
      <alignment horizontal="right" vertical="center" shrinkToFit="1"/>
    </xf>
    <xf numFmtId="0" fontId="10" fillId="5" borderId="48" xfId="9" applyNumberFormat="1" applyFont="1" applyFill="1" applyBorder="1" applyAlignment="1">
      <alignment horizontal="right" vertical="center"/>
    </xf>
    <xf numFmtId="0" fontId="10" fillId="5" borderId="45" xfId="9" applyNumberFormat="1" applyFont="1" applyFill="1" applyBorder="1" applyAlignment="1">
      <alignment horizontal="right" vertical="center"/>
    </xf>
    <xf numFmtId="0" fontId="10" fillId="5" borderId="29" xfId="9" applyNumberFormat="1" applyFont="1" applyFill="1" applyBorder="1" applyAlignment="1">
      <alignment horizontal="right" vertical="center"/>
    </xf>
    <xf numFmtId="0" fontId="10" fillId="5" borderId="30" xfId="9" applyNumberFormat="1" applyFont="1" applyFill="1" applyBorder="1" applyAlignment="1">
      <alignment horizontal="right" vertical="center"/>
    </xf>
    <xf numFmtId="0" fontId="10" fillId="5" borderId="0" xfId="9" applyNumberFormat="1" applyFont="1" applyFill="1" applyBorder="1" applyAlignment="1">
      <alignment horizontal="right" vertical="center"/>
    </xf>
    <xf numFmtId="0" fontId="10" fillId="5" borderId="26" xfId="9" applyNumberFormat="1" applyFont="1" applyFill="1" applyBorder="1" applyAlignment="1">
      <alignment horizontal="right" vertical="center"/>
    </xf>
    <xf numFmtId="192" fontId="10" fillId="5" borderId="0" xfId="9" applyNumberFormat="1" applyFont="1" applyFill="1" applyBorder="1" applyAlignment="1">
      <alignment vertical="center"/>
    </xf>
    <xf numFmtId="192" fontId="10" fillId="5" borderId="52" xfId="9" applyNumberFormat="1" applyFont="1" applyFill="1" applyBorder="1" applyAlignment="1">
      <alignment vertical="center"/>
    </xf>
    <xf numFmtId="192" fontId="10" fillId="5" borderId="29" xfId="9" applyNumberFormat="1" applyFont="1" applyFill="1" applyBorder="1" applyAlignment="1">
      <alignment vertical="center"/>
    </xf>
    <xf numFmtId="192" fontId="10" fillId="5" borderId="53" xfId="9" applyNumberFormat="1" applyFont="1" applyFill="1" applyBorder="1" applyAlignment="1">
      <alignment vertical="center"/>
    </xf>
    <xf numFmtId="192" fontId="10" fillId="5" borderId="48" xfId="9" applyNumberFormat="1" applyFont="1" applyFill="1" applyBorder="1" applyAlignment="1">
      <alignment vertical="center"/>
    </xf>
    <xf numFmtId="192" fontId="10" fillId="5" borderId="54" xfId="9" applyNumberFormat="1" applyFont="1" applyFill="1" applyBorder="1" applyAlignment="1">
      <alignment vertical="center"/>
    </xf>
    <xf numFmtId="0" fontId="0" fillId="5" borderId="49" xfId="9" applyFont="1" applyFill="1" applyBorder="1">
      <alignment vertical="center"/>
    </xf>
    <xf numFmtId="0" fontId="0" fillId="5" borderId="50" xfId="9" applyFont="1" applyFill="1" applyBorder="1">
      <alignment vertical="center"/>
    </xf>
    <xf numFmtId="0" fontId="10" fillId="5" borderId="25" xfId="9" applyFont="1" applyFill="1" applyBorder="1" applyAlignment="1">
      <alignment vertical="top" wrapText="1"/>
    </xf>
    <xf numFmtId="0" fontId="10" fillId="5" borderId="49" xfId="9" applyFont="1" applyFill="1" applyBorder="1" applyAlignment="1">
      <alignment vertical="top" wrapText="1"/>
    </xf>
    <xf numFmtId="0" fontId="0" fillId="5" borderId="62" xfId="9" applyFont="1" applyFill="1" applyBorder="1" applyAlignment="1">
      <alignment horizontal="center" vertical="center" shrinkToFit="1"/>
    </xf>
    <xf numFmtId="0" fontId="0" fillId="5" borderId="48" xfId="9" applyFont="1" applyFill="1" applyBorder="1" applyAlignment="1">
      <alignment vertical="center" shrinkToFit="1"/>
    </xf>
    <xf numFmtId="0" fontId="0" fillId="5" borderId="45" xfId="9" applyFont="1" applyFill="1" applyBorder="1" applyAlignment="1">
      <alignment vertical="center" shrinkToFit="1"/>
    </xf>
    <xf numFmtId="0" fontId="10" fillId="5" borderId="50" xfId="9" applyNumberFormat="1" applyFont="1" applyFill="1" applyBorder="1" applyAlignment="1">
      <alignment horizontal="right" vertical="center"/>
    </xf>
    <xf numFmtId="0" fontId="10" fillId="5" borderId="77" xfId="9" applyNumberFormat="1" applyFont="1" applyFill="1" applyBorder="1" applyAlignment="1">
      <alignment horizontal="right" vertical="center"/>
    </xf>
    <xf numFmtId="192" fontId="10" fillId="5" borderId="50" xfId="9" applyNumberFormat="1" applyFont="1" applyFill="1" applyBorder="1" applyAlignment="1">
      <alignment vertical="center"/>
    </xf>
    <xf numFmtId="192" fontId="10" fillId="5" borderId="59" xfId="9" applyNumberFormat="1" applyFont="1" applyFill="1" applyBorder="1" applyAlignment="1">
      <alignment vertical="center"/>
    </xf>
    <xf numFmtId="0" fontId="10" fillId="5" borderId="52" xfId="9" applyFont="1" applyFill="1" applyBorder="1" applyAlignment="1">
      <alignment vertical="top" wrapText="1"/>
    </xf>
    <xf numFmtId="0" fontId="10" fillId="5" borderId="59" xfId="9" applyFont="1" applyFill="1" applyBorder="1" applyAlignment="1">
      <alignment vertical="top" wrapText="1"/>
    </xf>
    <xf numFmtId="0" fontId="10" fillId="0" borderId="0" xfId="9" applyFont="1" applyAlignment="1">
      <alignment vertical="center" wrapText="1"/>
    </xf>
    <xf numFmtId="0" fontId="2" fillId="0" borderId="0" xfId="9" applyFont="1" applyBorder="1" applyAlignment="1">
      <alignment vertical="center"/>
    </xf>
    <xf numFmtId="0" fontId="10" fillId="5" borderId="21" xfId="9" applyFont="1" applyFill="1" applyBorder="1" applyAlignment="1">
      <alignment vertical="center"/>
    </xf>
    <xf numFmtId="0" fontId="2" fillId="5" borderId="22" xfId="9" applyFont="1" applyFill="1" applyBorder="1" applyAlignment="1">
      <alignment vertical="center"/>
    </xf>
    <xf numFmtId="0" fontId="43" fillId="0" borderId="0" xfId="9" applyBorder="1" applyAlignment="1">
      <alignment vertical="center"/>
    </xf>
    <xf numFmtId="0" fontId="43" fillId="5" borderId="22" xfId="9" applyFill="1" applyBorder="1" applyAlignment="1">
      <alignment vertical="center"/>
    </xf>
    <xf numFmtId="0" fontId="2" fillId="5" borderId="51" xfId="9" applyFont="1" applyFill="1" applyBorder="1" applyAlignment="1">
      <alignment vertical="center"/>
    </xf>
    <xf numFmtId="0" fontId="43" fillId="5" borderId="51" xfId="9" applyFill="1" applyBorder="1" applyAlignment="1">
      <alignment vertical="center"/>
    </xf>
    <xf numFmtId="0" fontId="2" fillId="5" borderId="62" xfId="9" applyFont="1" applyFill="1" applyBorder="1">
      <alignment vertical="center"/>
    </xf>
    <xf numFmtId="0" fontId="10" fillId="5" borderId="48" xfId="9" applyFont="1" applyFill="1" applyBorder="1">
      <alignment vertical="center"/>
    </xf>
    <xf numFmtId="0" fontId="2" fillId="5" borderId="71" xfId="9" applyFont="1" applyFill="1" applyBorder="1">
      <alignment vertical="center"/>
    </xf>
    <xf numFmtId="0" fontId="10" fillId="5" borderId="0" xfId="9" applyFont="1" applyFill="1" applyBorder="1">
      <alignment vertical="center"/>
    </xf>
    <xf numFmtId="0" fontId="10" fillId="5" borderId="71" xfId="9" applyFont="1" applyFill="1" applyBorder="1" applyAlignment="1">
      <alignment vertical="top" wrapText="1"/>
    </xf>
    <xf numFmtId="0" fontId="10" fillId="5" borderId="0" xfId="9" applyNumberFormat="1" applyFont="1" applyFill="1" applyBorder="1" applyAlignment="1">
      <alignment vertical="top" wrapText="1"/>
    </xf>
    <xf numFmtId="0" fontId="10" fillId="5" borderId="68" xfId="9" applyFont="1" applyFill="1" applyBorder="1" applyAlignment="1">
      <alignment vertical="top" wrapText="1"/>
    </xf>
    <xf numFmtId="0" fontId="10" fillId="5" borderId="29" xfId="9" applyNumberFormat="1" applyFont="1" applyFill="1" applyBorder="1" applyAlignment="1">
      <alignment vertical="top" wrapText="1"/>
    </xf>
    <xf numFmtId="0" fontId="10" fillId="5" borderId="62" xfId="9" applyNumberFormat="1" applyFont="1" applyFill="1" applyBorder="1">
      <alignment vertical="center"/>
    </xf>
    <xf numFmtId="0" fontId="10" fillId="5" borderId="71" xfId="9" applyFont="1" applyFill="1" applyBorder="1">
      <alignment vertical="center"/>
    </xf>
    <xf numFmtId="0" fontId="2" fillId="5" borderId="0" xfId="9" applyFont="1" applyFill="1" applyBorder="1">
      <alignment vertical="center"/>
    </xf>
    <xf numFmtId="0" fontId="10" fillId="5" borderId="62" xfId="9" applyFont="1" applyFill="1" applyBorder="1">
      <alignment vertical="center"/>
    </xf>
    <xf numFmtId="0" fontId="10" fillId="5" borderId="68" xfId="9" applyFont="1" applyFill="1" applyBorder="1">
      <alignment vertical="center"/>
    </xf>
    <xf numFmtId="0" fontId="10" fillId="5" borderId="10" xfId="9" applyFont="1" applyFill="1" applyBorder="1" applyAlignment="1">
      <alignment horizontal="center" vertical="center"/>
    </xf>
    <xf numFmtId="0" fontId="10" fillId="5" borderId="48" xfId="9" applyNumberFormat="1" applyFont="1" applyFill="1" applyBorder="1">
      <alignment vertical="center"/>
    </xf>
    <xf numFmtId="0" fontId="10" fillId="5" borderId="29" xfId="9" applyFont="1" applyFill="1" applyBorder="1">
      <alignment vertical="center"/>
    </xf>
    <xf numFmtId="0" fontId="10" fillId="5" borderId="0" xfId="9" applyFont="1" applyFill="1">
      <alignment vertical="center"/>
    </xf>
    <xf numFmtId="0" fontId="10" fillId="5" borderId="54" xfId="9" applyFont="1" applyFill="1" applyBorder="1">
      <alignment vertical="center"/>
    </xf>
    <xf numFmtId="0" fontId="10" fillId="5" borderId="52" xfId="9" applyFont="1" applyFill="1" applyBorder="1">
      <alignment vertical="center"/>
    </xf>
    <xf numFmtId="0" fontId="10" fillId="5" borderId="53" xfId="9" applyFont="1" applyFill="1" applyBorder="1" applyAlignment="1">
      <alignment vertical="top" wrapText="1"/>
    </xf>
    <xf numFmtId="0" fontId="10" fillId="5" borderId="54" xfId="9" applyNumberFormat="1" applyFont="1" applyFill="1" applyBorder="1">
      <alignment vertical="center"/>
    </xf>
    <xf numFmtId="0" fontId="10" fillId="5" borderId="53" xfId="9" applyFont="1" applyFill="1" applyBorder="1">
      <alignment vertical="center"/>
    </xf>
    <xf numFmtId="0" fontId="10" fillId="0" borderId="0" xfId="9" applyFont="1" applyFill="1" applyBorder="1">
      <alignment vertical="center"/>
    </xf>
    <xf numFmtId="0" fontId="10" fillId="0" borderId="0" xfId="9" applyNumberFormat="1" applyFont="1" applyFill="1" applyAlignment="1">
      <alignment horizontal="center" vertical="center" wrapText="1"/>
    </xf>
    <xf numFmtId="0" fontId="10" fillId="0" borderId="0" xfId="9" applyFont="1" applyBorder="1">
      <alignment vertical="center"/>
    </xf>
    <xf numFmtId="0" fontId="10" fillId="0" borderId="0" xfId="10" applyNumberFormat="1" applyFont="1" applyFill="1" applyBorder="1" applyAlignment="1">
      <alignment horizontal="left" vertical="center"/>
    </xf>
    <xf numFmtId="0" fontId="10" fillId="5" borderId="78" xfId="9" applyFont="1" applyFill="1" applyBorder="1" applyAlignment="1">
      <alignment vertical="top" wrapText="1"/>
    </xf>
    <xf numFmtId="0" fontId="10" fillId="0" borderId="0" xfId="9" applyNumberFormat="1" applyFont="1" applyFill="1" applyAlignment="1">
      <alignment horizontal="left" vertical="center" wrapText="1"/>
    </xf>
    <xf numFmtId="0" fontId="10" fillId="0" borderId="0" xfId="9" applyNumberFormat="1" applyFont="1" applyFill="1" applyAlignment="1">
      <alignment vertical="top" wrapText="1"/>
    </xf>
    <xf numFmtId="0" fontId="10" fillId="0" borderId="0" xfId="10" applyNumberFormat="1" applyFont="1" applyFill="1" applyBorder="1" applyAlignment="1">
      <alignment vertical="center" wrapText="1"/>
    </xf>
    <xf numFmtId="0" fontId="10" fillId="0" borderId="0" xfId="9" applyNumberFormat="1" applyFont="1" applyFill="1" applyBorder="1" applyAlignment="1">
      <alignment vertical="top" wrapText="1"/>
    </xf>
    <xf numFmtId="0" fontId="10" fillId="5" borderId="22" xfId="9" applyFont="1" applyFill="1" applyBorder="1">
      <alignment vertical="center"/>
    </xf>
    <xf numFmtId="0" fontId="10" fillId="5" borderId="50" xfId="9" applyNumberFormat="1" applyFont="1" applyFill="1" applyBorder="1" applyAlignment="1">
      <alignment vertical="top" wrapText="1"/>
    </xf>
    <xf numFmtId="0" fontId="10" fillId="5" borderId="51" xfId="9" applyFont="1" applyFill="1" applyBorder="1">
      <alignment vertical="center"/>
    </xf>
    <xf numFmtId="0" fontId="10" fillId="5" borderId="21" xfId="9" applyFont="1" applyFill="1" applyBorder="1" applyAlignment="1">
      <alignment horizontal="center" vertical="center"/>
    </xf>
    <xf numFmtId="0" fontId="10" fillId="5" borderId="22" xfId="9" applyFont="1" applyFill="1" applyBorder="1" applyAlignment="1">
      <alignment horizontal="center" vertical="center"/>
    </xf>
    <xf numFmtId="0" fontId="10" fillId="5" borderId="51" xfId="9" applyFont="1" applyFill="1" applyBorder="1" applyAlignment="1">
      <alignment horizontal="center" vertical="center"/>
    </xf>
    <xf numFmtId="0" fontId="10" fillId="6" borderId="0" xfId="9" applyFont="1" applyFill="1" applyAlignment="1">
      <alignment horizontal="left"/>
    </xf>
    <xf numFmtId="0" fontId="10" fillId="6" borderId="0" xfId="9" applyFont="1" applyFill="1">
      <alignment vertical="center"/>
    </xf>
    <xf numFmtId="0" fontId="2" fillId="6" borderId="0" xfId="9" applyFont="1" applyFill="1" applyAlignment="1">
      <alignment vertical="center"/>
    </xf>
    <xf numFmtId="0" fontId="25" fillId="6" borderId="0" xfId="9" applyFont="1" applyFill="1">
      <alignment vertical="center"/>
    </xf>
    <xf numFmtId="0" fontId="10" fillId="6" borderId="25" xfId="9" applyFont="1" applyFill="1" applyBorder="1">
      <alignment vertical="center"/>
    </xf>
    <xf numFmtId="0" fontId="10" fillId="6" borderId="0" xfId="9" applyFont="1" applyFill="1" applyAlignment="1" applyProtection="1">
      <alignment horizontal="right" vertical="center"/>
    </xf>
    <xf numFmtId="0" fontId="10" fillId="6" borderId="0" xfId="9" applyNumberFormat="1" applyFont="1" applyFill="1">
      <alignment vertical="center"/>
    </xf>
    <xf numFmtId="0" fontId="10" fillId="5" borderId="144" xfId="9" applyFont="1" applyFill="1" applyBorder="1" applyAlignment="1" applyProtection="1">
      <alignment horizontal="center" vertical="center"/>
    </xf>
    <xf numFmtId="0" fontId="10" fillId="6" borderId="11" xfId="9" applyFont="1" applyFill="1" applyBorder="1" applyAlignment="1">
      <alignment vertical="center"/>
    </xf>
    <xf numFmtId="0" fontId="10" fillId="6" borderId="33" xfId="9" applyFont="1" applyFill="1" applyBorder="1" applyAlignment="1">
      <alignment vertical="center"/>
    </xf>
    <xf numFmtId="0" fontId="26" fillId="6" borderId="0" xfId="3" applyFont="1" applyFill="1" applyAlignment="1">
      <alignment vertical="center"/>
    </xf>
    <xf numFmtId="0" fontId="10" fillId="6" borderId="34" xfId="9" applyFont="1" applyFill="1" applyBorder="1" applyAlignment="1">
      <alignment vertical="center"/>
    </xf>
    <xf numFmtId="0" fontId="10" fillId="6" borderId="132" xfId="9" applyFont="1" applyFill="1" applyBorder="1" applyAlignment="1">
      <alignment vertical="center"/>
    </xf>
    <xf numFmtId="0" fontId="10" fillId="6" borderId="0" xfId="9" applyFont="1" applyFill="1" applyAlignment="1">
      <alignment vertical="center"/>
    </xf>
    <xf numFmtId="0" fontId="2" fillId="6" borderId="0" xfId="9" applyFont="1" applyFill="1" applyAlignment="1">
      <alignment vertical="center" wrapText="1"/>
    </xf>
    <xf numFmtId="0" fontId="10" fillId="6" borderId="0" xfId="9" applyFont="1" applyFill="1" applyBorder="1" applyAlignment="1">
      <alignment vertical="center"/>
    </xf>
    <xf numFmtId="0" fontId="10" fillId="2" borderId="0" xfId="9" applyFont="1" applyFill="1">
      <alignment vertical="center"/>
    </xf>
    <xf numFmtId="0" fontId="10" fillId="5" borderId="159" xfId="9" applyFont="1" applyFill="1" applyBorder="1">
      <alignment vertical="center"/>
    </xf>
    <xf numFmtId="0" fontId="30" fillId="0" borderId="0" xfId="9" applyFont="1">
      <alignment vertical="center"/>
    </xf>
    <xf numFmtId="0" fontId="43" fillId="6" borderId="0" xfId="9" applyFill="1">
      <alignment vertical="center"/>
    </xf>
    <xf numFmtId="0" fontId="10" fillId="6" borderId="0" xfId="9" applyFont="1" applyFill="1" applyBorder="1" applyAlignment="1" applyProtection="1">
      <alignment vertical="center"/>
    </xf>
    <xf numFmtId="0" fontId="0" fillId="6" borderId="25" xfId="9" applyFont="1" applyFill="1" applyBorder="1">
      <alignment vertical="center"/>
    </xf>
    <xf numFmtId="0" fontId="0" fillId="6" borderId="0" xfId="9" applyFont="1" applyFill="1" applyBorder="1">
      <alignment vertical="center"/>
    </xf>
    <xf numFmtId="0" fontId="0" fillId="6" borderId="25" xfId="9" applyNumberFormat="1" applyFont="1" applyFill="1" applyBorder="1" applyAlignment="1">
      <alignment horizontal="left" vertical="center"/>
    </xf>
    <xf numFmtId="0" fontId="0" fillId="6" borderId="0" xfId="9" applyNumberFormat="1" applyFont="1" applyFill="1" applyBorder="1" applyAlignment="1">
      <alignment horizontal="left" vertical="center"/>
    </xf>
    <xf numFmtId="0" fontId="0" fillId="6" borderId="48" xfId="9" applyFont="1" applyFill="1" applyBorder="1">
      <alignment vertical="center"/>
    </xf>
    <xf numFmtId="0" fontId="0" fillId="6" borderId="49" xfId="9" applyFont="1" applyFill="1" applyBorder="1">
      <alignment vertical="center"/>
    </xf>
    <xf numFmtId="0" fontId="0" fillId="6" borderId="50" xfId="9" applyFont="1" applyFill="1" applyBorder="1">
      <alignment vertical="center"/>
    </xf>
    <xf numFmtId="0" fontId="0" fillId="6" borderId="62" xfId="9" applyNumberFormat="1" applyFont="1" applyFill="1" applyBorder="1" applyAlignment="1">
      <alignment vertical="center"/>
    </xf>
    <xf numFmtId="0" fontId="0" fillId="6" borderId="48" xfId="9" applyNumberFormat="1" applyFont="1" applyFill="1" applyBorder="1" applyAlignment="1">
      <alignment vertical="center"/>
    </xf>
    <xf numFmtId="0" fontId="0" fillId="6" borderId="68" xfId="9" applyNumberFormat="1" applyFont="1" applyFill="1" applyBorder="1" applyAlignment="1">
      <alignment vertical="center"/>
    </xf>
    <xf numFmtId="0" fontId="0" fillId="6" borderId="29" xfId="9" applyNumberFormat="1" applyFont="1" applyFill="1" applyBorder="1" applyAlignment="1">
      <alignment vertical="center"/>
    </xf>
    <xf numFmtId="0" fontId="0" fillId="6" borderId="71" xfId="9" applyNumberFormat="1" applyFont="1" applyFill="1" applyBorder="1" applyAlignment="1">
      <alignment vertical="center"/>
    </xf>
    <xf numFmtId="0" fontId="0" fillId="6" borderId="0" xfId="9" applyNumberFormat="1" applyFont="1" applyFill="1" applyBorder="1" applyAlignment="1">
      <alignment vertical="center"/>
    </xf>
    <xf numFmtId="38" fontId="10" fillId="6" borderId="0" xfId="4" applyFont="1" applyFill="1" applyBorder="1" applyAlignment="1" applyProtection="1">
      <alignment vertical="center"/>
    </xf>
    <xf numFmtId="38" fontId="0" fillId="6" borderId="0" xfId="4" applyFont="1" applyFill="1" applyAlignment="1" applyProtection="1">
      <alignment vertical="center"/>
    </xf>
    <xf numFmtId="0" fontId="2" fillId="6" borderId="0" xfId="9" applyFont="1" applyFill="1" applyAlignment="1" applyProtection="1">
      <alignment vertical="center" wrapText="1"/>
    </xf>
    <xf numFmtId="0" fontId="2" fillId="6" borderId="0" xfId="9" applyFont="1" applyFill="1" applyAlignment="1" applyProtection="1">
      <alignment vertical="center" shrinkToFit="1"/>
    </xf>
    <xf numFmtId="0" fontId="10" fillId="6" borderId="0" xfId="9" applyFont="1" applyFill="1" applyProtection="1">
      <alignment vertical="center"/>
    </xf>
    <xf numFmtId="0" fontId="10" fillId="6" borderId="48" xfId="9" applyNumberFormat="1" applyFont="1" applyFill="1" applyBorder="1" applyAlignment="1" applyProtection="1">
      <alignment horizontal="right" vertical="center" shrinkToFit="1"/>
    </xf>
    <xf numFmtId="0" fontId="10" fillId="6" borderId="29" xfId="9" applyNumberFormat="1" applyFont="1" applyFill="1" applyBorder="1" applyAlignment="1" applyProtection="1">
      <alignment horizontal="right" vertical="center" shrinkToFit="1"/>
    </xf>
    <xf numFmtId="0" fontId="10" fillId="6" borderId="48" xfId="9" applyNumberFormat="1" applyFont="1" applyFill="1" applyBorder="1" applyAlignment="1" applyProtection="1">
      <alignment horizontal="right" vertical="center"/>
    </xf>
    <xf numFmtId="0" fontId="10" fillId="6" borderId="29" xfId="9" applyNumberFormat="1" applyFont="1" applyFill="1" applyBorder="1" applyAlignment="1" applyProtection="1">
      <alignment horizontal="right" vertical="center"/>
    </xf>
    <xf numFmtId="0" fontId="10" fillId="6" borderId="0" xfId="9" applyNumberFormat="1" applyFont="1" applyFill="1" applyBorder="1" applyAlignment="1" applyProtection="1">
      <alignment horizontal="right" vertical="center"/>
    </xf>
    <xf numFmtId="0" fontId="43" fillId="4" borderId="0" xfId="9" applyFill="1" applyBorder="1" applyAlignment="1" applyProtection="1">
      <alignment vertical="center"/>
    </xf>
    <xf numFmtId="0" fontId="10" fillId="4" borderId="0" xfId="9" applyFont="1" applyFill="1" applyBorder="1" applyAlignment="1" applyProtection="1">
      <alignment vertical="center"/>
    </xf>
    <xf numFmtId="0" fontId="43" fillId="6" borderId="0" xfId="9" applyFill="1" applyBorder="1" applyAlignment="1" applyProtection="1">
      <alignment vertical="center"/>
    </xf>
    <xf numFmtId="0" fontId="10" fillId="4" borderId="0" xfId="9" applyFont="1" applyFill="1" applyBorder="1" applyAlignment="1" applyProtection="1">
      <alignment vertical="center"/>
      <protection locked="0"/>
    </xf>
    <xf numFmtId="0" fontId="14" fillId="6" borderId="25" xfId="9" applyFont="1" applyFill="1" applyBorder="1" applyAlignment="1">
      <alignment vertical="center" textRotation="255" wrapText="1"/>
    </xf>
    <xf numFmtId="0" fontId="25" fillId="6" borderId="0" xfId="9" applyFont="1" applyFill="1" applyBorder="1" applyAlignment="1">
      <alignment vertical="center" textRotation="255"/>
    </xf>
    <xf numFmtId="0" fontId="25" fillId="6" borderId="0" xfId="9" applyFont="1" applyFill="1" applyBorder="1" applyAlignment="1">
      <alignment vertical="center" textRotation="255" wrapText="1"/>
    </xf>
    <xf numFmtId="0" fontId="2" fillId="6" borderId="0" xfId="9" applyFont="1" applyFill="1" applyAlignment="1" applyProtection="1">
      <alignment vertical="center"/>
    </xf>
    <xf numFmtId="0" fontId="2" fillId="6" borderId="0" xfId="9" applyFont="1" applyFill="1" applyAlignment="1">
      <alignment vertical="top" wrapText="1"/>
    </xf>
    <xf numFmtId="0" fontId="19" fillId="0" borderId="0" xfId="9" applyFont="1" applyAlignment="1"/>
    <xf numFmtId="0" fontId="21" fillId="6" borderId="0" xfId="9" applyFont="1" applyFill="1">
      <alignment vertical="center"/>
    </xf>
    <xf numFmtId="0" fontId="0" fillId="6" borderId="17" xfId="9" applyNumberFormat="1" applyFont="1" applyFill="1" applyBorder="1" applyAlignment="1">
      <alignment vertical="center"/>
    </xf>
    <xf numFmtId="0" fontId="0" fillId="6" borderId="17" xfId="9" applyFont="1" applyFill="1" applyBorder="1" applyAlignment="1">
      <alignment vertical="center"/>
    </xf>
    <xf numFmtId="0" fontId="0" fillId="6" borderId="62" xfId="9" applyFont="1" applyFill="1" applyBorder="1" applyAlignment="1">
      <alignment horizontal="center" vertical="center" shrinkToFit="1"/>
    </xf>
    <xf numFmtId="0" fontId="2" fillId="6" borderId="0" xfId="9" applyFont="1" applyFill="1" applyBorder="1" applyAlignment="1">
      <alignment vertical="center"/>
    </xf>
    <xf numFmtId="0" fontId="2" fillId="6" borderId="0" xfId="9" applyFont="1" applyFill="1" applyBorder="1" applyAlignment="1">
      <alignment vertical="center" wrapText="1"/>
    </xf>
    <xf numFmtId="0" fontId="2" fillId="6" borderId="0" xfId="9" applyFont="1" applyFill="1" applyAlignment="1">
      <alignment vertical="top" textRotation="255"/>
    </xf>
    <xf numFmtId="0" fontId="0" fillId="6" borderId="0" xfId="9" applyFont="1" applyFill="1" applyAlignment="1">
      <alignment vertical="center" wrapText="1"/>
    </xf>
    <xf numFmtId="0" fontId="12" fillId="6" borderId="0" xfId="9" applyFont="1" applyFill="1" applyAlignment="1">
      <alignment vertical="center" wrapText="1"/>
    </xf>
    <xf numFmtId="0" fontId="2" fillId="6" borderId="0" xfId="9" applyFont="1" applyFill="1" applyAlignment="1">
      <alignment vertical="top"/>
    </xf>
    <xf numFmtId="0" fontId="10" fillId="6" borderId="22" xfId="9" applyNumberFormat="1" applyFont="1" applyFill="1" applyBorder="1">
      <alignment vertical="center"/>
    </xf>
    <xf numFmtId="0" fontId="2" fillId="6" borderId="21" xfId="9" applyFont="1" applyFill="1" applyBorder="1" applyAlignment="1">
      <alignment vertical="center"/>
    </xf>
    <xf numFmtId="0" fontId="2" fillId="6" borderId="22" xfId="9" applyFont="1" applyFill="1" applyBorder="1" applyAlignment="1">
      <alignment vertical="center"/>
    </xf>
    <xf numFmtId="0" fontId="28" fillId="6" borderId="22" xfId="9" applyFont="1" applyFill="1" applyBorder="1" applyAlignment="1">
      <alignment vertical="center"/>
    </xf>
    <xf numFmtId="0" fontId="43" fillId="6" borderId="0" xfId="9" applyFill="1" applyBorder="1" applyAlignment="1">
      <alignment vertical="center"/>
    </xf>
    <xf numFmtId="0" fontId="2" fillId="6" borderId="25" xfId="9" applyFont="1" applyFill="1" applyBorder="1" applyAlignment="1">
      <alignment vertical="center"/>
    </xf>
    <xf numFmtId="0" fontId="28" fillId="6" borderId="0" xfId="9" applyFont="1" applyFill="1" applyBorder="1" applyAlignment="1">
      <alignment vertical="center"/>
    </xf>
    <xf numFmtId="0" fontId="10" fillId="6" borderId="50" xfId="9" applyFont="1" applyFill="1" applyBorder="1" applyAlignment="1">
      <alignment vertical="center" shrinkToFit="1"/>
    </xf>
    <xf numFmtId="0" fontId="2" fillId="6" borderId="51" xfId="9" applyFont="1" applyFill="1" applyBorder="1" applyAlignment="1">
      <alignment vertical="center"/>
    </xf>
    <xf numFmtId="0" fontId="28" fillId="6" borderId="0" xfId="9" applyFont="1" applyFill="1" applyBorder="1" applyAlignment="1">
      <alignment vertical="center" wrapText="1"/>
    </xf>
    <xf numFmtId="0" fontId="43" fillId="6" borderId="52" xfId="9" applyFill="1" applyBorder="1" applyAlignment="1">
      <alignment vertical="center"/>
    </xf>
    <xf numFmtId="0" fontId="10" fillId="6" borderId="62" xfId="9" applyFont="1" applyFill="1" applyBorder="1">
      <alignment vertical="center"/>
    </xf>
    <xf numFmtId="0" fontId="10" fillId="6" borderId="48" xfId="9" applyFont="1" applyFill="1" applyBorder="1">
      <alignment vertical="center"/>
    </xf>
    <xf numFmtId="0" fontId="10" fillId="6" borderId="197" xfId="9" applyFont="1" applyFill="1" applyBorder="1">
      <alignment vertical="center"/>
    </xf>
    <xf numFmtId="0" fontId="10" fillId="6" borderId="71" xfId="9" applyFont="1" applyFill="1" applyBorder="1">
      <alignment vertical="center"/>
    </xf>
    <xf numFmtId="0" fontId="10" fillId="6" borderId="68" xfId="9" applyFont="1" applyFill="1" applyBorder="1">
      <alignment vertical="center"/>
    </xf>
    <xf numFmtId="0" fontId="10" fillId="6" borderId="198" xfId="9" applyFont="1" applyFill="1" applyBorder="1">
      <alignment vertical="center"/>
    </xf>
    <xf numFmtId="0" fontId="10" fillId="6" borderId="0" xfId="9" applyFont="1" applyFill="1" applyBorder="1">
      <alignment vertical="center"/>
    </xf>
    <xf numFmtId="0" fontId="10" fillId="5" borderId="159" xfId="9" applyFont="1" applyFill="1" applyBorder="1" applyProtection="1">
      <alignment vertical="center"/>
      <protection locked="0"/>
    </xf>
    <xf numFmtId="0" fontId="10" fillId="6" borderId="29" xfId="9" applyFont="1" applyFill="1" applyBorder="1">
      <alignment vertical="center"/>
    </xf>
    <xf numFmtId="0" fontId="10" fillId="6" borderId="54" xfId="9" applyFont="1" applyFill="1" applyBorder="1">
      <alignment vertical="center"/>
    </xf>
    <xf numFmtId="0" fontId="10" fillId="6" borderId="52" xfId="9" applyFont="1" applyFill="1" applyBorder="1">
      <alignment vertical="center"/>
    </xf>
    <xf numFmtId="0" fontId="10" fillId="6" borderId="53" xfId="9" applyFont="1" applyFill="1" applyBorder="1">
      <alignment vertical="center"/>
    </xf>
    <xf numFmtId="0" fontId="10" fillId="0" borderId="0" xfId="9" applyFont="1" applyProtection="1">
      <alignment vertical="center"/>
      <protection locked="0"/>
    </xf>
    <xf numFmtId="0" fontId="21" fillId="6" borderId="0" xfId="9" applyFont="1" applyFill="1" applyAlignment="1">
      <alignment vertical="center"/>
    </xf>
    <xf numFmtId="0" fontId="10" fillId="6" borderId="22" xfId="9" applyFont="1" applyFill="1" applyBorder="1">
      <alignment vertical="center"/>
    </xf>
    <xf numFmtId="0" fontId="10" fillId="6" borderId="51" xfId="9" applyFont="1" applyFill="1" applyBorder="1">
      <alignment vertical="center"/>
    </xf>
    <xf numFmtId="0" fontId="0" fillId="0" borderId="0" xfId="9" applyFont="1" applyAlignment="1" applyProtection="1">
      <alignment vertical="top" wrapText="1"/>
    </xf>
    <xf numFmtId="49" fontId="0" fillId="0" borderId="0" xfId="9" applyNumberFormat="1" applyFont="1" applyAlignment="1" applyProtection="1">
      <alignment vertical="top" wrapText="1"/>
    </xf>
    <xf numFmtId="0" fontId="0" fillId="0" borderId="0" xfId="9" applyFont="1" applyAlignment="1" applyProtection="1">
      <alignment vertical="top"/>
    </xf>
    <xf numFmtId="0" fontId="10" fillId="6" borderId="0" xfId="9" applyFont="1" applyFill="1" applyBorder="1" applyAlignment="1">
      <alignment vertical="center"/>
    </xf>
    <xf numFmtId="0" fontId="0" fillId="0" borderId="10" xfId="11" applyFont="1" applyFill="1" applyBorder="1" applyAlignment="1">
      <alignment vertical="center"/>
    </xf>
    <xf numFmtId="0" fontId="10" fillId="8" borderId="0" xfId="9" applyFont="1" applyFill="1">
      <alignment vertical="center"/>
    </xf>
    <xf numFmtId="0" fontId="3" fillId="8" borderId="0" xfId="9" applyFont="1" applyFill="1">
      <alignment vertical="center"/>
    </xf>
    <xf numFmtId="0" fontId="12" fillId="0" borderId="0" xfId="11" applyFont="1" applyAlignment="1">
      <alignment horizontal="centerContinuous" vertical="center"/>
    </xf>
    <xf numFmtId="0" fontId="10" fillId="0" borderId="0" xfId="9" applyFont="1" applyAlignment="1">
      <alignment horizontal="centerContinuous" vertical="center"/>
    </xf>
    <xf numFmtId="0" fontId="10" fillId="5" borderId="121" xfId="9" applyFont="1" applyFill="1" applyBorder="1" applyAlignment="1">
      <alignment vertical="center"/>
    </xf>
    <xf numFmtId="0" fontId="10" fillId="8" borderId="141" xfId="9" applyFont="1" applyFill="1" applyBorder="1" applyAlignment="1" applyProtection="1">
      <alignment horizontal="center" vertical="center"/>
    </xf>
    <xf numFmtId="176" fontId="0" fillId="0" borderId="9" xfId="11" applyNumberFormat="1" applyFont="1" applyBorder="1" applyAlignment="1">
      <alignment vertical="center"/>
    </xf>
    <xf numFmtId="0" fontId="45" fillId="0" borderId="0" xfId="9" applyFont="1">
      <alignment vertical="center"/>
    </xf>
    <xf numFmtId="0" fontId="46" fillId="0" borderId="0" xfId="9" applyFont="1">
      <alignment vertical="center"/>
    </xf>
    <xf numFmtId="0" fontId="10" fillId="6" borderId="0" xfId="9" applyFont="1" applyFill="1" applyProtection="1">
      <alignment vertical="center"/>
      <protection hidden="1"/>
    </xf>
    <xf numFmtId="0" fontId="21" fillId="0" borderId="0" xfId="9" applyFont="1">
      <alignment vertical="center"/>
    </xf>
    <xf numFmtId="0" fontId="52" fillId="0" borderId="0" xfId="13" applyFont="1" applyFill="1" applyProtection="1">
      <alignment vertical="center"/>
    </xf>
    <xf numFmtId="0" fontId="52" fillId="0" borderId="0" xfId="13" applyFont="1" applyFill="1" applyAlignment="1" applyProtection="1">
      <alignment horizontal="center" vertical="center"/>
    </xf>
    <xf numFmtId="177" fontId="43" fillId="0" borderId="45" xfId="13" applyNumberFormat="1" applyFont="1" applyFill="1" applyBorder="1" applyAlignment="1" applyProtection="1">
      <alignment horizontal="center" vertical="center"/>
    </xf>
    <xf numFmtId="0" fontId="52" fillId="0" borderId="26" xfId="13" applyFont="1" applyFill="1" applyBorder="1" applyAlignment="1" applyProtection="1">
      <alignment horizontal="center" vertical="center"/>
    </xf>
    <xf numFmtId="0" fontId="52" fillId="0" borderId="30" xfId="13" applyFont="1" applyFill="1" applyBorder="1" applyAlignment="1" applyProtection="1">
      <alignment horizontal="center" vertical="center"/>
    </xf>
    <xf numFmtId="0" fontId="52" fillId="0" borderId="62" xfId="13" applyFont="1" applyFill="1" applyBorder="1" applyAlignment="1" applyProtection="1">
      <alignment vertical="center"/>
    </xf>
    <xf numFmtId="0" fontId="52" fillId="0" borderId="34" xfId="13" applyFont="1" applyFill="1" applyBorder="1" applyAlignment="1" applyProtection="1">
      <alignment vertical="center"/>
    </xf>
    <xf numFmtId="0" fontId="43" fillId="0" borderId="10" xfId="13" applyFont="1" applyFill="1" applyBorder="1" applyAlignment="1" applyProtection="1">
      <alignment horizontal="center" vertical="center"/>
    </xf>
    <xf numFmtId="0" fontId="52" fillId="0" borderId="27" xfId="13" applyFont="1" applyFill="1" applyBorder="1" applyAlignment="1" applyProtection="1">
      <alignment vertical="center"/>
    </xf>
    <xf numFmtId="0" fontId="52" fillId="0" borderId="31" xfId="13" applyFont="1" applyFill="1" applyBorder="1" applyAlignment="1" applyProtection="1">
      <alignment vertical="center"/>
    </xf>
    <xf numFmtId="196" fontId="43" fillId="0" borderId="10" xfId="13" applyNumberFormat="1" applyFont="1" applyFill="1" applyBorder="1" applyAlignment="1" applyProtection="1">
      <alignment horizontal="center" vertical="center"/>
    </xf>
    <xf numFmtId="192" fontId="52" fillId="0" borderId="214" xfId="13" applyNumberFormat="1" applyFont="1" applyFill="1" applyBorder="1" applyAlignment="1" applyProtection="1">
      <alignment vertical="center"/>
    </xf>
    <xf numFmtId="192" fontId="52" fillId="0" borderId="10" xfId="13" applyNumberFormat="1" applyFont="1" applyFill="1" applyBorder="1" applyAlignment="1" applyProtection="1">
      <alignment vertical="center"/>
    </xf>
    <xf numFmtId="0" fontId="52" fillId="0" borderId="0" xfId="13" applyFont="1" applyFill="1" applyAlignment="1" applyProtection="1">
      <alignment vertical="center" shrinkToFit="1"/>
    </xf>
    <xf numFmtId="0" fontId="52" fillId="0" borderId="215" xfId="13" applyFont="1" applyBorder="1" applyAlignment="1" applyProtection="1">
      <alignment vertical="center"/>
    </xf>
    <xf numFmtId="0" fontId="52" fillId="0" borderId="215" xfId="13" applyFont="1" applyFill="1" applyBorder="1" applyAlignment="1" applyProtection="1">
      <alignment horizontal="center" vertical="center"/>
    </xf>
    <xf numFmtId="0" fontId="43" fillId="9" borderId="215" xfId="14" applyNumberFormat="1" applyFont="1" applyFill="1" applyBorder="1" applyAlignment="1" applyProtection="1">
      <alignment horizontal="right" vertical="center"/>
    </xf>
    <xf numFmtId="0" fontId="52" fillId="0" borderId="216" xfId="13" applyFont="1" applyBorder="1" applyAlignment="1" applyProtection="1">
      <alignment vertical="center"/>
    </xf>
    <xf numFmtId="0" fontId="52" fillId="0" borderId="216" xfId="13" applyFont="1" applyFill="1" applyBorder="1" applyAlignment="1" applyProtection="1">
      <alignment horizontal="center" vertical="center"/>
    </xf>
    <xf numFmtId="0" fontId="43" fillId="0" borderId="217" xfId="14" applyNumberFormat="1" applyFont="1" applyFill="1" applyBorder="1" applyAlignment="1" applyProtection="1">
      <alignment horizontal="right" vertical="center"/>
    </xf>
    <xf numFmtId="0" fontId="43" fillId="0" borderId="216" xfId="14" applyNumberFormat="1" applyFont="1" applyFill="1" applyBorder="1" applyAlignment="1" applyProtection="1">
      <alignment horizontal="right" vertical="center"/>
    </xf>
    <xf numFmtId="0" fontId="43" fillId="11" borderId="218" xfId="14" applyNumberFormat="1" applyFont="1" applyFill="1" applyBorder="1" applyAlignment="1" applyProtection="1">
      <alignment horizontal="right" vertical="center"/>
    </xf>
    <xf numFmtId="0" fontId="52" fillId="0" borderId="219" xfId="13" applyFont="1" applyBorder="1" applyAlignment="1" applyProtection="1">
      <alignment vertical="center"/>
    </xf>
    <xf numFmtId="0" fontId="52" fillId="0" borderId="219" xfId="13" applyFont="1" applyFill="1" applyBorder="1" applyAlignment="1" applyProtection="1">
      <alignment horizontal="center" vertical="center"/>
    </xf>
    <xf numFmtId="195" fontId="43" fillId="0" borderId="220" xfId="13" applyNumberFormat="1" applyFont="1" applyFill="1" applyBorder="1" applyAlignment="1" applyProtection="1">
      <alignment vertical="center"/>
    </xf>
    <xf numFmtId="0" fontId="52" fillId="0" borderId="219" xfId="13" applyNumberFormat="1" applyFont="1" applyFill="1" applyBorder="1" applyAlignment="1" applyProtection="1">
      <alignment vertical="center"/>
    </xf>
    <xf numFmtId="0" fontId="52" fillId="11" borderId="221" xfId="13" applyNumberFormat="1" applyFont="1" applyFill="1" applyBorder="1" applyAlignment="1" applyProtection="1">
      <alignment vertical="center"/>
    </xf>
    <xf numFmtId="0" fontId="52" fillId="0" borderId="31" xfId="13" applyFont="1" applyBorder="1" applyAlignment="1" applyProtection="1">
      <alignment vertical="center"/>
    </xf>
    <xf numFmtId="0" fontId="43" fillId="0" borderId="218" xfId="14" applyNumberFormat="1" applyFont="1" applyFill="1" applyBorder="1" applyAlignment="1" applyProtection="1">
      <alignment horizontal="right" vertical="center"/>
    </xf>
    <xf numFmtId="0" fontId="52" fillId="0" borderId="48" xfId="13" applyFont="1" applyFill="1" applyBorder="1" applyProtection="1">
      <alignment vertical="center"/>
    </xf>
    <xf numFmtId="0" fontId="52" fillId="0" borderId="48" xfId="13" applyFont="1" applyFill="1" applyBorder="1" applyAlignment="1" applyProtection="1">
      <alignment horizontal="center" vertical="center"/>
    </xf>
    <xf numFmtId="0" fontId="52" fillId="0" borderId="48" xfId="13" applyFont="1" applyFill="1" applyBorder="1" applyAlignment="1" applyProtection="1">
      <alignment vertical="center"/>
    </xf>
    <xf numFmtId="0" fontId="52" fillId="0" borderId="45" xfId="13" applyFont="1" applyBorder="1" applyAlignment="1" applyProtection="1">
      <alignment vertical="center"/>
    </xf>
    <xf numFmtId="0" fontId="43" fillId="0" borderId="40" xfId="13" applyFont="1" applyFill="1" applyBorder="1" applyAlignment="1" applyProtection="1">
      <alignment horizontal="center" vertical="center"/>
    </xf>
    <xf numFmtId="0" fontId="52" fillId="0" borderId="31" xfId="13" applyFont="1" applyFill="1" applyBorder="1" applyAlignment="1" applyProtection="1">
      <alignment horizontal="center" vertical="center"/>
    </xf>
    <xf numFmtId="195" fontId="43" fillId="0" borderId="224" xfId="13" applyNumberFormat="1" applyFont="1" applyFill="1" applyBorder="1" applyAlignment="1" applyProtection="1">
      <alignment vertical="center"/>
    </xf>
    <xf numFmtId="192" fontId="52" fillId="0" borderId="31" xfId="13" applyNumberFormat="1" applyFont="1" applyFill="1" applyBorder="1" applyAlignment="1" applyProtection="1">
      <alignment vertical="center"/>
    </xf>
    <xf numFmtId="188" fontId="43" fillId="10" borderId="10" xfId="13" applyNumberFormat="1" applyFont="1" applyFill="1" applyBorder="1" applyAlignment="1" applyProtection="1">
      <alignment vertical="center"/>
      <protection locked="0"/>
    </xf>
    <xf numFmtId="188" fontId="43" fillId="0" borderId="31" xfId="13" applyNumberFormat="1" applyFont="1" applyFill="1" applyBorder="1" applyAlignment="1" applyProtection="1">
      <alignment vertical="center"/>
    </xf>
    <xf numFmtId="0" fontId="0" fillId="8" borderId="62" xfId="9" applyFont="1" applyFill="1" applyBorder="1" applyAlignment="1" applyProtection="1">
      <alignment horizontal="center" vertical="center" shrinkToFit="1"/>
    </xf>
    <xf numFmtId="0" fontId="28" fillId="6" borderId="0" xfId="9" applyFont="1" applyFill="1" applyAlignment="1">
      <alignment horizontal="left" indent="1"/>
    </xf>
    <xf numFmtId="188" fontId="52" fillId="0" borderId="0" xfId="13" applyNumberFormat="1" applyFont="1" applyFill="1" applyProtection="1">
      <alignment vertical="center"/>
    </xf>
    <xf numFmtId="0" fontId="55" fillId="6" borderId="0" xfId="9" applyFont="1" applyFill="1" applyAlignment="1">
      <alignment vertical="center"/>
    </xf>
    <xf numFmtId="0" fontId="28" fillId="6" borderId="0" xfId="9" applyNumberFormat="1" applyFont="1" applyFill="1" applyAlignment="1">
      <alignment horizontal="left" vertical="center"/>
    </xf>
    <xf numFmtId="0" fontId="10" fillId="6" borderId="0" xfId="9" applyFont="1" applyFill="1" applyAlignment="1">
      <alignment horizontal="right" vertical="center"/>
    </xf>
    <xf numFmtId="0" fontId="28" fillId="6" borderId="0" xfId="9" applyNumberFormat="1" applyFont="1" applyFill="1" applyBorder="1" applyAlignment="1">
      <alignment horizontal="left" vertical="center"/>
    </xf>
    <xf numFmtId="0" fontId="28" fillId="6" borderId="0" xfId="9" applyNumberFormat="1" applyFont="1" applyFill="1" applyBorder="1" applyAlignment="1">
      <alignment horizontal="left" vertical="top"/>
    </xf>
    <xf numFmtId="0" fontId="46" fillId="0" borderId="0" xfId="9" applyFont="1" applyFill="1">
      <alignment vertical="center"/>
    </xf>
    <xf numFmtId="0" fontId="53" fillId="0" borderId="48" xfId="13" applyFont="1" applyFill="1" applyBorder="1" applyAlignment="1" applyProtection="1">
      <alignment vertical="center"/>
    </xf>
    <xf numFmtId="0" fontId="52" fillId="0" borderId="48" xfId="13" applyFont="1" applyBorder="1" applyAlignment="1" applyProtection="1">
      <alignment vertical="center"/>
    </xf>
    <xf numFmtId="0" fontId="52" fillId="0" borderId="0" xfId="13" applyFont="1" applyFill="1" applyBorder="1" applyAlignment="1" applyProtection="1">
      <alignment vertical="center"/>
    </xf>
    <xf numFmtId="0" fontId="52" fillId="0" borderId="0" xfId="13" applyFont="1" applyBorder="1" applyAlignment="1" applyProtection="1">
      <alignment vertical="center"/>
    </xf>
    <xf numFmtId="0" fontId="52" fillId="0" borderId="33" xfId="13" applyFont="1" applyFill="1" applyBorder="1" applyAlignment="1" applyProtection="1">
      <alignment vertical="center"/>
    </xf>
    <xf numFmtId="0" fontId="52" fillId="0" borderId="27" xfId="13" applyFont="1" applyFill="1" applyBorder="1" applyAlignment="1" applyProtection="1">
      <alignment vertical="center"/>
    </xf>
    <xf numFmtId="0" fontId="52" fillId="0" borderId="71" xfId="13" applyFont="1" applyFill="1" applyBorder="1" applyAlignment="1" applyProtection="1">
      <alignment vertical="center"/>
    </xf>
    <xf numFmtId="0" fontId="52" fillId="0" borderId="62" xfId="13" applyFont="1" applyFill="1" applyBorder="1" applyAlignment="1" applyProtection="1">
      <alignment vertical="center"/>
    </xf>
    <xf numFmtId="0" fontId="58" fillId="0" borderId="48" xfId="13" applyFont="1" applyFill="1" applyBorder="1" applyAlignment="1" applyProtection="1">
      <alignment vertical="center"/>
    </xf>
    <xf numFmtId="0" fontId="49" fillId="0" borderId="27" xfId="13" applyBorder="1" applyAlignment="1" applyProtection="1">
      <alignment horizontal="center" vertical="top"/>
    </xf>
    <xf numFmtId="0" fontId="52" fillId="0" borderId="26" xfId="13" applyFont="1" applyBorder="1" applyAlignment="1" applyProtection="1">
      <alignment vertical="center"/>
    </xf>
    <xf numFmtId="0" fontId="52" fillId="0" borderId="27" xfId="13" applyFont="1" applyFill="1" applyBorder="1" applyAlignment="1" applyProtection="1">
      <alignment horizontal="center" vertical="center"/>
    </xf>
    <xf numFmtId="195" fontId="43" fillId="0" borderId="27" xfId="13" applyNumberFormat="1" applyFont="1" applyFill="1" applyBorder="1" applyAlignment="1" applyProtection="1">
      <alignment vertical="center"/>
    </xf>
    <xf numFmtId="0" fontId="10" fillId="0" borderId="33" xfId="9" applyNumberFormat="1" applyFont="1" applyFill="1" applyBorder="1" applyAlignment="1">
      <alignment vertical="center"/>
    </xf>
    <xf numFmtId="0" fontId="10" fillId="0" borderId="222" xfId="9" applyNumberFormat="1" applyFont="1" applyFill="1" applyBorder="1" applyAlignment="1">
      <alignment vertical="center"/>
    </xf>
    <xf numFmtId="0" fontId="10" fillId="0" borderId="34" xfId="9" applyNumberFormat="1" applyFont="1" applyFill="1" applyBorder="1" applyAlignment="1">
      <alignment vertical="center"/>
    </xf>
    <xf numFmtId="177" fontId="60" fillId="0" borderId="62" xfId="13" applyNumberFormat="1" applyFont="1" applyFill="1" applyBorder="1" applyAlignment="1" applyProtection="1">
      <alignment vertical="center"/>
    </xf>
    <xf numFmtId="0" fontId="59" fillId="0" borderId="71" xfId="13" applyFont="1" applyFill="1" applyBorder="1" applyAlignment="1" applyProtection="1">
      <alignment vertical="center"/>
    </xf>
    <xf numFmtId="0" fontId="61" fillId="0" borderId="71" xfId="13" applyFont="1" applyFill="1" applyBorder="1" applyAlignment="1" applyProtection="1">
      <alignment vertical="center"/>
    </xf>
    <xf numFmtId="0" fontId="43" fillId="0" borderId="222" xfId="13" applyFont="1" applyFill="1" applyBorder="1" applyAlignment="1" applyProtection="1">
      <alignment horizontal="center" vertical="center"/>
    </xf>
    <xf numFmtId="0" fontId="52" fillId="0" borderId="222" xfId="13" applyFont="1" applyFill="1" applyBorder="1" applyAlignment="1" applyProtection="1">
      <alignment vertical="center"/>
    </xf>
    <xf numFmtId="0" fontId="52" fillId="0" borderId="222" xfId="13" applyFont="1" applyFill="1" applyBorder="1" applyAlignment="1" applyProtection="1">
      <alignment vertical="center" wrapText="1"/>
    </xf>
    <xf numFmtId="0" fontId="54" fillId="0" borderId="222" xfId="13" applyFont="1" applyFill="1" applyBorder="1" applyAlignment="1" applyProtection="1">
      <alignment vertical="center"/>
    </xf>
    <xf numFmtId="0" fontId="57" fillId="0" borderId="29" xfId="13" applyFont="1" applyFill="1" applyBorder="1" applyAlignment="1" applyProtection="1">
      <alignment vertical="center"/>
    </xf>
    <xf numFmtId="0" fontId="57" fillId="0" borderId="29" xfId="13" applyFont="1" applyBorder="1" applyAlignment="1" applyProtection="1">
      <alignment vertical="center"/>
    </xf>
    <xf numFmtId="0" fontId="62" fillId="0" borderId="68" xfId="13" applyFont="1" applyFill="1" applyBorder="1" applyAlignment="1" applyProtection="1">
      <alignment vertical="center"/>
    </xf>
    <xf numFmtId="188" fontId="43" fillId="0" borderId="214" xfId="13" applyNumberFormat="1" applyFont="1" applyFill="1" applyBorder="1" applyAlignment="1" applyProtection="1">
      <alignment vertical="center"/>
      <protection locked="0"/>
    </xf>
    <xf numFmtId="0" fontId="63" fillId="6" borderId="0" xfId="9" applyFont="1" applyFill="1">
      <alignment vertical="center"/>
    </xf>
    <xf numFmtId="0" fontId="0" fillId="8" borderId="62" xfId="9" applyFont="1" applyFill="1" applyBorder="1" applyAlignment="1">
      <alignment horizontal="center" vertical="center" shrinkToFit="1"/>
    </xf>
    <xf numFmtId="198" fontId="52" fillId="0" borderId="40" xfId="13" applyNumberFormat="1" applyFont="1" applyFill="1" applyBorder="1" applyAlignment="1" applyProtection="1">
      <alignment horizontal="center" vertical="center" wrapText="1"/>
    </xf>
    <xf numFmtId="200" fontId="52" fillId="0" borderId="40" xfId="13" applyNumberFormat="1" applyFont="1" applyFill="1" applyBorder="1" applyAlignment="1" applyProtection="1">
      <alignment horizontal="center" wrapText="1"/>
    </xf>
    <xf numFmtId="198" fontId="52" fillId="0" borderId="225" xfId="13" applyNumberFormat="1" applyFont="1" applyFill="1" applyBorder="1" applyAlignment="1" applyProtection="1">
      <alignment horizontal="center" vertical="top"/>
    </xf>
    <xf numFmtId="188" fontId="43" fillId="10" borderId="231" xfId="13" applyNumberFormat="1" applyFont="1" applyFill="1" applyBorder="1" applyAlignment="1" applyProtection="1">
      <alignment vertical="center"/>
      <protection locked="0"/>
    </xf>
    <xf numFmtId="188" fontId="43" fillId="10" borderId="232" xfId="13" applyNumberFormat="1" applyFont="1" applyFill="1" applyBorder="1" applyAlignment="1" applyProtection="1">
      <alignment vertical="center"/>
      <protection locked="0"/>
    </xf>
    <xf numFmtId="188" fontId="43" fillId="10" borderId="233" xfId="13" applyNumberFormat="1" applyFont="1" applyFill="1" applyBorder="1" applyAlignment="1" applyProtection="1">
      <alignment vertical="center"/>
      <protection locked="0"/>
    </xf>
    <xf numFmtId="188" fontId="43" fillId="10" borderId="234" xfId="13" applyNumberFormat="1" applyFont="1" applyFill="1" applyBorder="1" applyAlignment="1" applyProtection="1">
      <alignment vertical="center"/>
      <protection locked="0"/>
    </xf>
    <xf numFmtId="188" fontId="43" fillId="10" borderId="235" xfId="13" applyNumberFormat="1" applyFont="1" applyFill="1" applyBorder="1" applyAlignment="1" applyProtection="1">
      <alignment vertical="center"/>
      <protection locked="0"/>
    </xf>
    <xf numFmtId="188" fontId="43" fillId="0" borderId="236" xfId="13" applyNumberFormat="1" applyFont="1" applyFill="1" applyBorder="1" applyAlignment="1" applyProtection="1">
      <alignment vertical="center"/>
      <protection locked="0"/>
    </xf>
    <xf numFmtId="188" fontId="43" fillId="10" borderId="237" xfId="13" applyNumberFormat="1" applyFont="1" applyFill="1" applyBorder="1" applyAlignment="1" applyProtection="1">
      <alignment vertical="center"/>
      <protection locked="0"/>
    </xf>
    <xf numFmtId="188" fontId="43" fillId="10" borderId="238" xfId="13" applyNumberFormat="1" applyFont="1" applyFill="1" applyBorder="1" applyAlignment="1" applyProtection="1">
      <alignment vertical="center"/>
      <protection locked="0"/>
    </xf>
    <xf numFmtId="188" fontId="43" fillId="10" borderId="239" xfId="13" applyNumberFormat="1" applyFont="1" applyFill="1" applyBorder="1" applyAlignment="1" applyProtection="1">
      <alignment vertical="center"/>
      <protection locked="0"/>
    </xf>
    <xf numFmtId="0" fontId="52" fillId="0" borderId="243" xfId="13" applyFont="1" applyFill="1" applyBorder="1" applyAlignment="1" applyProtection="1">
      <alignment horizontal="center" vertical="center"/>
      <protection locked="0"/>
    </xf>
    <xf numFmtId="188" fontId="52" fillId="10" borderId="243" xfId="14" applyNumberFormat="1" applyFont="1" applyFill="1" applyBorder="1" applyAlignment="1" applyProtection="1">
      <alignment vertical="center"/>
      <protection locked="0"/>
    </xf>
    <xf numFmtId="188" fontId="52" fillId="10" borderId="244" xfId="14" applyNumberFormat="1" applyFont="1" applyFill="1" applyBorder="1" applyAlignment="1" applyProtection="1">
      <alignment vertical="center"/>
      <protection locked="0"/>
    </xf>
    <xf numFmtId="0" fontId="52" fillId="0" borderId="27" xfId="13" applyNumberFormat="1" applyFont="1" applyFill="1" applyBorder="1" applyAlignment="1" applyProtection="1">
      <alignment horizontal="center" vertical="top"/>
    </xf>
    <xf numFmtId="198" fontId="52" fillId="12" borderId="230" xfId="13" applyNumberFormat="1" applyFont="1" applyFill="1" applyBorder="1" applyAlignment="1" applyProtection="1">
      <alignment horizontal="left" vertical="center"/>
      <protection locked="0"/>
    </xf>
    <xf numFmtId="198" fontId="52" fillId="12" borderId="223" xfId="13" applyNumberFormat="1" applyFont="1" applyFill="1" applyBorder="1" applyAlignment="1" applyProtection="1">
      <alignment vertical="center"/>
    </xf>
    <xf numFmtId="198" fontId="52" fillId="12" borderId="245" xfId="13" applyNumberFormat="1" applyFont="1" applyFill="1" applyBorder="1" applyAlignment="1" applyProtection="1">
      <alignment vertical="center"/>
    </xf>
    <xf numFmtId="199" fontId="52" fillId="12" borderId="27" xfId="13" applyNumberFormat="1" applyFont="1" applyFill="1" applyBorder="1" applyAlignment="1" applyProtection="1">
      <alignment vertical="center" wrapText="1"/>
    </xf>
    <xf numFmtId="0" fontId="10" fillId="6" borderId="0" xfId="9" applyFont="1" applyFill="1" applyAlignment="1">
      <alignment vertical="center" wrapText="1"/>
    </xf>
    <xf numFmtId="0" fontId="2" fillId="8" borderId="0" xfId="9" applyNumberFormat="1" applyFont="1" applyFill="1" applyAlignment="1">
      <alignment vertical="center"/>
    </xf>
    <xf numFmtId="0" fontId="0" fillId="8" borderId="0" xfId="0" applyFill="1" applyAlignment="1">
      <alignment vertical="center"/>
    </xf>
    <xf numFmtId="0" fontId="65" fillId="6" borderId="0" xfId="9" applyFont="1" applyFill="1">
      <alignment vertical="center"/>
    </xf>
    <xf numFmtId="192" fontId="10" fillId="8" borderId="71" xfId="9" applyNumberFormat="1" applyFont="1" applyFill="1" applyBorder="1" applyAlignment="1" applyProtection="1">
      <alignment vertical="center"/>
    </xf>
    <xf numFmtId="192" fontId="10" fillId="6" borderId="71" xfId="9" applyNumberFormat="1" applyFont="1" applyFill="1" applyBorder="1" applyAlignment="1">
      <alignment vertical="center"/>
    </xf>
    <xf numFmtId="0" fontId="52" fillId="0" borderId="216" xfId="13" applyNumberFormat="1" applyFont="1" applyFill="1" applyBorder="1" applyAlignment="1" applyProtection="1">
      <alignment horizontal="right" vertical="center"/>
    </xf>
    <xf numFmtId="0" fontId="10" fillId="6" borderId="0" xfId="9" applyFont="1" applyFill="1" applyBorder="1" applyAlignment="1">
      <alignment vertical="center"/>
    </xf>
    <xf numFmtId="0" fontId="0" fillId="6" borderId="71" xfId="9" applyFont="1" applyFill="1" applyBorder="1" applyAlignment="1">
      <alignment horizontal="center" vertical="center" shrinkToFit="1"/>
    </xf>
    <xf numFmtId="0" fontId="0" fillId="8" borderId="0" xfId="9" applyFont="1" applyFill="1" applyBorder="1" applyAlignment="1">
      <alignment horizontal="center" vertical="center" shrinkToFit="1"/>
    </xf>
    <xf numFmtId="0" fontId="0" fillId="8" borderId="71" xfId="9" applyFont="1" applyFill="1" applyBorder="1" applyAlignment="1" applyProtection="1">
      <alignment horizontal="center" vertical="center" shrinkToFit="1"/>
    </xf>
    <xf numFmtId="0" fontId="66" fillId="8" borderId="0" xfId="9" applyNumberFormat="1" applyFont="1" applyFill="1" applyBorder="1" applyAlignment="1">
      <alignment vertical="center" wrapText="1"/>
    </xf>
    <xf numFmtId="0" fontId="2" fillId="6" borderId="0" xfId="9" applyFont="1" applyFill="1" applyBorder="1" applyAlignment="1">
      <alignment vertical="center" textRotation="255" wrapText="1"/>
    </xf>
    <xf numFmtId="0" fontId="10" fillId="6" borderId="0" xfId="9" applyNumberFormat="1" applyFont="1" applyFill="1" applyBorder="1">
      <alignment vertical="center"/>
    </xf>
    <xf numFmtId="0" fontId="65" fillId="8" borderId="0" xfId="9" applyFont="1" applyFill="1">
      <alignment vertical="center"/>
    </xf>
    <xf numFmtId="0" fontId="50" fillId="0" borderId="0" xfId="13" applyFont="1" applyFill="1" applyAlignment="1" applyProtection="1">
      <alignment horizontal="center" vertical="center"/>
    </xf>
    <xf numFmtId="0" fontId="50" fillId="0" borderId="0" xfId="13" applyFont="1" applyAlignment="1" applyProtection="1">
      <alignment horizontal="center" vertical="center"/>
    </xf>
    <xf numFmtId="195" fontId="0" fillId="0" borderId="40" xfId="13" applyNumberFormat="1" applyFont="1" applyFill="1" applyBorder="1" applyAlignment="1" applyProtection="1">
      <alignment horizontal="center" vertical="top"/>
    </xf>
    <xf numFmtId="0" fontId="49" fillId="0" borderId="27" xfId="13" applyBorder="1" applyAlignment="1">
      <alignment horizontal="center" vertical="top"/>
    </xf>
    <xf numFmtId="0" fontId="49" fillId="0" borderId="31" xfId="13" applyBorder="1" applyAlignment="1">
      <alignment horizontal="center" vertical="top"/>
    </xf>
    <xf numFmtId="0" fontId="52" fillId="0" borderId="222" xfId="13" applyFont="1" applyFill="1" applyBorder="1" applyAlignment="1" applyProtection="1">
      <alignment vertical="center"/>
    </xf>
    <xf numFmtId="0" fontId="52" fillId="0" borderId="33" xfId="13" applyFont="1" applyFill="1" applyBorder="1" applyAlignment="1" applyProtection="1">
      <alignment vertical="center"/>
    </xf>
    <xf numFmtId="0" fontId="52" fillId="0" borderId="34" xfId="13" applyFont="1" applyBorder="1" applyAlignment="1" applyProtection="1">
      <alignment vertical="center"/>
    </xf>
    <xf numFmtId="0" fontId="52" fillId="0" borderId="222" xfId="13" applyFont="1" applyFill="1" applyBorder="1" applyAlignment="1" applyProtection="1">
      <alignment vertical="center" wrapText="1"/>
    </xf>
    <xf numFmtId="181" fontId="52" fillId="11" borderId="40" xfId="13" applyNumberFormat="1" applyFont="1" applyFill="1" applyBorder="1" applyAlignment="1" applyProtection="1">
      <alignment vertical="center"/>
    </xf>
    <xf numFmtId="0" fontId="49" fillId="11" borderId="31" xfId="13" applyFill="1" applyBorder="1" applyAlignment="1" applyProtection="1">
      <alignment vertical="center"/>
    </xf>
    <xf numFmtId="0" fontId="52" fillId="0" borderId="27" xfId="13" applyFont="1" applyFill="1" applyBorder="1" applyAlignment="1" applyProtection="1">
      <alignment vertical="center"/>
    </xf>
    <xf numFmtId="0" fontId="52" fillId="0" borderId="27" xfId="13" applyFont="1" applyBorder="1" applyAlignment="1" applyProtection="1">
      <alignment vertical="center"/>
    </xf>
    <xf numFmtId="0" fontId="52" fillId="0" borderId="10" xfId="13" applyFont="1" applyFill="1" applyBorder="1" applyAlignment="1" applyProtection="1">
      <alignment vertical="center" wrapText="1"/>
    </xf>
    <xf numFmtId="0" fontId="52" fillId="0" borderId="10" xfId="13" applyFont="1" applyFill="1" applyBorder="1" applyAlignment="1" applyProtection="1">
      <alignment vertical="center"/>
    </xf>
    <xf numFmtId="0" fontId="52" fillId="0" borderId="10" xfId="13" applyFont="1" applyBorder="1" applyAlignment="1" applyProtection="1">
      <alignment vertical="center"/>
    </xf>
    <xf numFmtId="0" fontId="52" fillId="0" borderId="27" xfId="13" applyFont="1" applyFill="1" applyBorder="1" applyAlignment="1" applyProtection="1">
      <alignment vertical="center" wrapText="1"/>
    </xf>
    <xf numFmtId="192" fontId="52" fillId="0" borderId="40" xfId="13" applyNumberFormat="1" applyFont="1" applyFill="1" applyBorder="1" applyAlignment="1" applyProtection="1">
      <alignment horizontal="center" vertical="top"/>
    </xf>
    <xf numFmtId="0" fontId="49" fillId="0" borderId="71" xfId="13" applyBorder="1" applyAlignment="1" applyProtection="1">
      <alignment horizontal="center" vertical="top"/>
    </xf>
    <xf numFmtId="0" fontId="49" fillId="0" borderId="31" xfId="13" applyBorder="1" applyAlignment="1" applyProtection="1">
      <alignment horizontal="center" vertical="top"/>
    </xf>
    <xf numFmtId="0" fontId="52" fillId="0" borderId="240" xfId="13" applyFont="1" applyFill="1" applyBorder="1" applyAlignment="1" applyProtection="1">
      <alignment vertical="center"/>
      <protection locked="0"/>
    </xf>
    <xf numFmtId="0" fontId="52" fillId="0" borderId="241" xfId="13" applyFont="1" applyFill="1" applyBorder="1" applyAlignment="1" applyProtection="1">
      <alignment vertical="center"/>
      <protection locked="0"/>
    </xf>
    <xf numFmtId="0" fontId="52" fillId="0" borderId="242" xfId="13" applyFont="1" applyFill="1" applyBorder="1" applyAlignment="1" applyProtection="1">
      <alignment vertical="center"/>
      <protection locked="0"/>
    </xf>
    <xf numFmtId="0" fontId="52" fillId="0" borderId="68" xfId="13" applyFont="1" applyFill="1" applyBorder="1" applyAlignment="1" applyProtection="1">
      <alignment vertical="center"/>
    </xf>
    <xf numFmtId="0" fontId="52" fillId="0" borderId="29" xfId="13" applyFont="1" applyFill="1" applyBorder="1" applyAlignment="1" applyProtection="1">
      <alignment vertical="center"/>
    </xf>
    <xf numFmtId="0" fontId="52" fillId="0" borderId="30" xfId="13" applyFont="1" applyBorder="1" applyAlignment="1" applyProtection="1">
      <alignment vertical="center"/>
    </xf>
    <xf numFmtId="195" fontId="43" fillId="0" borderId="40" xfId="14" applyNumberFormat="1" applyFont="1" applyFill="1" applyBorder="1" applyAlignment="1" applyProtection="1">
      <alignment horizontal="center" vertical="top" wrapText="1"/>
    </xf>
    <xf numFmtId="195" fontId="43" fillId="0" borderId="27" xfId="14" applyNumberFormat="1" applyFont="1" applyFill="1" applyBorder="1" applyAlignment="1" applyProtection="1">
      <alignment horizontal="center" vertical="top" wrapText="1"/>
    </xf>
    <xf numFmtId="0" fontId="52" fillId="0" borderId="27" xfId="13" applyFont="1" applyBorder="1" applyAlignment="1" applyProtection="1">
      <alignment horizontal="center" vertical="top"/>
    </xf>
    <xf numFmtId="0" fontId="52" fillId="0" borderId="31" xfId="13" applyFont="1" applyBorder="1" applyAlignment="1" applyProtection="1">
      <alignment horizontal="center" vertical="top"/>
    </xf>
    <xf numFmtId="0" fontId="52" fillId="0" borderId="62" xfId="13" applyFont="1" applyFill="1" applyBorder="1" applyAlignment="1" applyProtection="1">
      <alignment vertical="center" wrapText="1"/>
    </xf>
    <xf numFmtId="0" fontId="49" fillId="0" borderId="45" xfId="13" applyBorder="1" applyAlignment="1" applyProtection="1">
      <alignment vertical="center"/>
    </xf>
    <xf numFmtId="0" fontId="52" fillId="0" borderId="71" xfId="13" applyFont="1" applyFill="1" applyBorder="1" applyAlignment="1" applyProtection="1">
      <alignment vertical="center"/>
    </xf>
    <xf numFmtId="0" fontId="49" fillId="0" borderId="26" xfId="13" applyBorder="1" applyAlignment="1" applyProtection="1">
      <alignment vertical="center"/>
    </xf>
    <xf numFmtId="0" fontId="52" fillId="0" borderId="71" xfId="13" applyFont="1" applyBorder="1" applyAlignment="1" applyProtection="1">
      <alignment vertical="center"/>
    </xf>
    <xf numFmtId="0" fontId="49" fillId="0" borderId="30" xfId="13" applyBorder="1" applyAlignment="1" applyProtection="1">
      <alignment vertical="center"/>
    </xf>
    <xf numFmtId="0" fontId="52" fillId="0" borderId="62" xfId="13" applyFont="1" applyFill="1" applyBorder="1" applyAlignment="1" applyProtection="1">
      <alignment vertical="center"/>
    </xf>
    <xf numFmtId="0" fontId="52" fillId="0" borderId="68" xfId="13" applyFont="1" applyBorder="1" applyAlignment="1" applyProtection="1">
      <alignment vertical="center"/>
    </xf>
    <xf numFmtId="0" fontId="52" fillId="0" borderId="31" xfId="13" applyFont="1" applyBorder="1" applyAlignment="1" applyProtection="1">
      <alignment vertical="center"/>
    </xf>
    <xf numFmtId="0" fontId="52" fillId="0" borderId="40" xfId="13" applyFont="1" applyFill="1" applyBorder="1" applyAlignment="1" applyProtection="1">
      <alignment vertical="center"/>
    </xf>
    <xf numFmtId="0" fontId="49" fillId="0" borderId="27" xfId="13" applyBorder="1" applyAlignment="1" applyProtection="1">
      <alignment vertical="center"/>
    </xf>
    <xf numFmtId="0" fontId="49" fillId="0" borderId="45" xfId="13" applyBorder="1" applyAlignment="1" applyProtection="1">
      <alignment vertical="center" wrapText="1"/>
    </xf>
    <xf numFmtId="0" fontId="52" fillId="0" borderId="71" xfId="13" applyFont="1" applyFill="1" applyBorder="1" applyAlignment="1" applyProtection="1">
      <alignment vertical="center" wrapText="1"/>
    </xf>
    <xf numFmtId="0" fontId="49" fillId="0" borderId="26" xfId="13" applyBorder="1" applyAlignment="1" applyProtection="1">
      <alignment vertical="center" wrapText="1"/>
    </xf>
    <xf numFmtId="0" fontId="52" fillId="0" borderId="68" xfId="13" applyFont="1" applyBorder="1" applyAlignment="1" applyProtection="1">
      <alignment vertical="center" wrapText="1"/>
    </xf>
    <xf numFmtId="0" fontId="49" fillId="0" borderId="30" xfId="13" applyBorder="1" applyAlignment="1" applyProtection="1">
      <alignment vertical="center" wrapText="1"/>
    </xf>
    <xf numFmtId="0" fontId="69" fillId="6" borderId="0" xfId="11" applyFont="1" applyFill="1" applyAlignment="1">
      <alignment horizontal="left" vertical="top" wrapText="1"/>
    </xf>
    <xf numFmtId="0" fontId="68" fillId="0" borderId="0" xfId="0" applyFont="1" applyAlignment="1">
      <alignment vertical="center" wrapText="1"/>
    </xf>
    <xf numFmtId="0" fontId="68" fillId="0" borderId="0" xfId="0" applyFont="1" applyAlignment="1">
      <alignment vertical="center"/>
    </xf>
    <xf numFmtId="0" fontId="43" fillId="6" borderId="0" xfId="9" applyFont="1" applyFill="1" applyAlignment="1">
      <alignment vertical="center" wrapText="1"/>
    </xf>
    <xf numFmtId="0" fontId="43" fillId="0" borderId="0" xfId="0" applyFont="1" applyAlignment="1">
      <alignment vertical="center" wrapText="1"/>
    </xf>
    <xf numFmtId="0" fontId="0" fillId="0" borderId="0" xfId="0" applyAlignment="1">
      <alignment vertical="center"/>
    </xf>
    <xf numFmtId="0" fontId="66" fillId="8" borderId="0" xfId="9" applyNumberFormat="1" applyFont="1" applyFill="1" applyBorder="1" applyAlignment="1">
      <alignment vertical="center" wrapText="1"/>
    </xf>
    <xf numFmtId="0" fontId="0" fillId="0" borderId="0" xfId="0" applyAlignment="1">
      <alignment vertical="center" wrapText="1"/>
    </xf>
    <xf numFmtId="0" fontId="65" fillId="6" borderId="0" xfId="9" applyNumberFormat="1" applyFont="1" applyFill="1" applyBorder="1" applyAlignment="1">
      <alignment vertical="center"/>
    </xf>
    <xf numFmtId="0" fontId="68" fillId="0" borderId="0" xfId="0" applyFont="1" applyBorder="1" applyAlignment="1">
      <alignment vertical="center"/>
    </xf>
    <xf numFmtId="0" fontId="65" fillId="6" borderId="22" xfId="9" applyFont="1" applyFill="1" applyBorder="1" applyAlignment="1">
      <alignment vertical="center"/>
    </xf>
    <xf numFmtId="0" fontId="68" fillId="0" borderId="22" xfId="0" applyFont="1" applyBorder="1" applyAlignment="1">
      <alignment vertical="center"/>
    </xf>
    <xf numFmtId="0" fontId="10" fillId="8" borderId="40" xfId="9" applyNumberFormat="1" applyFont="1" applyFill="1" applyBorder="1" applyAlignment="1" applyProtection="1">
      <alignment horizontal="right" vertical="center" shrinkToFit="1"/>
    </xf>
    <xf numFmtId="0" fontId="43" fillId="8" borderId="40" xfId="9" applyNumberFormat="1" applyFill="1" applyBorder="1" applyAlignment="1" applyProtection="1">
      <alignment horizontal="right" vertical="center" shrinkToFit="1"/>
    </xf>
    <xf numFmtId="0" fontId="10" fillId="8" borderId="27" xfId="9" applyNumberFormat="1" applyFont="1" applyFill="1" applyBorder="1" applyAlignment="1" applyProtection="1">
      <alignment horizontal="right" vertical="center" shrinkToFit="1"/>
    </xf>
    <xf numFmtId="0" fontId="43" fillId="8" borderId="27" xfId="9" applyNumberFormat="1" applyFill="1" applyBorder="1" applyAlignment="1" applyProtection="1">
      <alignment horizontal="right" vertical="center" shrinkToFit="1"/>
    </xf>
    <xf numFmtId="0" fontId="43" fillId="8" borderId="31" xfId="9" applyNumberFormat="1" applyFill="1" applyBorder="1" applyAlignment="1" applyProtection="1">
      <alignment horizontal="right" vertical="center" shrinkToFit="1"/>
    </xf>
    <xf numFmtId="0" fontId="10" fillId="8" borderId="186" xfId="9" applyNumberFormat="1" applyFont="1" applyFill="1" applyBorder="1" applyAlignment="1" applyProtection="1">
      <alignment horizontal="right" vertical="center" shrinkToFit="1"/>
    </xf>
    <xf numFmtId="0" fontId="43" fillId="8" borderId="187" xfId="9" applyNumberFormat="1" applyFill="1" applyBorder="1" applyAlignment="1" applyProtection="1">
      <alignment horizontal="right" vertical="center" shrinkToFit="1"/>
    </xf>
    <xf numFmtId="0" fontId="43" fillId="8" borderId="188" xfId="9" applyNumberFormat="1" applyFill="1" applyBorder="1" applyAlignment="1" applyProtection="1">
      <alignment horizontal="right" vertical="center" shrinkToFit="1"/>
    </xf>
    <xf numFmtId="0" fontId="10" fillId="8" borderId="250" xfId="9" applyNumberFormat="1" applyFont="1" applyFill="1" applyBorder="1" applyAlignment="1" applyProtection="1">
      <alignment horizontal="right" vertical="center" shrinkToFit="1"/>
    </xf>
    <xf numFmtId="0" fontId="43" fillId="8" borderId="195" xfId="9" applyNumberFormat="1" applyFill="1" applyBorder="1" applyAlignment="1" applyProtection="1">
      <alignment horizontal="right" vertical="center" shrinkToFit="1"/>
    </xf>
    <xf numFmtId="0" fontId="43" fillId="8" borderId="251" xfId="9" applyNumberFormat="1" applyFill="1" applyBorder="1" applyAlignment="1" applyProtection="1">
      <alignment horizontal="right" vertical="center" shrinkToFit="1"/>
    </xf>
    <xf numFmtId="0" fontId="43" fillId="8" borderId="190" xfId="9" applyNumberFormat="1" applyFill="1" applyBorder="1" applyAlignment="1" applyProtection="1">
      <alignment horizontal="right" vertical="center" shrinkToFit="1"/>
    </xf>
    <xf numFmtId="0" fontId="43" fillId="8" borderId="191" xfId="9" applyNumberFormat="1" applyFill="1" applyBorder="1" applyAlignment="1" applyProtection="1">
      <alignment horizontal="right" vertical="center" shrinkToFit="1"/>
    </xf>
    <xf numFmtId="0" fontId="43" fillId="8" borderId="192" xfId="9" applyNumberFormat="1" applyFill="1" applyBorder="1" applyAlignment="1" applyProtection="1">
      <alignment horizontal="right" vertical="center" shrinkToFit="1"/>
    </xf>
    <xf numFmtId="0" fontId="69" fillId="6" borderId="0" xfId="11" applyFont="1" applyFill="1" applyAlignment="1">
      <alignment horizontal="left" vertical="center" wrapText="1"/>
    </xf>
    <xf numFmtId="0" fontId="0" fillId="6" borderId="47" xfId="9" applyFont="1" applyFill="1" applyBorder="1" applyAlignment="1">
      <alignment vertical="center" wrapText="1"/>
    </xf>
    <xf numFmtId="0" fontId="0" fillId="0" borderId="48" xfId="0" applyBorder="1" applyAlignment="1">
      <alignment vertical="center" wrapText="1"/>
    </xf>
    <xf numFmtId="0" fontId="0" fillId="0" borderId="45" xfId="0" applyBorder="1" applyAlignment="1">
      <alignment vertical="center" wrapText="1"/>
    </xf>
    <xf numFmtId="0" fontId="0" fillId="6" borderId="25" xfId="9" applyFont="1" applyFill="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77" xfId="0" applyBorder="1" applyAlignment="1">
      <alignment vertical="center" wrapText="1"/>
    </xf>
    <xf numFmtId="0" fontId="0" fillId="8" borderId="226" xfId="9" applyNumberFormat="1" applyFont="1" applyFill="1" applyBorder="1" applyAlignment="1">
      <alignment horizontal="right" vertical="center" shrinkToFit="1"/>
    </xf>
    <xf numFmtId="0" fontId="0" fillId="0" borderId="226" xfId="0" applyNumberFormat="1" applyBorder="1" applyAlignment="1">
      <alignment horizontal="right" vertical="center"/>
    </xf>
    <xf numFmtId="0" fontId="0" fillId="0" borderId="227" xfId="0" applyNumberFormat="1" applyBorder="1" applyAlignment="1">
      <alignment horizontal="right" vertical="center"/>
    </xf>
    <xf numFmtId="0" fontId="0" fillId="8" borderId="0" xfId="9" applyNumberFormat="1" applyFont="1" applyFill="1" applyBorder="1" applyAlignment="1">
      <alignment horizontal="right" vertical="center" shrinkToFit="1"/>
    </xf>
    <xf numFmtId="0" fontId="0" fillId="0" borderId="0" xfId="0" applyNumberFormat="1" applyBorder="1" applyAlignment="1">
      <alignment horizontal="right" vertical="center"/>
    </xf>
    <xf numFmtId="0" fontId="0" fillId="0" borderId="26" xfId="0" applyNumberFormat="1" applyBorder="1" applyAlignment="1">
      <alignment horizontal="right" vertical="center"/>
    </xf>
    <xf numFmtId="0" fontId="0" fillId="0" borderId="29" xfId="0" applyNumberFormat="1" applyBorder="1" applyAlignment="1">
      <alignment horizontal="right" vertical="center"/>
    </xf>
    <xf numFmtId="0" fontId="0" fillId="0" borderId="30" xfId="0" applyNumberFormat="1" applyBorder="1" applyAlignment="1">
      <alignment horizontal="right" vertical="center"/>
    </xf>
    <xf numFmtId="0" fontId="0" fillId="0" borderId="50" xfId="0" applyNumberFormat="1" applyBorder="1" applyAlignment="1">
      <alignment horizontal="right" vertical="center"/>
    </xf>
    <xf numFmtId="0" fontId="0" fillId="0" borderId="77" xfId="0" applyNumberFormat="1" applyBorder="1" applyAlignment="1">
      <alignment horizontal="right" vertical="center"/>
    </xf>
    <xf numFmtId="0" fontId="0" fillId="6" borderId="62" xfId="9" applyFont="1" applyFill="1" applyBorder="1" applyAlignment="1">
      <alignment horizontal="center" vertical="center" wrapText="1"/>
    </xf>
    <xf numFmtId="0" fontId="0" fillId="6" borderId="48" xfId="9" applyFont="1" applyFill="1" applyBorder="1" applyAlignment="1">
      <alignment horizontal="center" vertical="center" wrapText="1"/>
    </xf>
    <xf numFmtId="0" fontId="0" fillId="6" borderId="71" xfId="9" applyFont="1" applyFill="1" applyBorder="1" applyAlignment="1">
      <alignment horizontal="center" vertical="center" wrapText="1"/>
    </xf>
    <xf numFmtId="0" fontId="0" fillId="6" borderId="0" xfId="9" applyFont="1" applyFill="1" applyBorder="1" applyAlignment="1">
      <alignment horizontal="center" vertical="center" wrapText="1"/>
    </xf>
    <xf numFmtId="0" fontId="0" fillId="6" borderId="48" xfId="9" applyFont="1" applyFill="1" applyBorder="1" applyAlignment="1">
      <alignment vertical="center" wrapText="1"/>
    </xf>
    <xf numFmtId="0" fontId="0" fillId="6" borderId="45" xfId="9" applyFont="1" applyFill="1" applyBorder="1" applyAlignment="1">
      <alignment vertical="center" wrapText="1"/>
    </xf>
    <xf numFmtId="0" fontId="0" fillId="6" borderId="0" xfId="9" applyFont="1" applyFill="1" applyBorder="1" applyAlignment="1">
      <alignment vertical="center" wrapText="1"/>
    </xf>
    <xf numFmtId="0" fontId="0" fillId="6" borderId="26" xfId="9" applyFont="1" applyFill="1" applyBorder="1" applyAlignment="1">
      <alignment vertical="center" wrapText="1"/>
    </xf>
    <xf numFmtId="0" fontId="0" fillId="6" borderId="71" xfId="9" applyFont="1" applyFill="1" applyBorder="1" applyAlignment="1">
      <alignment vertical="center" wrapText="1"/>
    </xf>
    <xf numFmtId="0" fontId="0" fillId="6" borderId="62" xfId="9" applyNumberFormat="1" applyFont="1" applyFill="1" applyBorder="1" applyAlignment="1">
      <alignment vertical="center" wrapText="1"/>
    </xf>
    <xf numFmtId="0" fontId="0" fillId="6" borderId="71" xfId="9" applyNumberFormat="1" applyFont="1" applyFill="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10" fillId="5" borderId="129" xfId="9" applyFont="1" applyFill="1" applyBorder="1" applyAlignment="1" applyProtection="1">
      <alignment vertical="center" shrinkToFit="1"/>
      <protection locked="0"/>
    </xf>
    <xf numFmtId="0" fontId="10" fillId="5" borderId="130" xfId="9" applyFont="1" applyFill="1" applyBorder="1" applyAlignment="1" applyProtection="1">
      <alignment vertical="center" shrinkToFit="1"/>
      <protection locked="0"/>
    </xf>
    <xf numFmtId="0" fontId="10" fillId="5" borderId="149" xfId="9" applyFont="1" applyFill="1" applyBorder="1" applyAlignment="1" applyProtection="1">
      <alignment vertical="center" shrinkToFit="1"/>
      <protection locked="0"/>
    </xf>
    <xf numFmtId="0" fontId="10" fillId="5" borderId="132" xfId="9" applyFont="1" applyFill="1" applyBorder="1" applyAlignment="1" applyProtection="1">
      <alignment vertical="center" shrinkToFit="1"/>
      <protection locked="0"/>
    </xf>
    <xf numFmtId="0" fontId="10" fillId="5" borderId="0" xfId="9" applyFont="1" applyFill="1" applyBorder="1" applyAlignment="1" applyProtection="1">
      <alignment vertical="center" shrinkToFit="1"/>
      <protection locked="0"/>
    </xf>
    <xf numFmtId="0" fontId="10" fillId="5" borderId="131" xfId="9" applyFont="1" applyFill="1" applyBorder="1" applyAlignment="1" applyProtection="1">
      <alignment vertical="center" shrinkToFit="1"/>
      <protection locked="0"/>
    </xf>
    <xf numFmtId="0" fontId="43" fillId="0" borderId="147" xfId="9" applyBorder="1" applyAlignment="1" applyProtection="1">
      <alignment vertical="center" shrinkToFit="1"/>
      <protection locked="0"/>
    </xf>
    <xf numFmtId="0" fontId="43" fillId="0" borderId="148" xfId="9" applyBorder="1" applyAlignment="1" applyProtection="1">
      <alignment vertical="center" shrinkToFit="1"/>
      <protection locked="0"/>
    </xf>
    <xf numFmtId="0" fontId="43" fillId="0" borderId="153" xfId="9" applyBorder="1" applyAlignment="1" applyProtection="1">
      <alignment vertical="center" shrinkToFit="1"/>
      <protection locked="0"/>
    </xf>
    <xf numFmtId="184" fontId="10" fillId="4" borderId="129" xfId="9" applyNumberFormat="1" applyFont="1" applyFill="1" applyBorder="1" applyAlignment="1" applyProtection="1">
      <alignment vertical="center" shrinkToFit="1"/>
      <protection locked="0"/>
    </xf>
    <xf numFmtId="184" fontId="10" fillId="4" borderId="130" xfId="9" applyNumberFormat="1" applyFont="1" applyFill="1" applyBorder="1" applyAlignment="1" applyProtection="1">
      <alignment vertical="center" shrinkToFit="1"/>
      <protection locked="0"/>
    </xf>
    <xf numFmtId="184" fontId="10" fillId="4" borderId="149" xfId="9" applyNumberFormat="1" applyFont="1" applyFill="1" applyBorder="1" applyAlignment="1" applyProtection="1">
      <alignment vertical="center" shrinkToFit="1"/>
      <protection locked="0"/>
    </xf>
    <xf numFmtId="184" fontId="10" fillId="4" borderId="132" xfId="9" applyNumberFormat="1" applyFont="1" applyFill="1" applyBorder="1" applyAlignment="1" applyProtection="1">
      <alignment vertical="center" shrinkToFit="1"/>
      <protection locked="0"/>
    </xf>
    <xf numFmtId="184" fontId="10" fillId="4" borderId="0" xfId="9" applyNumberFormat="1" applyFont="1" applyFill="1" applyBorder="1" applyAlignment="1" applyProtection="1">
      <alignment vertical="center" shrinkToFit="1"/>
      <protection locked="0"/>
    </xf>
    <xf numFmtId="184" fontId="10" fillId="4" borderId="131" xfId="9" applyNumberFormat="1" applyFont="1" applyFill="1" applyBorder="1" applyAlignment="1" applyProtection="1">
      <alignment vertical="center" shrinkToFit="1"/>
      <protection locked="0"/>
    </xf>
    <xf numFmtId="184" fontId="10" fillId="4" borderId="133" xfId="9" applyNumberFormat="1" applyFont="1" applyFill="1" applyBorder="1" applyAlignment="1" applyProtection="1">
      <alignment vertical="center" shrinkToFit="1"/>
      <protection locked="0"/>
    </xf>
    <xf numFmtId="184" fontId="10" fillId="4" borderId="134" xfId="9" applyNumberFormat="1" applyFont="1" applyFill="1" applyBorder="1" applyAlignment="1" applyProtection="1">
      <alignment vertical="center" shrinkToFit="1"/>
      <protection locked="0"/>
    </xf>
    <xf numFmtId="184" fontId="10" fillId="4" borderId="154" xfId="9" applyNumberFormat="1" applyFont="1" applyFill="1" applyBorder="1" applyAlignment="1" applyProtection="1">
      <alignment vertical="center" shrinkToFit="1"/>
      <protection locked="0"/>
    </xf>
    <xf numFmtId="0" fontId="10" fillId="6" borderId="0" xfId="9" applyNumberFormat="1" applyFont="1" applyFill="1" applyAlignment="1">
      <alignment vertical="center"/>
    </xf>
    <xf numFmtId="0" fontId="10" fillId="6" borderId="48" xfId="9" applyFont="1" applyFill="1" applyBorder="1" applyAlignment="1">
      <alignment horizontal="center" vertical="center"/>
    </xf>
    <xf numFmtId="0" fontId="43" fillId="0" borderId="48" xfId="9" applyBorder="1" applyAlignment="1">
      <alignment horizontal="center" vertical="center"/>
    </xf>
    <xf numFmtId="0" fontId="43" fillId="0" borderId="54" xfId="9" applyBorder="1" applyAlignment="1">
      <alignment horizontal="center" vertical="center"/>
    </xf>
    <xf numFmtId="0" fontId="43" fillId="0" borderId="29" xfId="9" applyBorder="1" applyAlignment="1">
      <alignment horizontal="center" vertical="center"/>
    </xf>
    <xf numFmtId="0" fontId="43" fillId="0" borderId="53" xfId="9" applyBorder="1" applyAlignment="1">
      <alignment horizontal="center" vertical="center"/>
    </xf>
    <xf numFmtId="0" fontId="2" fillId="4" borderId="0" xfId="9" applyFont="1" applyFill="1" applyAlignment="1">
      <alignment horizontal="left" vertical="center" wrapText="1"/>
    </xf>
    <xf numFmtId="0" fontId="10" fillId="6" borderId="29" xfId="9" applyFont="1" applyFill="1" applyBorder="1" applyAlignment="1">
      <alignment horizontal="center" vertical="center"/>
    </xf>
    <xf numFmtId="0" fontId="10" fillId="6" borderId="47" xfId="9" applyFont="1" applyFill="1" applyBorder="1" applyAlignment="1">
      <alignment horizontal="center" vertical="center"/>
    </xf>
    <xf numFmtId="0" fontId="10" fillId="6" borderId="28" xfId="9" applyFont="1" applyFill="1" applyBorder="1" applyAlignment="1">
      <alignment horizontal="center" vertical="center"/>
    </xf>
    <xf numFmtId="0" fontId="10" fillId="6" borderId="21" xfId="9" applyFont="1" applyFill="1" applyBorder="1" applyAlignment="1">
      <alignment vertical="center" wrapText="1"/>
    </xf>
    <xf numFmtId="0" fontId="43" fillId="0" borderId="22" xfId="8" applyBorder="1" applyAlignment="1">
      <alignment vertical="center" wrapText="1"/>
    </xf>
    <xf numFmtId="0" fontId="43" fillId="0" borderId="128" xfId="8" applyBorder="1" applyAlignment="1">
      <alignment vertical="center" wrapText="1"/>
    </xf>
    <xf numFmtId="0" fontId="43" fillId="0" borderId="25" xfId="8" applyBorder="1" applyAlignment="1">
      <alignment vertical="center" wrapText="1"/>
    </xf>
    <xf numFmtId="0" fontId="43" fillId="0" borderId="0" xfId="8" applyBorder="1" applyAlignment="1">
      <alignment vertical="center" wrapText="1"/>
    </xf>
    <xf numFmtId="0" fontId="43" fillId="0" borderId="131" xfId="8" applyBorder="1" applyAlignment="1">
      <alignment vertical="center" wrapText="1"/>
    </xf>
    <xf numFmtId="193" fontId="10" fillId="8" borderId="222" xfId="9" applyNumberFormat="1" applyFont="1" applyFill="1" applyBorder="1" applyAlignment="1" applyProtection="1">
      <alignment horizontal="right" vertical="center"/>
    </xf>
    <xf numFmtId="193" fontId="10" fillId="8" borderId="33" xfId="9" applyNumberFormat="1" applyFont="1" applyFill="1" applyBorder="1" applyAlignment="1" applyProtection="1">
      <alignment horizontal="right" vertical="center"/>
    </xf>
    <xf numFmtId="193" fontId="10" fillId="8" borderId="34" xfId="9" applyNumberFormat="1" applyFont="1" applyFill="1" applyBorder="1" applyAlignment="1" applyProtection="1">
      <alignment horizontal="right" vertical="center"/>
    </xf>
    <xf numFmtId="0" fontId="10" fillId="5" borderId="145" xfId="9" applyFont="1" applyFill="1" applyBorder="1" applyAlignment="1" applyProtection="1">
      <alignment vertical="center" wrapText="1" shrinkToFit="1"/>
      <protection locked="0"/>
    </xf>
    <xf numFmtId="0" fontId="10" fillId="5" borderId="146" xfId="9" applyFont="1" applyFill="1" applyBorder="1" applyAlignment="1" applyProtection="1">
      <alignment vertical="center" shrinkToFit="1"/>
      <protection locked="0"/>
    </xf>
    <xf numFmtId="0" fontId="10" fillId="5" borderId="152" xfId="9" applyFont="1" applyFill="1" applyBorder="1" applyAlignment="1" applyProtection="1">
      <alignment vertical="center" shrinkToFit="1"/>
      <protection locked="0"/>
    </xf>
    <xf numFmtId="0" fontId="10" fillId="5" borderId="133" xfId="9" applyFont="1" applyFill="1" applyBorder="1" applyAlignment="1" applyProtection="1">
      <alignment vertical="center" shrinkToFit="1"/>
      <protection locked="0"/>
    </xf>
    <xf numFmtId="0" fontId="10" fillId="5" borderId="134" xfId="9" applyFont="1" applyFill="1" applyBorder="1" applyAlignment="1" applyProtection="1">
      <alignment vertical="center" shrinkToFit="1"/>
      <protection locked="0"/>
    </xf>
    <xf numFmtId="0" fontId="10" fillId="5" borderId="154" xfId="9" applyFont="1" applyFill="1" applyBorder="1" applyAlignment="1" applyProtection="1">
      <alignment vertical="center" shrinkToFit="1"/>
      <protection locked="0"/>
    </xf>
    <xf numFmtId="0" fontId="2" fillId="4" borderId="0" xfId="9" applyNumberFormat="1" applyFont="1" applyFill="1" applyAlignment="1">
      <alignment horizontal="left" vertical="center" wrapText="1"/>
    </xf>
    <xf numFmtId="0" fontId="43" fillId="0" borderId="0" xfId="8" applyAlignment="1">
      <alignment vertical="center" wrapText="1"/>
    </xf>
    <xf numFmtId="0" fontId="10" fillId="6" borderId="22" xfId="9" applyFont="1" applyFill="1" applyBorder="1" applyAlignment="1">
      <alignment vertical="center"/>
    </xf>
    <xf numFmtId="0" fontId="43" fillId="0" borderId="22" xfId="9" applyBorder="1" applyAlignment="1">
      <alignment vertical="center"/>
    </xf>
    <xf numFmtId="0" fontId="43" fillId="0" borderId="51" xfId="9" applyBorder="1" applyAlignment="1">
      <alignment vertical="center"/>
    </xf>
    <xf numFmtId="0" fontId="43" fillId="0" borderId="74" xfId="9" applyBorder="1" applyAlignment="1">
      <alignment vertical="center"/>
    </xf>
    <xf numFmtId="0" fontId="43" fillId="0" borderId="83" xfId="9" applyBorder="1" applyAlignment="1">
      <alignment vertical="center"/>
    </xf>
    <xf numFmtId="0" fontId="10" fillId="6" borderId="48" xfId="9" applyNumberFormat="1" applyFont="1" applyFill="1" applyBorder="1" applyAlignment="1">
      <alignment horizontal="center" vertical="center"/>
    </xf>
    <xf numFmtId="0" fontId="10" fillId="6" borderId="62" xfId="9" applyNumberFormat="1" applyFont="1" applyFill="1" applyBorder="1" applyAlignment="1">
      <alignment horizontal="center" vertical="center"/>
    </xf>
    <xf numFmtId="193" fontId="10" fillId="8" borderId="222" xfId="4" applyNumberFormat="1" applyFont="1" applyFill="1" applyBorder="1" applyAlignment="1" applyProtection="1">
      <alignment horizontal="right" vertical="center"/>
    </xf>
    <xf numFmtId="193" fontId="10" fillId="8" borderId="33" xfId="4" applyNumberFormat="1" applyFont="1" applyFill="1" applyBorder="1" applyAlignment="1" applyProtection="1">
      <alignment horizontal="right" vertical="center"/>
    </xf>
    <xf numFmtId="193" fontId="10" fillId="8" borderId="34" xfId="4" applyNumberFormat="1" applyFont="1" applyFill="1" applyBorder="1" applyAlignment="1" applyProtection="1">
      <alignment horizontal="right" vertical="center"/>
    </xf>
    <xf numFmtId="0" fontId="10" fillId="6" borderId="122" xfId="9" applyFont="1" applyFill="1" applyBorder="1" applyAlignment="1">
      <alignment vertical="center" wrapText="1"/>
    </xf>
    <xf numFmtId="0" fontId="10" fillId="6" borderId="32" xfId="9" applyFont="1" applyFill="1" applyBorder="1" applyAlignment="1">
      <alignment vertical="center" wrapText="1"/>
    </xf>
    <xf numFmtId="0" fontId="10" fillId="8" borderId="100" xfId="9" applyFont="1" applyFill="1" applyBorder="1" applyAlignment="1" applyProtection="1">
      <alignment vertical="center" shrinkToFit="1"/>
    </xf>
    <xf numFmtId="0" fontId="10" fillId="8" borderId="101" xfId="9" applyFont="1" applyFill="1" applyBorder="1" applyAlignment="1" applyProtection="1">
      <alignment vertical="center" shrinkToFit="1"/>
    </xf>
    <xf numFmtId="0" fontId="10" fillId="8" borderId="102" xfId="9" applyFont="1" applyFill="1" applyBorder="1" applyAlignment="1" applyProtection="1">
      <alignment vertical="center" shrinkToFit="1"/>
    </xf>
    <xf numFmtId="0" fontId="10" fillId="8" borderId="103" xfId="9" applyFont="1" applyFill="1" applyBorder="1" applyAlignment="1" applyProtection="1">
      <alignment vertical="center" shrinkToFit="1"/>
    </xf>
    <xf numFmtId="0" fontId="10" fillId="8" borderId="89" xfId="9" applyFont="1" applyFill="1" applyBorder="1" applyAlignment="1" applyProtection="1">
      <alignment vertical="center" shrinkToFit="1"/>
    </xf>
    <xf numFmtId="0" fontId="10" fillId="8" borderId="97" xfId="9" applyFont="1" applyFill="1" applyBorder="1" applyAlignment="1" applyProtection="1">
      <alignment vertical="center" shrinkToFit="1"/>
    </xf>
    <xf numFmtId="192" fontId="10" fillId="6" borderId="166" xfId="9" applyNumberFormat="1" applyFont="1" applyFill="1" applyBorder="1" applyAlignment="1" applyProtection="1">
      <alignment vertical="center"/>
    </xf>
    <xf numFmtId="192" fontId="10" fillId="6" borderId="167" xfId="9" applyNumberFormat="1" applyFont="1" applyFill="1" applyBorder="1" applyAlignment="1" applyProtection="1">
      <alignment vertical="center"/>
    </xf>
    <xf numFmtId="192" fontId="10" fillId="6" borderId="170" xfId="9" applyNumberFormat="1" applyFont="1" applyFill="1" applyBorder="1" applyAlignment="1" applyProtection="1">
      <alignment vertical="center"/>
    </xf>
    <xf numFmtId="192" fontId="10" fillId="6" borderId="168" xfId="9" applyNumberFormat="1" applyFont="1" applyFill="1" applyBorder="1" applyAlignment="1" applyProtection="1">
      <alignment vertical="center"/>
    </xf>
    <xf numFmtId="192" fontId="10" fillId="6" borderId="169" xfId="9" applyNumberFormat="1" applyFont="1" applyFill="1" applyBorder="1" applyAlignment="1" applyProtection="1">
      <alignment vertical="center"/>
    </xf>
    <xf numFmtId="192" fontId="10" fillId="6" borderId="171" xfId="9" applyNumberFormat="1" applyFont="1" applyFill="1" applyBorder="1" applyAlignment="1" applyProtection="1">
      <alignment vertical="center"/>
    </xf>
    <xf numFmtId="0" fontId="10" fillId="6" borderId="40" xfId="9" applyFont="1" applyFill="1" applyBorder="1" applyAlignment="1">
      <alignment horizontal="center" vertical="center"/>
    </xf>
    <xf numFmtId="0" fontId="43" fillId="0" borderId="40" xfId="9" applyBorder="1" applyAlignment="1">
      <alignment horizontal="center" vertical="center"/>
    </xf>
    <xf numFmtId="0" fontId="43" fillId="0" borderId="16" xfId="9" applyBorder="1" applyAlignment="1">
      <alignment horizontal="center" vertical="center"/>
    </xf>
    <xf numFmtId="0" fontId="43" fillId="0" borderId="31" xfId="9" applyBorder="1" applyAlignment="1">
      <alignment horizontal="center" vertical="center"/>
    </xf>
    <xf numFmtId="0" fontId="43" fillId="0" borderId="8" xfId="9" applyBorder="1" applyAlignment="1">
      <alignment horizontal="center" vertical="center"/>
    </xf>
    <xf numFmtId="0" fontId="10" fillId="6" borderId="22" xfId="9" applyFont="1" applyFill="1" applyBorder="1" applyAlignment="1">
      <alignment horizontal="center" vertical="center"/>
    </xf>
    <xf numFmtId="0" fontId="10" fillId="6" borderId="51" xfId="9" applyFont="1" applyFill="1" applyBorder="1" applyAlignment="1">
      <alignment horizontal="center" vertical="center"/>
    </xf>
    <xf numFmtId="183" fontId="25" fillId="6" borderId="62" xfId="9" applyNumberFormat="1" applyFont="1" applyFill="1" applyBorder="1" applyAlignment="1">
      <alignment horizontal="center" vertical="center" wrapText="1"/>
    </xf>
    <xf numFmtId="183" fontId="25" fillId="0" borderId="48" xfId="9" applyNumberFormat="1" applyFont="1" applyBorder="1" applyAlignment="1">
      <alignment horizontal="center" vertical="center" wrapText="1"/>
    </xf>
    <xf numFmtId="183" fontId="25" fillId="0" borderId="45" xfId="9" applyNumberFormat="1" applyFont="1" applyBorder="1" applyAlignment="1">
      <alignment horizontal="center" vertical="center" wrapText="1"/>
    </xf>
    <xf numFmtId="183" fontId="25" fillId="0" borderId="68" xfId="9" applyNumberFormat="1" applyFont="1" applyBorder="1" applyAlignment="1">
      <alignment horizontal="center" vertical="center" wrapText="1"/>
    </xf>
    <xf numFmtId="183" fontId="25" fillId="0" borderId="29" xfId="9" applyNumberFormat="1" applyFont="1" applyBorder="1" applyAlignment="1">
      <alignment horizontal="center" vertical="center" wrapText="1"/>
    </xf>
    <xf numFmtId="183" fontId="25" fillId="0" borderId="30" xfId="9" applyNumberFormat="1" applyFont="1" applyBorder="1" applyAlignment="1">
      <alignment horizontal="center" vertical="center" wrapText="1"/>
    </xf>
    <xf numFmtId="183" fontId="10" fillId="6" borderId="33" xfId="9" applyNumberFormat="1" applyFont="1" applyFill="1" applyBorder="1" applyAlignment="1">
      <alignment horizontal="center" vertical="center"/>
    </xf>
    <xf numFmtId="183" fontId="0" fillId="0" borderId="33" xfId="9" applyNumberFormat="1" applyFont="1" applyBorder="1" applyAlignment="1">
      <alignment horizontal="center" vertical="center"/>
    </xf>
    <xf numFmtId="183" fontId="0" fillId="0" borderId="34" xfId="9" applyNumberFormat="1" applyFont="1" applyBorder="1" applyAlignment="1">
      <alignment horizontal="center" vertical="center"/>
    </xf>
    <xf numFmtId="183" fontId="0" fillId="0" borderId="36" xfId="9" applyNumberFormat="1" applyFont="1" applyBorder="1" applyAlignment="1">
      <alignment horizontal="center" vertical="center"/>
    </xf>
    <xf numFmtId="183" fontId="0" fillId="0" borderId="37" xfId="9" applyNumberFormat="1" applyFont="1" applyBorder="1" applyAlignment="1">
      <alignment horizontal="center" vertical="center"/>
    </xf>
    <xf numFmtId="0" fontId="10" fillId="8" borderId="7" xfId="9" applyFont="1" applyFill="1" applyBorder="1" applyAlignment="1" applyProtection="1">
      <alignment horizontal="center" vertical="center"/>
      <protection locked="0"/>
    </xf>
    <xf numFmtId="0" fontId="43" fillId="8" borderId="31" xfId="9" applyFill="1" applyBorder="1" applyAlignment="1" applyProtection="1">
      <alignment vertical="center"/>
      <protection locked="0"/>
    </xf>
    <xf numFmtId="0" fontId="43" fillId="8" borderId="13" xfId="9" applyFill="1" applyBorder="1" applyAlignment="1" applyProtection="1">
      <alignment vertical="center"/>
      <protection locked="0"/>
    </xf>
    <xf numFmtId="0" fontId="43" fillId="8" borderId="19" xfId="9" applyFill="1" applyBorder="1" applyAlignment="1" applyProtection="1">
      <alignment vertical="center"/>
      <protection locked="0"/>
    </xf>
    <xf numFmtId="181" fontId="10" fillId="6" borderId="48" xfId="9" applyNumberFormat="1" applyFont="1" applyFill="1" applyBorder="1" applyAlignment="1">
      <alignment vertical="center" shrinkToFit="1"/>
    </xf>
    <xf numFmtId="181" fontId="10" fillId="6" borderId="54" xfId="9" applyNumberFormat="1" applyFont="1" applyFill="1" applyBorder="1" applyAlignment="1">
      <alignment vertical="center" shrinkToFit="1"/>
    </xf>
    <xf numFmtId="181" fontId="10" fillId="6" borderId="0" xfId="9" applyNumberFormat="1" applyFont="1" applyFill="1" applyBorder="1" applyAlignment="1">
      <alignment vertical="center" shrinkToFit="1"/>
    </xf>
    <xf numFmtId="181" fontId="10" fillId="6" borderId="52" xfId="9" applyNumberFormat="1" applyFont="1" applyFill="1" applyBorder="1" applyAlignment="1">
      <alignment vertical="center" shrinkToFit="1"/>
    </xf>
    <xf numFmtId="0" fontId="10" fillId="6" borderId="101" xfId="9" applyFont="1" applyFill="1" applyBorder="1" applyAlignment="1">
      <alignment vertical="center" shrinkToFit="1"/>
    </xf>
    <xf numFmtId="0" fontId="43" fillId="6" borderId="101" xfId="9" applyFill="1" applyBorder="1" applyAlignment="1">
      <alignment vertical="center" shrinkToFit="1"/>
    </xf>
    <xf numFmtId="0" fontId="43" fillId="6" borderId="193" xfId="9" applyFill="1" applyBorder="1" applyAlignment="1">
      <alignment vertical="center" shrinkToFit="1"/>
    </xf>
    <xf numFmtId="0" fontId="10" fillId="6" borderId="89" xfId="9" applyFont="1" applyFill="1" applyBorder="1" applyAlignment="1">
      <alignment vertical="center" shrinkToFit="1"/>
    </xf>
    <xf numFmtId="0" fontId="43" fillId="6" borderId="89" xfId="9" applyFill="1" applyBorder="1" applyAlignment="1">
      <alignment vertical="center" shrinkToFit="1"/>
    </xf>
    <xf numFmtId="0" fontId="43" fillId="6" borderId="107" xfId="9" applyFill="1" applyBorder="1" applyAlignment="1">
      <alignment vertical="center" shrinkToFit="1"/>
    </xf>
    <xf numFmtId="0" fontId="10" fillId="6" borderId="11" xfId="9" applyNumberFormat="1" applyFont="1" applyFill="1" applyBorder="1" applyAlignment="1" applyProtection="1">
      <alignment horizontal="right" vertical="center"/>
    </xf>
    <xf numFmtId="0" fontId="10" fillId="6" borderId="20" xfId="9" applyNumberFormat="1" applyFont="1" applyFill="1" applyBorder="1" applyAlignment="1" applyProtection="1">
      <alignment horizontal="right" vertical="center"/>
    </xf>
    <xf numFmtId="0" fontId="0" fillId="8" borderId="246" xfId="9" applyNumberFormat="1" applyFont="1" applyFill="1" applyBorder="1" applyAlignment="1" applyProtection="1">
      <alignment horizontal="right" vertical="center" shrinkToFit="1"/>
    </xf>
    <xf numFmtId="0" fontId="0" fillId="8" borderId="247" xfId="9" applyNumberFormat="1" applyFont="1" applyFill="1" applyBorder="1" applyAlignment="1" applyProtection="1">
      <alignment horizontal="right" vertical="center" shrinkToFit="1"/>
    </xf>
    <xf numFmtId="0" fontId="0" fillId="8" borderId="0" xfId="9" applyNumberFormat="1" applyFont="1" applyFill="1" applyBorder="1" applyAlignment="1" applyProtection="1">
      <alignment horizontal="right" vertical="center" shrinkToFit="1"/>
    </xf>
    <xf numFmtId="0" fontId="0" fillId="8" borderId="26" xfId="9" applyNumberFormat="1" applyFont="1" applyFill="1" applyBorder="1" applyAlignment="1" applyProtection="1">
      <alignment horizontal="right" vertical="center" shrinkToFit="1"/>
    </xf>
    <xf numFmtId="0" fontId="0" fillId="8" borderId="29" xfId="9" applyNumberFormat="1" applyFont="1" applyFill="1" applyBorder="1" applyAlignment="1" applyProtection="1">
      <alignment horizontal="right" vertical="center" shrinkToFit="1"/>
    </xf>
    <xf numFmtId="0" fontId="0" fillId="8" borderId="30" xfId="9" applyNumberFormat="1" applyFont="1" applyFill="1" applyBorder="1" applyAlignment="1" applyProtection="1">
      <alignment horizontal="right" vertical="center" shrinkToFit="1"/>
    </xf>
    <xf numFmtId="0" fontId="56" fillId="6" borderId="0" xfId="3" applyFont="1" applyFill="1" applyAlignment="1">
      <alignment vertical="center"/>
    </xf>
    <xf numFmtId="0" fontId="28" fillId="6" borderId="0" xfId="9" applyNumberFormat="1" applyFont="1" applyFill="1" applyBorder="1" applyAlignment="1">
      <alignment horizontal="left" vertical="center" wrapText="1"/>
    </xf>
    <xf numFmtId="0" fontId="28" fillId="6" borderId="0" xfId="9" applyNumberFormat="1" applyFont="1" applyFill="1" applyBorder="1" applyAlignment="1">
      <alignment horizontal="left" wrapText="1"/>
    </xf>
    <xf numFmtId="0" fontId="0" fillId="0" borderId="0" xfId="0" applyAlignment="1">
      <alignment wrapText="1"/>
    </xf>
    <xf numFmtId="0" fontId="28" fillId="6" borderId="0" xfId="9" applyNumberFormat="1" applyFont="1" applyFill="1" applyBorder="1" applyAlignment="1">
      <alignment horizontal="left" vertical="top" wrapText="1"/>
    </xf>
    <xf numFmtId="0" fontId="28" fillId="6" borderId="0" xfId="9" applyNumberFormat="1" applyFont="1" applyFill="1" applyAlignment="1">
      <alignment horizontal="left" vertical="top" wrapText="1"/>
    </xf>
    <xf numFmtId="0" fontId="0" fillId="0" borderId="0" xfId="0" applyAlignment="1">
      <alignment vertical="top" wrapText="1"/>
    </xf>
    <xf numFmtId="0" fontId="2" fillId="4" borderId="0" xfId="9" applyFont="1" applyFill="1" applyAlignment="1">
      <alignment vertical="center" wrapText="1"/>
    </xf>
    <xf numFmtId="183" fontId="25" fillId="6" borderId="11" xfId="9" applyNumberFormat="1" applyFont="1" applyFill="1" applyBorder="1" applyAlignment="1">
      <alignment horizontal="center" vertical="center" wrapText="1"/>
    </xf>
    <xf numFmtId="183" fontId="25" fillId="0" borderId="33" xfId="9" applyNumberFormat="1" applyFont="1" applyBorder="1" applyAlignment="1">
      <alignment horizontal="center" vertical="center" wrapText="1"/>
    </xf>
    <xf numFmtId="183" fontId="25" fillId="0" borderId="34" xfId="9" applyNumberFormat="1" applyFont="1" applyBorder="1" applyAlignment="1">
      <alignment horizontal="center" vertical="center" wrapText="1"/>
    </xf>
    <xf numFmtId="183" fontId="25" fillId="0" borderId="11" xfId="9" applyNumberFormat="1" applyFont="1" applyBorder="1" applyAlignment="1">
      <alignment horizontal="center" vertical="center" wrapText="1"/>
    </xf>
    <xf numFmtId="0" fontId="0" fillId="4" borderId="0" xfId="9" applyNumberFormat="1" applyFont="1" applyFill="1" applyBorder="1" applyAlignment="1">
      <alignment horizontal="right" vertical="center"/>
    </xf>
    <xf numFmtId="0" fontId="10" fillId="4" borderId="0" xfId="9" applyNumberFormat="1" applyFont="1" applyFill="1" applyBorder="1" applyAlignment="1" applyProtection="1">
      <alignment vertical="center"/>
      <protection locked="0"/>
    </xf>
    <xf numFmtId="0" fontId="10" fillId="6" borderId="10" xfId="9" applyNumberFormat="1" applyFont="1" applyFill="1" applyBorder="1" applyAlignment="1" applyProtection="1">
      <alignment horizontal="right" vertical="center"/>
    </xf>
    <xf numFmtId="0" fontId="10" fillId="6" borderId="12" xfId="9" applyNumberFormat="1" applyFont="1" applyFill="1" applyBorder="1" applyAlignment="1" applyProtection="1">
      <alignment horizontal="right" vertical="center"/>
    </xf>
    <xf numFmtId="0" fontId="10" fillId="6" borderId="19" xfId="9" applyNumberFormat="1" applyFont="1" applyFill="1" applyBorder="1" applyAlignment="1" applyProtection="1">
      <alignment horizontal="right" vertical="center"/>
    </xf>
    <xf numFmtId="0" fontId="10" fillId="6" borderId="14" xfId="9" applyNumberFormat="1" applyFont="1" applyFill="1" applyBorder="1" applyAlignment="1" applyProtection="1">
      <alignment horizontal="right" vertical="center"/>
    </xf>
    <xf numFmtId="0" fontId="0" fillId="6" borderId="22" xfId="9" applyFont="1" applyFill="1" applyBorder="1" applyAlignment="1">
      <alignment horizontal="center" vertical="center" wrapText="1"/>
    </xf>
    <xf numFmtId="0" fontId="0" fillId="6" borderId="51" xfId="9" applyFont="1" applyFill="1" applyBorder="1" applyAlignment="1">
      <alignment horizontal="center" vertical="center" wrapText="1"/>
    </xf>
    <xf numFmtId="0" fontId="0" fillId="6" borderId="52" xfId="9" applyFont="1" applyFill="1" applyBorder="1" applyAlignment="1">
      <alignment horizontal="center" vertical="center" wrapText="1"/>
    </xf>
    <xf numFmtId="0" fontId="10" fillId="6" borderId="186" xfId="9" applyNumberFormat="1" applyFont="1" applyFill="1" applyBorder="1" applyAlignment="1" applyProtection="1">
      <alignment horizontal="right" vertical="center" shrinkToFit="1"/>
    </xf>
    <xf numFmtId="0" fontId="43" fillId="6" borderId="187" xfId="9" applyNumberFormat="1" applyFill="1" applyBorder="1" applyAlignment="1" applyProtection="1">
      <alignment horizontal="right" vertical="center" shrinkToFit="1"/>
    </xf>
    <xf numFmtId="0" fontId="43" fillId="6" borderId="188" xfId="9" applyNumberFormat="1" applyFill="1" applyBorder="1" applyAlignment="1" applyProtection="1">
      <alignment horizontal="right" vertical="center" shrinkToFit="1"/>
    </xf>
    <xf numFmtId="0" fontId="10" fillId="6" borderId="250" xfId="9" applyNumberFormat="1" applyFont="1" applyFill="1" applyBorder="1" applyAlignment="1" applyProtection="1">
      <alignment horizontal="right" vertical="center" shrinkToFit="1"/>
    </xf>
    <xf numFmtId="0" fontId="43" fillId="6" borderId="195" xfId="9" applyNumberFormat="1" applyFill="1" applyBorder="1" applyAlignment="1" applyProtection="1">
      <alignment horizontal="right" vertical="center" shrinkToFit="1"/>
    </xf>
    <xf numFmtId="0" fontId="43" fillId="6" borderId="251" xfId="9" applyNumberFormat="1" applyFill="1" applyBorder="1" applyAlignment="1" applyProtection="1">
      <alignment horizontal="right" vertical="center" shrinkToFit="1"/>
    </xf>
    <xf numFmtId="0" fontId="43" fillId="6" borderId="190" xfId="9" applyNumberFormat="1" applyFill="1" applyBorder="1" applyAlignment="1" applyProtection="1">
      <alignment horizontal="right" vertical="center" shrinkToFit="1"/>
    </xf>
    <xf numFmtId="0" fontId="43" fillId="6" borderId="191" xfId="9" applyNumberFormat="1" applyFill="1" applyBorder="1" applyAlignment="1" applyProtection="1">
      <alignment horizontal="right" vertical="center" shrinkToFit="1"/>
    </xf>
    <xf numFmtId="0" fontId="43" fillId="6" borderId="192" xfId="9" applyNumberFormat="1" applyFill="1" applyBorder="1" applyAlignment="1" applyProtection="1">
      <alignment horizontal="right" vertical="center" shrinkToFit="1"/>
    </xf>
    <xf numFmtId="185" fontId="10" fillId="6" borderId="72" xfId="9" applyNumberFormat="1" applyFont="1" applyFill="1" applyBorder="1" applyAlignment="1">
      <alignment vertical="center"/>
    </xf>
    <xf numFmtId="185" fontId="10" fillId="6" borderId="22" xfId="9" applyNumberFormat="1" applyFont="1" applyFill="1" applyBorder="1" applyAlignment="1">
      <alignment vertical="center"/>
    </xf>
    <xf numFmtId="185" fontId="10" fillId="6" borderId="71" xfId="9" applyNumberFormat="1" applyFont="1" applyFill="1" applyBorder="1" applyAlignment="1">
      <alignment vertical="center"/>
    </xf>
    <xf numFmtId="185" fontId="10" fillId="6" borderId="0" xfId="9" applyNumberFormat="1" applyFont="1" applyFill="1" applyBorder="1" applyAlignment="1">
      <alignment vertical="center"/>
    </xf>
    <xf numFmtId="0" fontId="10" fillId="6" borderId="172" xfId="9" applyFont="1" applyFill="1" applyBorder="1" applyAlignment="1">
      <alignment vertical="center"/>
    </xf>
    <xf numFmtId="0" fontId="10" fillId="6" borderId="173" xfId="9" applyFont="1" applyFill="1" applyBorder="1" applyAlignment="1">
      <alignment vertical="center"/>
    </xf>
    <xf numFmtId="0" fontId="10" fillId="6" borderId="178" xfId="9" applyFont="1" applyFill="1" applyBorder="1" applyAlignment="1">
      <alignment vertical="center"/>
    </xf>
    <xf numFmtId="0" fontId="10" fillId="6" borderId="174" xfId="9" applyFont="1" applyFill="1" applyBorder="1" applyAlignment="1">
      <alignment vertical="center"/>
    </xf>
    <xf numFmtId="0" fontId="10" fillId="6" borderId="175" xfId="9" applyFont="1" applyFill="1" applyBorder="1" applyAlignment="1">
      <alignment vertical="center"/>
    </xf>
    <xf numFmtId="0" fontId="10" fillId="6" borderId="179" xfId="9" applyFont="1" applyFill="1" applyBorder="1" applyAlignment="1">
      <alignment vertical="center"/>
    </xf>
    <xf numFmtId="0" fontId="10" fillId="6" borderId="176" xfId="9" applyFont="1" applyFill="1" applyBorder="1" applyAlignment="1">
      <alignment vertical="center"/>
    </xf>
    <xf numFmtId="0" fontId="10" fillId="6" borderId="177" xfId="9" applyFont="1" applyFill="1" applyBorder="1" applyAlignment="1">
      <alignment vertical="center"/>
    </xf>
    <xf numFmtId="0" fontId="10" fillId="6" borderId="180" xfId="9" applyFont="1" applyFill="1" applyBorder="1" applyAlignment="1">
      <alignment vertical="center"/>
    </xf>
    <xf numFmtId="0" fontId="10" fillId="6" borderId="23" xfId="9" applyFont="1" applyFill="1" applyBorder="1" applyAlignment="1">
      <alignment vertical="center"/>
    </xf>
    <xf numFmtId="0" fontId="10" fillId="6" borderId="0" xfId="9" applyFont="1" applyFill="1" applyBorder="1" applyAlignment="1">
      <alignment vertical="center"/>
    </xf>
    <xf numFmtId="0" fontId="10" fillId="6" borderId="26" xfId="9" applyFont="1" applyFill="1" applyBorder="1" applyAlignment="1">
      <alignment vertical="center"/>
    </xf>
    <xf numFmtId="0" fontId="0" fillId="6" borderId="71" xfId="9" applyNumberFormat="1" applyFont="1" applyFill="1" applyBorder="1" applyAlignment="1">
      <alignment vertical="center"/>
    </xf>
    <xf numFmtId="0" fontId="0" fillId="6" borderId="11" xfId="9" applyNumberFormat="1" applyFont="1" applyFill="1" applyBorder="1" applyAlignment="1">
      <alignment vertical="center"/>
    </xf>
    <xf numFmtId="0" fontId="0" fillId="6" borderId="78" xfId="9" applyNumberFormat="1" applyFont="1" applyFill="1" applyBorder="1" applyAlignment="1">
      <alignment vertical="center"/>
    </xf>
    <xf numFmtId="0" fontId="2" fillId="5" borderId="199" xfId="9" applyFont="1" applyFill="1" applyBorder="1" applyAlignment="1" applyProtection="1">
      <alignment vertical="top" wrapText="1"/>
      <protection locked="0"/>
    </xf>
    <xf numFmtId="0" fontId="2" fillId="5" borderId="200" xfId="9" applyFont="1" applyFill="1" applyBorder="1" applyAlignment="1" applyProtection="1">
      <alignment vertical="top" wrapText="1"/>
      <protection locked="0"/>
    </xf>
    <xf numFmtId="0" fontId="2" fillId="5" borderId="205" xfId="9" applyFont="1" applyFill="1" applyBorder="1" applyAlignment="1" applyProtection="1">
      <alignment vertical="top" wrapText="1"/>
      <protection locked="0"/>
    </xf>
    <xf numFmtId="0" fontId="2" fillId="5" borderId="201" xfId="9" applyFont="1" applyFill="1" applyBorder="1" applyAlignment="1" applyProtection="1">
      <alignment vertical="top" wrapText="1"/>
      <protection locked="0"/>
    </xf>
    <xf numFmtId="0" fontId="2" fillId="5" borderId="202" xfId="9" applyFont="1" applyFill="1" applyBorder="1" applyAlignment="1" applyProtection="1">
      <alignment vertical="top" wrapText="1"/>
      <protection locked="0"/>
    </xf>
    <xf numFmtId="0" fontId="2" fillId="5" borderId="206" xfId="9" applyFont="1" applyFill="1" applyBorder="1" applyAlignment="1" applyProtection="1">
      <alignment vertical="top" wrapText="1"/>
      <protection locked="0"/>
    </xf>
    <xf numFmtId="0" fontId="2" fillId="5" borderId="203" xfId="9" applyFont="1" applyFill="1" applyBorder="1" applyAlignment="1" applyProtection="1">
      <alignment vertical="top" wrapText="1"/>
      <protection locked="0"/>
    </xf>
    <xf numFmtId="0" fontId="2" fillId="5" borderId="204" xfId="9" applyFont="1" applyFill="1" applyBorder="1" applyAlignment="1" applyProtection="1">
      <alignment vertical="top" wrapText="1"/>
      <protection locked="0"/>
    </xf>
    <xf numFmtId="0" fontId="2" fillId="5" borderId="207" xfId="9" applyFont="1" applyFill="1" applyBorder="1" applyAlignment="1" applyProtection="1">
      <alignment vertical="top" wrapText="1"/>
      <protection locked="0"/>
    </xf>
    <xf numFmtId="0" fontId="10" fillId="6" borderId="41" xfId="9" applyFont="1" applyFill="1" applyBorder="1" applyAlignment="1">
      <alignment vertical="center"/>
    </xf>
    <xf numFmtId="0" fontId="43" fillId="6" borderId="43" xfId="9" applyFill="1" applyBorder="1" applyAlignment="1">
      <alignment vertical="center"/>
    </xf>
    <xf numFmtId="0" fontId="43" fillId="6" borderId="39" xfId="9" applyFill="1" applyBorder="1" applyAlignment="1">
      <alignment vertical="center"/>
    </xf>
    <xf numFmtId="0" fontId="10" fillId="6" borderId="28" xfId="9" applyFont="1" applyFill="1" applyBorder="1" applyAlignment="1">
      <alignment vertical="center"/>
    </xf>
    <xf numFmtId="0" fontId="43" fillId="6" borderId="29" xfId="9" applyFill="1" applyBorder="1" applyAlignment="1">
      <alignment vertical="center"/>
    </xf>
    <xf numFmtId="0" fontId="43" fillId="6" borderId="30" xfId="9" applyFill="1" applyBorder="1" applyAlignment="1">
      <alignment vertical="center"/>
    </xf>
    <xf numFmtId="0" fontId="43" fillId="6" borderId="32" xfId="9" applyFill="1" applyBorder="1" applyAlignment="1">
      <alignment vertical="center"/>
    </xf>
    <xf numFmtId="0" fontId="43" fillId="6" borderId="33" xfId="9" applyFill="1" applyBorder="1" applyAlignment="1">
      <alignment vertical="center"/>
    </xf>
    <xf numFmtId="0" fontId="43" fillId="6" borderId="34" xfId="9" applyFill="1" applyBorder="1" applyAlignment="1">
      <alignment vertical="center"/>
    </xf>
    <xf numFmtId="0" fontId="10" fillId="6" borderId="119" xfId="9" applyFont="1" applyFill="1" applyBorder="1" applyAlignment="1">
      <alignment horizontal="center" vertical="center"/>
    </xf>
    <xf numFmtId="0" fontId="10" fillId="6" borderId="81" xfId="9" applyFont="1" applyFill="1" applyBorder="1" applyAlignment="1">
      <alignment horizontal="center" vertical="center"/>
    </xf>
    <xf numFmtId="0" fontId="10" fillId="6" borderId="85" xfId="9" applyFont="1" applyFill="1" applyBorder="1" applyAlignment="1">
      <alignment horizontal="center" vertical="center"/>
    </xf>
    <xf numFmtId="0" fontId="10" fillId="6" borderId="21" xfId="9" applyFont="1" applyFill="1" applyBorder="1" applyAlignment="1">
      <alignment horizontal="center" vertical="center"/>
    </xf>
    <xf numFmtId="0" fontId="2" fillId="5" borderId="181" xfId="9" applyFont="1" applyFill="1" applyBorder="1" applyAlignment="1" applyProtection="1">
      <alignment vertical="top" wrapText="1"/>
      <protection locked="0"/>
    </xf>
    <xf numFmtId="0" fontId="2" fillId="5" borderId="182" xfId="9" applyFont="1" applyFill="1" applyBorder="1" applyAlignment="1" applyProtection="1">
      <alignment vertical="top" wrapText="1"/>
      <protection locked="0"/>
    </xf>
    <xf numFmtId="0" fontId="2" fillId="5" borderId="185" xfId="9" applyFont="1" applyFill="1" applyBorder="1" applyAlignment="1" applyProtection="1">
      <alignment vertical="top" wrapText="1"/>
      <protection locked="0"/>
    </xf>
    <xf numFmtId="0" fontId="2" fillId="5" borderId="194" xfId="9" applyFont="1" applyFill="1" applyBorder="1" applyAlignment="1" applyProtection="1">
      <alignment vertical="top" wrapText="1"/>
      <protection locked="0"/>
    </xf>
    <xf numFmtId="0" fontId="2" fillId="5" borderId="195" xfId="9" applyFont="1" applyFill="1" applyBorder="1" applyAlignment="1" applyProtection="1">
      <alignment vertical="top" wrapText="1"/>
      <protection locked="0"/>
    </xf>
    <xf numFmtId="0" fontId="2" fillId="5" borderId="196" xfId="9" applyFont="1" applyFill="1" applyBorder="1" applyAlignment="1" applyProtection="1">
      <alignment vertical="top" wrapText="1"/>
      <protection locked="0"/>
    </xf>
    <xf numFmtId="0" fontId="2" fillId="5" borderId="183" xfId="9" applyFont="1" applyFill="1" applyBorder="1" applyAlignment="1" applyProtection="1">
      <alignment vertical="top" wrapText="1"/>
      <protection locked="0"/>
    </xf>
    <xf numFmtId="0" fontId="2" fillId="5" borderId="184" xfId="9" applyFont="1" applyFill="1" applyBorder="1" applyAlignment="1" applyProtection="1">
      <alignment vertical="top" wrapText="1"/>
      <protection locked="0"/>
    </xf>
    <xf numFmtId="0" fontId="2" fillId="5" borderId="189" xfId="9" applyFont="1" applyFill="1" applyBorder="1" applyAlignment="1" applyProtection="1">
      <alignment vertical="top" wrapText="1"/>
      <protection locked="0"/>
    </xf>
    <xf numFmtId="0" fontId="10" fillId="6" borderId="33" xfId="9" applyFont="1" applyFill="1" applyBorder="1" applyAlignment="1">
      <alignment vertical="center" wrapText="1"/>
    </xf>
    <xf numFmtId="0" fontId="10" fillId="6" borderId="34" xfId="9" applyFont="1" applyFill="1" applyBorder="1" applyAlignment="1">
      <alignment vertical="center" wrapText="1"/>
    </xf>
    <xf numFmtId="0" fontId="10" fillId="6" borderId="35" xfId="9" applyFont="1" applyFill="1" applyBorder="1" applyAlignment="1">
      <alignment vertical="center" wrapText="1"/>
    </xf>
    <xf numFmtId="0" fontId="10" fillId="6" borderId="36" xfId="9" applyFont="1" applyFill="1" applyBorder="1" applyAlignment="1">
      <alignment vertical="center" wrapText="1"/>
    </xf>
    <xf numFmtId="0" fontId="10" fillId="6" borderId="62" xfId="9" applyFont="1" applyFill="1" applyBorder="1" applyAlignment="1">
      <alignment vertical="center" wrapText="1"/>
    </xf>
    <xf numFmtId="0" fontId="43" fillId="0" borderId="48" xfId="10" applyBorder="1" applyAlignment="1">
      <alignment vertical="center" wrapText="1"/>
    </xf>
    <xf numFmtId="0" fontId="43" fillId="0" borderId="71" xfId="10" applyBorder="1" applyAlignment="1">
      <alignment vertical="center" wrapText="1"/>
    </xf>
    <xf numFmtId="0" fontId="43" fillId="0" borderId="0" xfId="10" applyAlignment="1">
      <alignment vertical="center" wrapText="1"/>
    </xf>
    <xf numFmtId="0" fontId="43" fillId="0" borderId="78" xfId="10" applyBorder="1" applyAlignment="1">
      <alignment vertical="center" wrapText="1"/>
    </xf>
    <xf numFmtId="0" fontId="43" fillId="0" borderId="50" xfId="10" applyBorder="1" applyAlignment="1">
      <alignment vertical="center" wrapText="1"/>
    </xf>
    <xf numFmtId="0" fontId="10" fillId="6" borderId="32" xfId="9" applyFont="1" applyFill="1" applyBorder="1" applyAlignment="1">
      <alignment vertical="center"/>
    </xf>
    <xf numFmtId="0" fontId="10" fillId="6" borderId="33" xfId="9" applyFont="1" applyFill="1" applyBorder="1" applyAlignment="1">
      <alignment vertical="center"/>
    </xf>
    <xf numFmtId="0" fontId="10" fillId="6" borderId="34" xfId="9" applyFont="1" applyFill="1" applyBorder="1" applyAlignment="1">
      <alignment vertical="center"/>
    </xf>
    <xf numFmtId="0" fontId="66" fillId="8" borderId="0" xfId="9" applyFont="1" applyFill="1" applyBorder="1" applyAlignment="1">
      <alignment vertical="center" wrapText="1"/>
    </xf>
    <xf numFmtId="0" fontId="33" fillId="8" borderId="0" xfId="11" applyFont="1" applyFill="1" applyBorder="1" applyAlignment="1">
      <alignment horizontal="left" vertical="top" wrapText="1"/>
    </xf>
    <xf numFmtId="0" fontId="0" fillId="8" borderId="0" xfId="0" applyFill="1" applyAlignment="1">
      <alignment vertical="top" wrapText="1"/>
    </xf>
    <xf numFmtId="0" fontId="10" fillId="6" borderId="100" xfId="9" applyFont="1" applyFill="1" applyBorder="1" applyAlignment="1">
      <alignment vertical="center" shrinkToFit="1"/>
    </xf>
    <xf numFmtId="0" fontId="10" fillId="6" borderId="102" xfId="9" applyFont="1" applyFill="1" applyBorder="1" applyAlignment="1">
      <alignment vertical="center" shrinkToFit="1"/>
    </xf>
    <xf numFmtId="0" fontId="10" fillId="6" borderId="103" xfId="9" applyFont="1" applyFill="1" applyBorder="1" applyAlignment="1">
      <alignment vertical="center" shrinkToFit="1"/>
    </xf>
    <xf numFmtId="0" fontId="10" fillId="6" borderId="97" xfId="9" applyFont="1" applyFill="1" applyBorder="1" applyAlignment="1">
      <alignment vertical="center" shrinkToFit="1"/>
    </xf>
    <xf numFmtId="0" fontId="33" fillId="6" borderId="0" xfId="11" applyFont="1" applyFill="1" applyBorder="1" applyAlignment="1">
      <alignment horizontal="left" wrapText="1"/>
    </xf>
    <xf numFmtId="0" fontId="0" fillId="0" borderId="0" xfId="0" applyAlignment="1">
      <alignment horizontal="left" wrapText="1"/>
    </xf>
    <xf numFmtId="0" fontId="33" fillId="6" borderId="0" xfId="11" applyFont="1" applyFill="1" applyBorder="1" applyAlignment="1">
      <alignment horizontal="left" vertical="top" wrapText="1"/>
    </xf>
    <xf numFmtId="0" fontId="0" fillId="0" borderId="0" xfId="0" applyAlignment="1">
      <alignment horizontal="left" vertical="top" wrapText="1"/>
    </xf>
    <xf numFmtId="0" fontId="10" fillId="6" borderId="117" xfId="9" applyFont="1" applyFill="1" applyBorder="1" applyAlignment="1">
      <alignment horizontal="center" vertical="center"/>
    </xf>
    <xf numFmtId="0" fontId="10" fillId="6" borderId="24" xfId="9" applyFont="1" applyFill="1" applyBorder="1" applyAlignment="1">
      <alignment horizontal="center" vertical="center"/>
    </xf>
    <xf numFmtId="0" fontId="10" fillId="6" borderId="7" xfId="9" applyFont="1" applyFill="1" applyBorder="1" applyAlignment="1">
      <alignment horizontal="center" vertical="center"/>
    </xf>
    <xf numFmtId="0" fontId="10" fillId="6" borderId="31" xfId="9" applyFont="1" applyFill="1" applyBorder="1" applyAlignment="1">
      <alignment horizontal="center" vertical="center"/>
    </xf>
    <xf numFmtId="0" fontId="10" fillId="6" borderId="118" xfId="9" applyFont="1" applyFill="1" applyBorder="1" applyAlignment="1">
      <alignment horizontal="center" vertical="center"/>
    </xf>
    <xf numFmtId="0" fontId="10" fillId="6" borderId="8" xfId="9" applyFont="1" applyFill="1" applyBorder="1" applyAlignment="1">
      <alignment horizontal="center" vertical="center"/>
    </xf>
    <xf numFmtId="0" fontId="10" fillId="6" borderId="0" xfId="9" applyFont="1" applyFill="1" applyBorder="1" applyAlignment="1">
      <alignment vertical="center" shrinkToFit="1"/>
    </xf>
    <xf numFmtId="0" fontId="43" fillId="0" borderId="0" xfId="11" applyAlignment="1">
      <alignment vertical="center" shrinkToFit="1"/>
    </xf>
    <xf numFmtId="0" fontId="43" fillId="0" borderId="52" xfId="11" applyBorder="1" applyAlignment="1">
      <alignment vertical="center" shrinkToFit="1"/>
    </xf>
    <xf numFmtId="181" fontId="10" fillId="6" borderId="249" xfId="9" applyNumberFormat="1" applyFont="1" applyFill="1" applyBorder="1" applyAlignment="1">
      <alignment vertical="center" shrinkToFit="1"/>
    </xf>
    <xf numFmtId="181" fontId="10" fillId="6" borderId="246" xfId="9" applyNumberFormat="1" applyFont="1" applyFill="1" applyBorder="1" applyAlignment="1">
      <alignment vertical="center" shrinkToFit="1"/>
    </xf>
    <xf numFmtId="181" fontId="10" fillId="6" borderId="248" xfId="9" applyNumberFormat="1" applyFont="1" applyFill="1" applyBorder="1" applyAlignment="1">
      <alignment vertical="center" shrinkToFit="1"/>
    </xf>
    <xf numFmtId="181" fontId="10" fillId="6" borderId="71" xfId="9" applyNumberFormat="1" applyFont="1" applyFill="1" applyBorder="1" applyAlignment="1">
      <alignment vertical="center" shrinkToFit="1"/>
    </xf>
    <xf numFmtId="181" fontId="10" fillId="6" borderId="78" xfId="9" applyNumberFormat="1" applyFont="1" applyFill="1" applyBorder="1" applyAlignment="1">
      <alignment vertical="center" shrinkToFit="1"/>
    </xf>
    <xf numFmtId="181" fontId="10" fillId="6" borderId="50" xfId="9" applyNumberFormat="1" applyFont="1" applyFill="1" applyBorder="1" applyAlignment="1">
      <alignment vertical="center" shrinkToFit="1"/>
    </xf>
    <xf numFmtId="181" fontId="10" fillId="6" borderId="59" xfId="9" applyNumberFormat="1" applyFont="1" applyFill="1" applyBorder="1" applyAlignment="1">
      <alignment vertical="center" shrinkToFit="1"/>
    </xf>
    <xf numFmtId="0" fontId="10" fillId="6" borderId="197" xfId="9" applyFont="1" applyFill="1" applyBorder="1" applyAlignment="1">
      <alignment vertical="center" wrapText="1"/>
    </xf>
    <xf numFmtId="0" fontId="0" fillId="0" borderId="130" xfId="10" applyFont="1" applyBorder="1" applyAlignment="1">
      <alignment vertical="center" wrapText="1"/>
    </xf>
    <xf numFmtId="0" fontId="0" fillId="0" borderId="71" xfId="10" applyFont="1" applyBorder="1" applyAlignment="1">
      <alignment vertical="center" wrapText="1"/>
    </xf>
    <xf numFmtId="0" fontId="0" fillId="0" borderId="0" xfId="10" applyFont="1" applyBorder="1" applyAlignment="1">
      <alignment vertical="center" wrapText="1"/>
    </xf>
    <xf numFmtId="0" fontId="0" fillId="0" borderId="68" xfId="10" applyFont="1" applyBorder="1" applyAlignment="1">
      <alignment vertical="center" wrapText="1"/>
    </xf>
    <xf numFmtId="0" fontId="0" fillId="0" borderId="29" xfId="10" applyFont="1" applyBorder="1" applyAlignment="1">
      <alignment vertical="center" wrapText="1"/>
    </xf>
    <xf numFmtId="0" fontId="10" fillId="6" borderId="47" xfId="9" applyFont="1" applyFill="1" applyBorder="1" applyAlignment="1">
      <alignment vertical="center" wrapText="1"/>
    </xf>
    <xf numFmtId="0" fontId="43" fillId="0" borderId="48" xfId="10" applyBorder="1" applyAlignment="1">
      <alignment vertical="center"/>
    </xf>
    <xf numFmtId="0" fontId="43" fillId="0" borderId="45" xfId="10" applyBorder="1" applyAlignment="1">
      <alignment vertical="center"/>
    </xf>
    <xf numFmtId="0" fontId="43" fillId="0" borderId="25" xfId="10" applyBorder="1" applyAlignment="1">
      <alignment vertical="center"/>
    </xf>
    <xf numFmtId="0" fontId="43" fillId="0" borderId="0" xfId="10" applyAlignment="1">
      <alignment vertical="center"/>
    </xf>
    <xf numFmtId="0" fontId="43" fillId="0" borderId="26" xfId="10" applyBorder="1" applyAlignment="1">
      <alignment vertical="center"/>
    </xf>
    <xf numFmtId="0" fontId="43" fillId="0" borderId="49" xfId="10" applyBorder="1" applyAlignment="1">
      <alignment vertical="center"/>
    </xf>
    <xf numFmtId="0" fontId="43" fillId="0" borderId="50" xfId="10" applyBorder="1" applyAlignment="1">
      <alignment vertical="center"/>
    </xf>
    <xf numFmtId="0" fontId="43" fillId="0" borderId="77" xfId="10" applyBorder="1" applyAlignment="1">
      <alignment vertical="center"/>
    </xf>
    <xf numFmtId="0" fontId="10" fillId="6" borderId="0" xfId="9" applyNumberFormat="1" applyFont="1" applyFill="1" applyBorder="1" applyAlignment="1">
      <alignment vertical="top" wrapText="1"/>
    </xf>
    <xf numFmtId="0" fontId="10" fillId="6" borderId="71" xfId="9" applyFont="1" applyFill="1" applyBorder="1" applyAlignment="1">
      <alignment vertical="center" wrapText="1"/>
    </xf>
    <xf numFmtId="0" fontId="43" fillId="0" borderId="68" xfId="10" applyBorder="1" applyAlignment="1">
      <alignment vertical="center" wrapText="1"/>
    </xf>
    <xf numFmtId="0" fontId="43" fillId="0" borderId="29" xfId="10" applyBorder="1" applyAlignment="1">
      <alignment vertical="center" wrapText="1"/>
    </xf>
    <xf numFmtId="0" fontId="43" fillId="6" borderId="48" xfId="9" applyFill="1" applyBorder="1" applyAlignment="1">
      <alignment horizontal="center" vertical="center"/>
    </xf>
    <xf numFmtId="0" fontId="43" fillId="6" borderId="45" xfId="9" applyFill="1" applyBorder="1" applyAlignment="1">
      <alignment horizontal="center" vertical="center"/>
    </xf>
    <xf numFmtId="0" fontId="43" fillId="6" borderId="25" xfId="9" applyFill="1" applyBorder="1" applyAlignment="1">
      <alignment horizontal="center" vertical="center"/>
    </xf>
    <xf numFmtId="0" fontId="43" fillId="6" borderId="0" xfId="9" applyFill="1" applyBorder="1" applyAlignment="1">
      <alignment horizontal="center" vertical="center"/>
    </xf>
    <xf numFmtId="0" fontId="43" fillId="6" borderId="28" xfId="9" applyFill="1" applyBorder="1" applyAlignment="1">
      <alignment horizontal="center" vertical="center"/>
    </xf>
    <xf numFmtId="0" fontId="43" fillId="6" borderId="29" xfId="9" applyFill="1" applyBorder="1" applyAlignment="1">
      <alignment horizontal="center" vertical="center"/>
    </xf>
    <xf numFmtId="192" fontId="10" fillId="6" borderId="34" xfId="9" applyNumberFormat="1" applyFont="1" applyFill="1" applyBorder="1" applyAlignment="1" applyProtection="1">
      <alignment vertical="center"/>
    </xf>
    <xf numFmtId="192" fontId="10" fillId="6" borderId="10" xfId="9" applyNumberFormat="1" applyFont="1" applyFill="1" applyBorder="1" applyAlignment="1" applyProtection="1">
      <alignment vertical="center"/>
    </xf>
    <xf numFmtId="192" fontId="10" fillId="6" borderId="12" xfId="9" applyNumberFormat="1" applyFont="1" applyFill="1" applyBorder="1" applyAlignment="1" applyProtection="1">
      <alignment vertical="center"/>
    </xf>
    <xf numFmtId="192" fontId="10" fillId="6" borderId="31" xfId="9" applyNumberFormat="1" applyFont="1" applyFill="1" applyBorder="1" applyAlignment="1" applyProtection="1">
      <alignment vertical="center"/>
    </xf>
    <xf numFmtId="192" fontId="43" fillId="6" borderId="31" xfId="9" applyNumberFormat="1" applyFill="1" applyBorder="1" applyAlignment="1" applyProtection="1">
      <alignment vertical="center"/>
    </xf>
    <xf numFmtId="192" fontId="43" fillId="6" borderId="19" xfId="9" applyNumberFormat="1" applyFill="1" applyBorder="1" applyAlignment="1" applyProtection="1">
      <alignment vertical="center"/>
    </xf>
    <xf numFmtId="185" fontId="10" fillId="6" borderId="22" xfId="9" applyNumberFormat="1" applyFont="1" applyFill="1" applyBorder="1" applyAlignment="1" applyProtection="1">
      <alignment horizontal="center" vertical="center"/>
    </xf>
    <xf numFmtId="185" fontId="43" fillId="6" borderId="22" xfId="9" applyNumberFormat="1" applyFill="1" applyBorder="1" applyAlignment="1" applyProtection="1">
      <alignment horizontal="center" vertical="center"/>
    </xf>
    <xf numFmtId="0" fontId="43" fillId="6" borderId="22" xfId="9" applyFill="1" applyBorder="1" applyAlignment="1">
      <alignment vertical="center"/>
    </xf>
    <xf numFmtId="0" fontId="43" fillId="6" borderId="23" xfId="9" applyFill="1" applyBorder="1" applyAlignment="1">
      <alignment vertical="center"/>
    </xf>
    <xf numFmtId="177" fontId="10" fillId="6" borderId="43" xfId="9" applyNumberFormat="1" applyFont="1" applyFill="1" applyBorder="1" applyAlignment="1">
      <alignment horizontal="right" vertical="center"/>
    </xf>
    <xf numFmtId="177" fontId="10" fillId="6" borderId="5" xfId="9" applyNumberFormat="1" applyFont="1" applyFill="1" applyBorder="1" applyAlignment="1">
      <alignment horizontal="right" vertical="center"/>
    </xf>
    <xf numFmtId="0" fontId="2" fillId="4" borderId="0" xfId="9" applyFont="1" applyFill="1" applyBorder="1" applyAlignment="1">
      <alignment vertical="center" wrapText="1"/>
    </xf>
    <xf numFmtId="0" fontId="10" fillId="5" borderId="129" xfId="9" applyFont="1" applyFill="1" applyBorder="1" applyAlignment="1" applyProtection="1">
      <alignment vertical="top" wrapText="1"/>
      <protection locked="0"/>
    </xf>
    <xf numFmtId="0" fontId="10" fillId="5" borderId="130" xfId="9" applyFont="1" applyFill="1" applyBorder="1" applyAlignment="1" applyProtection="1">
      <alignment vertical="top" wrapText="1"/>
      <protection locked="0"/>
    </xf>
    <xf numFmtId="0" fontId="10" fillId="5" borderId="149" xfId="9" applyFont="1" applyFill="1" applyBorder="1" applyAlignment="1" applyProtection="1">
      <alignment vertical="top" wrapText="1"/>
      <protection locked="0"/>
    </xf>
    <xf numFmtId="0" fontId="10" fillId="5" borderId="132" xfId="9" applyFont="1" applyFill="1" applyBorder="1" applyAlignment="1" applyProtection="1">
      <alignment vertical="top" wrapText="1"/>
      <protection locked="0"/>
    </xf>
    <xf numFmtId="0" fontId="10" fillId="5" borderId="0" xfId="9" applyFont="1" applyFill="1" applyBorder="1" applyAlignment="1" applyProtection="1">
      <alignment vertical="top" wrapText="1"/>
      <protection locked="0"/>
    </xf>
    <xf numFmtId="0" fontId="10" fillId="5" borderId="131" xfId="9" applyFont="1" applyFill="1" applyBorder="1" applyAlignment="1" applyProtection="1">
      <alignment vertical="top" wrapText="1"/>
      <protection locked="0"/>
    </xf>
    <xf numFmtId="0" fontId="10" fillId="5" borderId="133" xfId="9" applyFont="1" applyFill="1" applyBorder="1" applyAlignment="1" applyProtection="1">
      <alignment vertical="top" wrapText="1"/>
      <protection locked="0"/>
    </xf>
    <xf numFmtId="0" fontId="10" fillId="5" borderId="134" xfId="9" applyFont="1" applyFill="1" applyBorder="1" applyAlignment="1" applyProtection="1">
      <alignment vertical="top" wrapText="1"/>
      <protection locked="0"/>
    </xf>
    <xf numFmtId="0" fontId="10" fillId="5" borderId="154" xfId="9" applyFont="1" applyFill="1" applyBorder="1" applyAlignment="1" applyProtection="1">
      <alignment vertical="top" wrapText="1"/>
      <protection locked="0"/>
    </xf>
    <xf numFmtId="0" fontId="10" fillId="5" borderId="135" xfId="9" applyFont="1" applyFill="1" applyBorder="1" applyAlignment="1" applyProtection="1">
      <alignment horizontal="center" vertical="center"/>
      <protection locked="0"/>
    </xf>
    <xf numFmtId="0" fontId="10" fillId="5" borderId="136" xfId="9" applyFont="1" applyFill="1" applyBorder="1" applyAlignment="1" applyProtection="1">
      <alignment horizontal="center" vertical="center"/>
      <protection locked="0"/>
    </xf>
    <xf numFmtId="0" fontId="10" fillId="5" borderId="156" xfId="9" applyFont="1" applyFill="1" applyBorder="1" applyAlignment="1" applyProtection="1">
      <alignment horizontal="center" vertical="center"/>
      <protection locked="0"/>
    </xf>
    <xf numFmtId="0" fontId="10" fillId="5" borderId="137" xfId="9" applyFont="1" applyFill="1" applyBorder="1" applyAlignment="1" applyProtection="1">
      <alignment horizontal="center" vertical="center"/>
      <protection locked="0"/>
    </xf>
    <xf numFmtId="0" fontId="10" fillId="5" borderId="138" xfId="9" applyFont="1" applyFill="1" applyBorder="1" applyAlignment="1" applyProtection="1">
      <alignment horizontal="center" vertical="center"/>
      <protection locked="0"/>
    </xf>
    <xf numFmtId="0" fontId="10" fillId="5" borderId="157" xfId="9" applyFont="1" applyFill="1" applyBorder="1" applyAlignment="1" applyProtection="1">
      <alignment horizontal="center" vertical="center"/>
      <protection locked="0"/>
    </xf>
    <xf numFmtId="0" fontId="10" fillId="5" borderId="139" xfId="9" applyFont="1" applyFill="1" applyBorder="1" applyAlignment="1" applyProtection="1">
      <alignment horizontal="center" vertical="center"/>
      <protection locked="0"/>
    </xf>
    <xf numFmtId="0" fontId="10" fillId="5" borderId="140" xfId="9" applyFont="1" applyFill="1" applyBorder="1" applyAlignment="1" applyProtection="1">
      <alignment horizontal="center" vertical="center"/>
      <protection locked="0"/>
    </xf>
    <xf numFmtId="0" fontId="10" fillId="5" borderId="158" xfId="9" applyFont="1" applyFill="1" applyBorder="1" applyAlignment="1" applyProtection="1">
      <alignment horizontal="center" vertical="center"/>
      <protection locked="0"/>
    </xf>
    <xf numFmtId="184" fontId="10" fillId="6" borderId="25" xfId="9" applyNumberFormat="1" applyFont="1" applyFill="1" applyBorder="1" applyAlignment="1">
      <alignment vertical="center" shrinkToFit="1"/>
    </xf>
    <xf numFmtId="184" fontId="10" fillId="6" borderId="0" xfId="9" applyNumberFormat="1" applyFont="1" applyFill="1" applyBorder="1" applyAlignment="1">
      <alignment vertical="center" shrinkToFit="1"/>
    </xf>
    <xf numFmtId="184" fontId="10" fillId="6" borderId="52" xfId="9" applyNumberFormat="1" applyFont="1" applyFill="1" applyBorder="1" applyAlignment="1">
      <alignment vertical="center" shrinkToFit="1"/>
    </xf>
    <xf numFmtId="0" fontId="10" fillId="6" borderId="123" xfId="9" applyNumberFormat="1" applyFont="1" applyFill="1" applyBorder="1" applyAlignment="1">
      <alignment vertical="center" wrapText="1"/>
    </xf>
    <xf numFmtId="0" fontId="10" fillId="5" borderId="141" xfId="9" applyFont="1" applyFill="1" applyBorder="1" applyAlignment="1" applyProtection="1">
      <alignment horizontal="center" vertical="center" shrinkToFit="1"/>
      <protection locked="0"/>
    </xf>
    <xf numFmtId="0" fontId="10" fillId="5" borderId="142" xfId="9" applyFont="1" applyFill="1" applyBorder="1" applyAlignment="1" applyProtection="1">
      <alignment horizontal="center" vertical="center" shrinkToFit="1"/>
      <protection locked="0"/>
    </xf>
    <xf numFmtId="0" fontId="10" fillId="5" borderId="130" xfId="9" applyFont="1" applyFill="1" applyBorder="1" applyAlignment="1" applyProtection="1">
      <alignment horizontal="center" vertical="center" shrinkToFit="1"/>
      <protection locked="0"/>
    </xf>
    <xf numFmtId="0" fontId="10" fillId="5" borderId="150" xfId="9" applyFont="1" applyFill="1" applyBorder="1" applyAlignment="1" applyProtection="1">
      <alignment horizontal="center" vertical="center" shrinkToFit="1"/>
      <protection locked="0"/>
    </xf>
    <xf numFmtId="49" fontId="10" fillId="5" borderId="121" xfId="9" applyNumberFormat="1" applyFont="1" applyFill="1"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0" fontId="10" fillId="6" borderId="48" xfId="9" applyFont="1" applyFill="1" applyBorder="1" applyAlignment="1">
      <alignment vertical="center" wrapText="1"/>
    </xf>
    <xf numFmtId="0" fontId="10" fillId="6" borderId="25" xfId="9" applyFont="1" applyFill="1" applyBorder="1" applyAlignment="1">
      <alignment vertical="center" wrapText="1"/>
    </xf>
    <xf numFmtId="0" fontId="10" fillId="6" borderId="0" xfId="9" applyFont="1" applyFill="1" applyBorder="1" applyAlignment="1">
      <alignment vertical="center" wrapText="1"/>
    </xf>
    <xf numFmtId="0" fontId="43" fillId="0" borderId="28" xfId="8" applyBorder="1" applyAlignment="1">
      <alignment vertical="center"/>
    </xf>
    <xf numFmtId="0" fontId="43" fillId="0" borderId="29" xfId="8" applyBorder="1" applyAlignment="1">
      <alignment vertical="center"/>
    </xf>
    <xf numFmtId="193" fontId="10" fillId="8" borderId="68" xfId="9" applyNumberFormat="1" applyFont="1" applyFill="1" applyBorder="1" applyAlignment="1" applyProtection="1">
      <alignment horizontal="right" vertical="center"/>
    </xf>
    <xf numFmtId="193" fontId="10" fillId="8" borderId="29" xfId="9" applyNumberFormat="1" applyFont="1" applyFill="1" applyBorder="1" applyAlignment="1" applyProtection="1">
      <alignment horizontal="right" vertical="center"/>
    </xf>
    <xf numFmtId="193" fontId="10" fillId="8" borderId="30" xfId="9" applyNumberFormat="1" applyFont="1" applyFill="1" applyBorder="1" applyAlignment="1" applyProtection="1">
      <alignment horizontal="right" vertical="center"/>
    </xf>
    <xf numFmtId="0" fontId="10" fillId="6" borderId="66" xfId="9" applyFont="1" applyFill="1" applyBorder="1" applyAlignment="1">
      <alignment horizontal="center" vertical="center"/>
    </xf>
    <xf numFmtId="0" fontId="10" fillId="6" borderId="67" xfId="9" applyFont="1" applyFill="1" applyBorder="1" applyAlignment="1">
      <alignment horizontal="center" vertical="center"/>
    </xf>
    <xf numFmtId="0" fontId="10" fillId="6" borderId="25" xfId="9" applyFont="1" applyFill="1" applyBorder="1" applyAlignment="1">
      <alignment horizontal="center" vertical="center"/>
    </xf>
    <xf numFmtId="0" fontId="10" fillId="6" borderId="0" xfId="9" applyFont="1" applyFill="1" applyBorder="1" applyAlignment="1">
      <alignment horizontal="center" vertical="center"/>
    </xf>
    <xf numFmtId="0" fontId="43" fillId="0" borderId="0" xfId="9" applyBorder="1" applyAlignment="1">
      <alignment horizontal="center" vertical="center"/>
    </xf>
    <xf numFmtId="0" fontId="43" fillId="0" borderId="52" xfId="9" applyBorder="1" applyAlignment="1">
      <alignment horizontal="center" vertical="center"/>
    </xf>
    <xf numFmtId="0" fontId="43" fillId="6" borderId="22" xfId="9" applyFill="1" applyBorder="1" applyAlignment="1">
      <alignment horizontal="center" vertical="center"/>
    </xf>
    <xf numFmtId="0" fontId="43" fillId="6" borderId="23" xfId="9" applyFill="1" applyBorder="1" applyAlignment="1">
      <alignment horizontal="center" vertical="center"/>
    </xf>
    <xf numFmtId="0" fontId="43" fillId="6" borderId="126" xfId="9" applyFill="1" applyBorder="1" applyAlignment="1">
      <alignment horizontal="center" vertical="center"/>
    </xf>
    <xf numFmtId="0" fontId="43" fillId="6" borderId="74" xfId="9" applyFill="1" applyBorder="1" applyAlignment="1">
      <alignment horizontal="center" vertical="center"/>
    </xf>
    <xf numFmtId="0" fontId="43" fillId="6" borderId="99" xfId="9" applyFill="1" applyBorder="1" applyAlignment="1">
      <alignment horizontal="center" vertical="center"/>
    </xf>
    <xf numFmtId="177" fontId="10" fillId="6" borderId="72" xfId="9" applyNumberFormat="1" applyFont="1" applyFill="1" applyBorder="1" applyAlignment="1">
      <alignment horizontal="right" vertical="center"/>
    </xf>
    <xf numFmtId="177" fontId="10" fillId="6" borderId="22" xfId="9" applyNumberFormat="1" applyFont="1" applyFill="1" applyBorder="1" applyAlignment="1">
      <alignment horizontal="right" vertical="center"/>
    </xf>
    <xf numFmtId="0" fontId="43" fillId="0" borderId="73" xfId="9" applyBorder="1" applyAlignment="1">
      <alignment vertical="center"/>
    </xf>
    <xf numFmtId="185" fontId="10" fillId="8" borderId="228" xfId="9" applyNumberFormat="1" applyFont="1" applyFill="1" applyBorder="1" applyAlignment="1" applyProtection="1">
      <alignment horizontal="center" vertical="center"/>
    </xf>
    <xf numFmtId="185" fontId="43" fillId="8" borderId="228" xfId="9" applyNumberFormat="1" applyFill="1" applyBorder="1" applyAlignment="1" applyProtection="1">
      <alignment horizontal="center" vertical="center"/>
    </xf>
    <xf numFmtId="0" fontId="43" fillId="8" borderId="229" xfId="9" applyFill="1" applyBorder="1" applyAlignment="1" applyProtection="1">
      <alignment vertical="center"/>
    </xf>
    <xf numFmtId="0" fontId="10" fillId="6" borderId="47" xfId="9" applyNumberFormat="1" applyFont="1" applyFill="1" applyBorder="1" applyAlignment="1">
      <alignment vertical="center" wrapText="1"/>
    </xf>
    <xf numFmtId="49" fontId="10" fillId="5" borderId="143" xfId="9" applyNumberFormat="1" applyFont="1" applyFill="1" applyBorder="1" applyAlignment="1" applyProtection="1">
      <alignment horizontal="right" vertical="center" indent="1"/>
      <protection locked="0"/>
    </xf>
    <xf numFmtId="49" fontId="43" fillId="0" borderId="144" xfId="8" applyNumberFormat="1" applyBorder="1" applyAlignment="1" applyProtection="1">
      <alignment horizontal="right" vertical="center" indent="1"/>
      <protection locked="0"/>
    </xf>
    <xf numFmtId="0" fontId="10" fillId="4" borderId="0" xfId="9" applyFont="1" applyFill="1" applyAlignment="1">
      <alignment vertical="center" wrapText="1"/>
    </xf>
    <xf numFmtId="0" fontId="43" fillId="0" borderId="160" xfId="9" applyBorder="1" applyAlignment="1">
      <alignment horizontal="center" vertical="center"/>
    </xf>
    <xf numFmtId="0" fontId="43" fillId="0" borderId="165" xfId="9" applyBorder="1" applyAlignment="1">
      <alignment horizontal="center" vertical="center"/>
    </xf>
    <xf numFmtId="0" fontId="14" fillId="6" borderId="25" xfId="9" applyNumberFormat="1" applyFont="1" applyFill="1" applyBorder="1" applyAlignment="1">
      <alignment vertical="center"/>
    </xf>
    <xf numFmtId="0" fontId="10" fillId="6" borderId="25" xfId="9" applyFont="1" applyFill="1" applyBorder="1" applyAlignment="1">
      <alignment horizontal="left" vertical="center"/>
    </xf>
    <xf numFmtId="0" fontId="43" fillId="0" borderId="26" xfId="9" applyBorder="1" applyAlignment="1">
      <alignment vertical="center"/>
    </xf>
    <xf numFmtId="0" fontId="43" fillId="0" borderId="25" xfId="9" applyBorder="1" applyAlignment="1">
      <alignment vertical="center"/>
    </xf>
    <xf numFmtId="0" fontId="43" fillId="6" borderId="48" xfId="9" applyFill="1" applyBorder="1" applyAlignment="1">
      <alignment vertical="center"/>
    </xf>
    <xf numFmtId="0" fontId="43" fillId="6" borderId="68" xfId="9" applyFill="1" applyBorder="1" applyAlignment="1">
      <alignment vertical="center"/>
    </xf>
    <xf numFmtId="0" fontId="10" fillId="6" borderId="32" xfId="9" applyFont="1" applyFill="1" applyBorder="1" applyAlignment="1">
      <alignment horizontal="center" vertical="center"/>
    </xf>
    <xf numFmtId="0" fontId="0" fillId="6" borderId="33" xfId="9" applyFont="1" applyFill="1" applyBorder="1" applyAlignment="1">
      <alignment horizontal="center" vertical="center"/>
    </xf>
    <xf numFmtId="0" fontId="0" fillId="6" borderId="32" xfId="9" applyFont="1" applyFill="1" applyBorder="1" applyAlignment="1">
      <alignment horizontal="center" vertical="center"/>
    </xf>
    <xf numFmtId="193" fontId="10" fillId="6" borderId="31" xfId="9" applyNumberFormat="1" applyFont="1" applyFill="1" applyBorder="1" applyAlignment="1">
      <alignment vertical="center"/>
    </xf>
    <xf numFmtId="193" fontId="43" fillId="6" borderId="31" xfId="9" applyNumberFormat="1" applyFill="1" applyBorder="1" applyAlignment="1">
      <alignment vertical="center"/>
    </xf>
    <xf numFmtId="193" fontId="43" fillId="6" borderId="40" xfId="9" applyNumberFormat="1" applyFill="1" applyBorder="1" applyAlignment="1">
      <alignment vertical="center"/>
    </xf>
    <xf numFmtId="49" fontId="10" fillId="5" borderId="144" xfId="9" applyNumberFormat="1" applyFont="1" applyFill="1" applyBorder="1" applyAlignment="1" applyProtection="1">
      <alignment horizontal="center" vertical="center"/>
      <protection locked="0"/>
    </xf>
    <xf numFmtId="49" fontId="43" fillId="0" borderId="144" xfId="8" applyNumberFormat="1" applyBorder="1" applyAlignment="1" applyProtection="1">
      <alignment horizontal="center" vertical="center"/>
      <protection locked="0"/>
    </xf>
    <xf numFmtId="0" fontId="10" fillId="6" borderId="125" xfId="9" applyNumberFormat="1" applyFont="1" applyFill="1" applyBorder="1" applyAlignment="1">
      <alignment vertical="center" wrapText="1"/>
    </xf>
    <xf numFmtId="0" fontId="10" fillId="0" borderId="133" xfId="9" applyFont="1" applyBorder="1" applyAlignment="1" applyProtection="1">
      <alignment horizontal="center" vertical="center"/>
      <protection locked="0"/>
    </xf>
    <xf numFmtId="0" fontId="10" fillId="0" borderId="134" xfId="9" applyFont="1" applyBorder="1" applyAlignment="1" applyProtection="1">
      <alignment horizontal="center" vertical="center"/>
      <protection locked="0"/>
    </xf>
    <xf numFmtId="0" fontId="10" fillId="0" borderId="154" xfId="9" applyFont="1" applyBorder="1" applyAlignment="1" applyProtection="1">
      <alignment horizontal="center" vertical="center"/>
      <protection locked="0"/>
    </xf>
    <xf numFmtId="0" fontId="9" fillId="6" borderId="0" xfId="3" applyFont="1" applyFill="1" applyAlignment="1" applyProtection="1">
      <alignment vertical="center"/>
      <protection locked="0"/>
    </xf>
    <xf numFmtId="0" fontId="9" fillId="0" borderId="0" xfId="3" applyFont="1" applyAlignment="1" applyProtection="1">
      <alignment vertical="center"/>
      <protection locked="0"/>
    </xf>
    <xf numFmtId="0" fontId="2" fillId="6" borderId="47" xfId="9" applyFont="1" applyFill="1" applyBorder="1" applyAlignment="1">
      <alignment horizontal="left" vertical="center"/>
    </xf>
    <xf numFmtId="0" fontId="2" fillId="6" borderId="48" xfId="9" applyFont="1" applyFill="1" applyBorder="1" applyAlignment="1">
      <alignment horizontal="left" vertical="center"/>
    </xf>
    <xf numFmtId="0" fontId="2" fillId="6" borderId="25" xfId="9" applyFont="1" applyFill="1" applyBorder="1" applyAlignment="1">
      <alignment horizontal="left" vertical="center"/>
    </xf>
    <xf numFmtId="0" fontId="2" fillId="6" borderId="0" xfId="9" applyFont="1" applyFill="1" applyBorder="1" applyAlignment="1">
      <alignment horizontal="left" vertical="center"/>
    </xf>
    <xf numFmtId="0" fontId="2" fillId="6" borderId="29" xfId="9" applyFont="1" applyFill="1" applyBorder="1" applyAlignment="1">
      <alignment horizontal="left" vertical="center"/>
    </xf>
    <xf numFmtId="0" fontId="43" fillId="0" borderId="28" xfId="9" applyBorder="1" applyAlignment="1">
      <alignment vertical="center"/>
    </xf>
    <xf numFmtId="0" fontId="43" fillId="0" borderId="30" xfId="9" applyBorder="1" applyAlignment="1">
      <alignment vertical="center"/>
    </xf>
    <xf numFmtId="0" fontId="10" fillId="6" borderId="35" xfId="9" applyNumberFormat="1" applyFont="1" applyFill="1" applyBorder="1" applyAlignment="1">
      <alignment vertical="center" wrapText="1"/>
    </xf>
    <xf numFmtId="0" fontId="2" fillId="4" borderId="0" xfId="9" applyFont="1" applyFill="1" applyBorder="1" applyAlignment="1" applyProtection="1">
      <alignment vertical="center"/>
    </xf>
    <xf numFmtId="0" fontId="31" fillId="6" borderId="0" xfId="3" applyFont="1" applyFill="1" applyAlignment="1" applyProtection="1">
      <alignment vertical="center"/>
      <protection locked="0"/>
    </xf>
    <xf numFmtId="0" fontId="32" fillId="0" borderId="0" xfId="11" applyFont="1" applyAlignment="1" applyProtection="1">
      <alignment vertical="center"/>
      <protection locked="0"/>
    </xf>
    <xf numFmtId="0" fontId="10" fillId="6" borderId="161" xfId="9" applyFont="1" applyFill="1" applyBorder="1" applyAlignment="1">
      <alignment vertical="center"/>
    </xf>
    <xf numFmtId="0" fontId="10" fillId="6" borderId="162" xfId="9" applyFont="1" applyFill="1" applyBorder="1" applyAlignment="1">
      <alignment vertical="center"/>
    </xf>
    <xf numFmtId="0" fontId="10" fillId="6" borderId="163" xfId="9" applyFont="1" applyFill="1" applyBorder="1" applyAlignment="1">
      <alignment vertical="center"/>
    </xf>
    <xf numFmtId="0" fontId="43" fillId="0" borderId="48" xfId="9" applyBorder="1" applyAlignment="1">
      <alignment vertical="center" wrapText="1"/>
    </xf>
    <xf numFmtId="0" fontId="43" fillId="0" borderId="25" xfId="9" applyBorder="1" applyAlignment="1">
      <alignment vertical="center" wrapText="1"/>
    </xf>
    <xf numFmtId="0" fontId="43" fillId="0" borderId="0" xfId="9" applyBorder="1" applyAlignment="1">
      <alignment vertical="center" wrapText="1"/>
    </xf>
    <xf numFmtId="0" fontId="10" fillId="6" borderId="164" xfId="9" applyFont="1" applyFill="1" applyBorder="1" applyAlignment="1">
      <alignment vertical="center"/>
    </xf>
    <xf numFmtId="185" fontId="10" fillId="6" borderId="43" xfId="9" applyNumberFormat="1" applyFont="1" applyFill="1" applyBorder="1" applyAlignment="1">
      <alignment horizontal="center" vertical="center"/>
    </xf>
    <xf numFmtId="0" fontId="10" fillId="6" borderId="43" xfId="9" applyFont="1" applyFill="1" applyBorder="1" applyAlignment="1">
      <alignment vertical="center"/>
    </xf>
    <xf numFmtId="0" fontId="10" fillId="6" borderId="39" xfId="9" applyFont="1" applyFill="1" applyBorder="1" applyAlignment="1">
      <alignment vertical="center"/>
    </xf>
    <xf numFmtId="0" fontId="0" fillId="6" borderId="25" xfId="9" applyNumberFormat="1" applyFont="1" applyFill="1" applyBorder="1" applyAlignment="1">
      <alignment horizontal="left" vertical="center"/>
    </xf>
    <xf numFmtId="38" fontId="2" fillId="4" borderId="0" xfId="4" applyFont="1" applyFill="1" applyBorder="1" applyAlignment="1" applyProtection="1">
      <alignment vertical="center"/>
    </xf>
    <xf numFmtId="0" fontId="10" fillId="6" borderId="47" xfId="9" applyNumberFormat="1" applyFont="1" applyFill="1" applyBorder="1" applyAlignment="1">
      <alignment vertical="center"/>
    </xf>
    <xf numFmtId="0" fontId="10" fillId="6" borderId="47" xfId="9" applyFont="1" applyFill="1" applyBorder="1" applyAlignment="1">
      <alignment vertical="center"/>
    </xf>
    <xf numFmtId="0" fontId="43" fillId="0" borderId="48" xfId="9" applyBorder="1" applyAlignment="1">
      <alignment vertical="center"/>
    </xf>
    <xf numFmtId="0" fontId="43" fillId="0" borderId="45" xfId="9" applyBorder="1" applyAlignment="1">
      <alignment vertical="center"/>
    </xf>
    <xf numFmtId="0" fontId="43" fillId="0" borderId="0" xfId="9" applyAlignment="1">
      <alignment vertical="center"/>
    </xf>
    <xf numFmtId="0" fontId="43" fillId="0" borderId="29" xfId="9" applyBorder="1" applyAlignment="1">
      <alignment vertical="center"/>
    </xf>
    <xf numFmtId="183" fontId="10" fillId="6" borderId="62" xfId="9" applyNumberFormat="1" applyFont="1" applyFill="1" applyBorder="1" applyAlignment="1">
      <alignment horizontal="center" vertical="center"/>
    </xf>
    <xf numFmtId="183" fontId="0" fillId="0" borderId="48" xfId="9" applyNumberFormat="1" applyFont="1" applyBorder="1" applyAlignment="1">
      <alignment horizontal="center" vertical="center"/>
    </xf>
    <xf numFmtId="183" fontId="0" fillId="0" borderId="45" xfId="9" applyNumberFormat="1" applyFont="1" applyBorder="1" applyAlignment="1">
      <alignment horizontal="center" vertical="center"/>
    </xf>
    <xf numFmtId="183" fontId="0" fillId="0" borderId="68" xfId="9" applyNumberFormat="1" applyFont="1" applyBorder="1" applyAlignment="1">
      <alignment horizontal="center" vertical="center"/>
    </xf>
    <xf numFmtId="183" fontId="0" fillId="0" borderId="29" xfId="9" applyNumberFormat="1" applyFont="1" applyBorder="1" applyAlignment="1">
      <alignment horizontal="center" vertical="center"/>
    </xf>
    <xf numFmtId="183" fontId="0" fillId="0" borderId="30" xfId="9" applyNumberFormat="1" applyFont="1" applyBorder="1" applyAlignment="1">
      <alignment horizontal="center" vertical="center"/>
    </xf>
    <xf numFmtId="0" fontId="0" fillId="9" borderId="0" xfId="3" applyFont="1" applyFill="1" applyAlignment="1" applyProtection="1">
      <alignment vertical="center" wrapText="1"/>
      <protection locked="0"/>
    </xf>
    <xf numFmtId="0" fontId="43" fillId="0" borderId="0" xfId="3" applyFont="1" applyAlignment="1" applyProtection="1">
      <alignment vertical="center" wrapText="1"/>
      <protection locked="0"/>
    </xf>
    <xf numFmtId="0" fontId="0" fillId="0" borderId="0" xfId="0" applyAlignment="1">
      <alignment horizontal="left" vertical="center" wrapText="1"/>
    </xf>
    <xf numFmtId="0" fontId="2" fillId="4" borderId="0" xfId="9" applyNumberFormat="1" applyFont="1" applyFill="1" applyAlignment="1">
      <alignment vertical="center" wrapText="1"/>
    </xf>
    <xf numFmtId="49" fontId="10" fillId="5" borderId="120" xfId="9" applyNumberFormat="1" applyFont="1" applyFill="1" applyBorder="1" applyAlignment="1" applyProtection="1">
      <alignment horizontal="center" vertical="center" wrapText="1"/>
      <protection locked="0"/>
    </xf>
    <xf numFmtId="0" fontId="0" fillId="0" borderId="121" xfId="0" applyBorder="1" applyAlignment="1" applyProtection="1">
      <alignment horizontal="center" vertical="center" wrapText="1"/>
      <protection locked="0"/>
    </xf>
    <xf numFmtId="49" fontId="10" fillId="5" borderId="121" xfId="9" applyNumberFormat="1" applyFont="1" applyFill="1" applyBorder="1" applyAlignment="1" applyProtection="1">
      <alignment horizontal="center" vertical="center" wrapText="1"/>
      <protection locked="0"/>
    </xf>
    <xf numFmtId="0" fontId="10" fillId="6" borderId="15" xfId="9" applyFont="1" applyFill="1" applyBorder="1" applyAlignment="1">
      <alignment horizontal="center" vertical="center"/>
    </xf>
    <xf numFmtId="0" fontId="43" fillId="6" borderId="40" xfId="9" applyFill="1" applyBorder="1" applyAlignment="1">
      <alignment horizontal="center" vertical="center"/>
    </xf>
    <xf numFmtId="0" fontId="43" fillId="6" borderId="113" xfId="9" applyFill="1" applyBorder="1" applyAlignment="1">
      <alignment horizontal="center" vertical="center"/>
    </xf>
    <xf numFmtId="0" fontId="43" fillId="6" borderId="160" xfId="9" applyFill="1" applyBorder="1" applyAlignment="1">
      <alignment horizontal="center" vertical="center"/>
    </xf>
    <xf numFmtId="0" fontId="33" fillId="8" borderId="0" xfId="11" applyFont="1" applyFill="1" applyBorder="1" applyAlignment="1">
      <alignment horizontal="left" wrapText="1"/>
    </xf>
    <xf numFmtId="0" fontId="0" fillId="8" borderId="0" xfId="0" applyFill="1" applyAlignment="1">
      <alignment wrapText="1"/>
    </xf>
    <xf numFmtId="0" fontId="23" fillId="8" borderId="0" xfId="3" applyFill="1" applyProtection="1">
      <alignment vertical="center"/>
      <protection locked="0"/>
    </xf>
    <xf numFmtId="0" fontId="22" fillId="2" borderId="0" xfId="9" applyFont="1" applyFill="1" applyAlignment="1">
      <alignment horizontal="center" vertical="center"/>
    </xf>
    <xf numFmtId="0" fontId="27" fillId="0" borderId="0" xfId="9" applyFont="1" applyAlignment="1">
      <alignment horizontal="center" vertical="center"/>
    </xf>
    <xf numFmtId="0" fontId="2" fillId="4" borderId="10" xfId="9" applyFont="1" applyFill="1" applyBorder="1" applyAlignment="1">
      <alignment horizontal="center" vertical="center" shrinkToFit="1"/>
    </xf>
    <xf numFmtId="0" fontId="29" fillId="4" borderId="11" xfId="9" applyFont="1" applyFill="1" applyBorder="1" applyAlignment="1">
      <alignment horizontal="center" vertical="center" shrinkToFit="1"/>
    </xf>
    <xf numFmtId="0" fontId="29" fillId="4" borderId="33" xfId="9" applyFont="1" applyFill="1" applyBorder="1" applyAlignment="1">
      <alignment horizontal="center" vertical="center" shrinkToFit="1"/>
    </xf>
    <xf numFmtId="0" fontId="29" fillId="4" borderId="34" xfId="9" applyFont="1" applyFill="1" applyBorder="1" applyAlignment="1">
      <alignment horizontal="center" vertical="center" shrinkToFit="1"/>
    </xf>
    <xf numFmtId="0" fontId="10" fillId="6" borderId="10" xfId="9" applyFont="1" applyFill="1" applyBorder="1" applyAlignment="1">
      <alignment vertical="center"/>
    </xf>
    <xf numFmtId="0" fontId="10" fillId="8" borderId="0" xfId="9" applyNumberFormat="1" applyFont="1" applyFill="1" applyBorder="1" applyAlignment="1" applyProtection="1">
      <alignment horizontal="right" vertical="center"/>
      <protection locked="0"/>
    </xf>
    <xf numFmtId="186" fontId="10" fillId="5" borderId="120" xfId="9" applyNumberFormat="1" applyFont="1" applyFill="1" applyBorder="1" applyAlignment="1" applyProtection="1">
      <alignment horizontal="left" vertical="center"/>
      <protection locked="0"/>
    </xf>
    <xf numFmtId="186" fontId="10" fillId="5" borderId="121" xfId="9" applyNumberFormat="1" applyFont="1" applyFill="1" applyBorder="1" applyAlignment="1" applyProtection="1">
      <alignment horizontal="left" vertical="center"/>
      <protection locked="0"/>
    </xf>
    <xf numFmtId="186" fontId="10" fillId="5" borderId="127" xfId="9" applyNumberFormat="1" applyFont="1" applyFill="1" applyBorder="1" applyAlignment="1" applyProtection="1">
      <alignment horizontal="left" vertical="center"/>
      <protection locked="0"/>
    </xf>
    <xf numFmtId="49" fontId="10" fillId="5" borderId="143" xfId="9" applyNumberFormat="1" applyFont="1" applyFill="1" applyBorder="1" applyAlignment="1" applyProtection="1">
      <alignment vertical="center" shrinkToFit="1"/>
      <protection locked="0"/>
    </xf>
    <xf numFmtId="49" fontId="10" fillId="5" borderId="144" xfId="9" applyNumberFormat="1" applyFont="1" applyFill="1" applyBorder="1" applyAlignment="1" applyProtection="1">
      <alignment vertical="center" shrinkToFit="1"/>
      <protection locked="0"/>
    </xf>
    <xf numFmtId="49" fontId="10" fillId="5" borderId="151" xfId="9" applyNumberFormat="1" applyFont="1" applyFill="1" applyBorder="1" applyAlignment="1" applyProtection="1">
      <alignment vertical="center" shrinkToFit="1"/>
      <protection locked="0"/>
    </xf>
    <xf numFmtId="0" fontId="13" fillId="6" borderId="0" xfId="9" applyFont="1" applyFill="1" applyAlignment="1">
      <alignment horizontal="center" vertical="center"/>
    </xf>
    <xf numFmtId="0" fontId="0" fillId="8" borderId="142" xfId="9" applyFont="1" applyFill="1" applyBorder="1" applyAlignment="1" applyProtection="1">
      <alignment horizontal="center" vertical="center" wrapText="1"/>
    </xf>
    <xf numFmtId="0" fontId="0" fillId="8" borderId="142" xfId="0" applyFill="1" applyBorder="1" applyAlignment="1" applyProtection="1">
      <alignment horizontal="center" vertical="center" wrapText="1"/>
    </xf>
    <xf numFmtId="197" fontId="0" fillId="0" borderId="142" xfId="9" applyNumberFormat="1" applyFont="1" applyBorder="1" applyAlignment="1" applyProtection="1">
      <alignment horizontal="center" vertical="center" wrapText="1"/>
      <protection locked="0"/>
    </xf>
    <xf numFmtId="197" fontId="0" fillId="0" borderId="142" xfId="0" applyNumberFormat="1" applyBorder="1" applyAlignment="1" applyProtection="1">
      <alignment horizontal="center" vertical="center" wrapText="1"/>
      <protection locked="0"/>
    </xf>
    <xf numFmtId="0" fontId="10" fillId="5" borderId="142" xfId="9" applyFont="1" applyFill="1"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49" fontId="10" fillId="5" borderId="145" xfId="9" applyNumberFormat="1" applyFont="1" applyFill="1" applyBorder="1" applyAlignment="1" applyProtection="1">
      <alignment vertical="center" shrinkToFit="1"/>
      <protection locked="0"/>
    </xf>
    <xf numFmtId="49" fontId="43" fillId="0" borderId="146" xfId="9" applyNumberFormat="1" applyBorder="1" applyAlignment="1" applyProtection="1">
      <alignment vertical="center" shrinkToFit="1"/>
      <protection locked="0"/>
    </xf>
    <xf numFmtId="49" fontId="43" fillId="0" borderId="152" xfId="9" applyNumberFormat="1" applyBorder="1" applyAlignment="1" applyProtection="1">
      <alignment vertical="center" shrinkToFit="1"/>
      <protection locked="0"/>
    </xf>
    <xf numFmtId="0" fontId="23" fillId="6" borderId="28" xfId="3" applyNumberFormat="1" applyFill="1" applyBorder="1" applyAlignment="1" applyProtection="1">
      <alignment horizontal="center" vertical="center" wrapText="1"/>
      <protection locked="0"/>
    </xf>
    <xf numFmtId="0" fontId="23" fillId="6" borderId="25" xfId="3" applyNumberFormat="1" applyFill="1" applyBorder="1" applyAlignment="1" applyProtection="1">
      <alignment horizontal="center" vertical="center" wrapText="1"/>
      <protection locked="0"/>
    </xf>
    <xf numFmtId="184" fontId="2" fillId="4" borderId="208" xfId="9" applyNumberFormat="1" applyFont="1" applyFill="1" applyBorder="1" applyAlignment="1" applyProtection="1">
      <alignment horizontal="left" vertical="center" shrinkToFit="1"/>
      <protection locked="0"/>
    </xf>
    <xf numFmtId="184" fontId="2" fillId="4" borderId="209" xfId="9" applyNumberFormat="1" applyFont="1" applyFill="1" applyBorder="1" applyAlignment="1" applyProtection="1">
      <alignment horizontal="left" vertical="center" shrinkToFit="1"/>
      <protection locked="0"/>
    </xf>
    <xf numFmtId="184" fontId="2" fillId="4" borderId="210" xfId="9" applyNumberFormat="1" applyFont="1" applyFill="1" applyBorder="1" applyAlignment="1" applyProtection="1">
      <alignment horizontal="left" vertical="center" shrinkToFit="1"/>
      <protection locked="0"/>
    </xf>
    <xf numFmtId="184" fontId="2" fillId="4" borderId="211" xfId="9" applyNumberFormat="1" applyFont="1" applyFill="1" applyBorder="1" applyAlignment="1" applyProtection="1">
      <alignment horizontal="left" vertical="center" shrinkToFit="1"/>
      <protection locked="0"/>
    </xf>
    <xf numFmtId="184" fontId="2" fillId="4" borderId="212" xfId="9" applyNumberFormat="1" applyFont="1" applyFill="1" applyBorder="1" applyAlignment="1" applyProtection="1">
      <alignment horizontal="left" vertical="center" shrinkToFit="1"/>
      <protection locked="0"/>
    </xf>
    <xf numFmtId="184" fontId="2" fillId="4" borderId="213" xfId="9" applyNumberFormat="1" applyFont="1" applyFill="1" applyBorder="1" applyAlignment="1" applyProtection="1">
      <alignment horizontal="left" vertical="center" shrinkToFit="1"/>
      <protection locked="0"/>
    </xf>
    <xf numFmtId="49" fontId="64" fillId="7" borderId="145" xfId="9" applyNumberFormat="1" applyFont="1" applyFill="1" applyBorder="1" applyAlignment="1" applyProtection="1">
      <alignment vertical="center" shrinkToFit="1"/>
      <protection locked="0"/>
    </xf>
    <xf numFmtId="49" fontId="64" fillId="0" borderId="146" xfId="0" applyNumberFormat="1" applyFont="1" applyBorder="1" applyAlignment="1" applyProtection="1">
      <alignment vertical="center" shrinkToFit="1"/>
      <protection locked="0"/>
    </xf>
    <xf numFmtId="49" fontId="64" fillId="0" borderId="152" xfId="0" applyNumberFormat="1" applyFont="1" applyBorder="1" applyAlignment="1" applyProtection="1">
      <alignment vertical="center" shrinkToFit="1"/>
      <protection locked="0"/>
    </xf>
    <xf numFmtId="49" fontId="64" fillId="0" borderId="132" xfId="0" applyNumberFormat="1" applyFont="1" applyBorder="1" applyAlignment="1" applyProtection="1">
      <alignment vertical="center" shrinkToFit="1"/>
      <protection locked="0"/>
    </xf>
    <xf numFmtId="49" fontId="64" fillId="0" borderId="0" xfId="0" applyNumberFormat="1" applyFont="1" applyAlignment="1" applyProtection="1">
      <alignment vertical="center" shrinkToFit="1"/>
      <protection locked="0"/>
    </xf>
    <xf numFmtId="49" fontId="64" fillId="0" borderId="131" xfId="0" applyNumberFormat="1" applyFont="1" applyBorder="1" applyAlignment="1" applyProtection="1">
      <alignment vertical="center" shrinkToFit="1"/>
      <protection locked="0"/>
    </xf>
    <xf numFmtId="49" fontId="64" fillId="0" borderId="147" xfId="0" applyNumberFormat="1" applyFont="1" applyBorder="1" applyAlignment="1" applyProtection="1">
      <alignment vertical="center" shrinkToFit="1"/>
      <protection locked="0"/>
    </xf>
    <xf numFmtId="49" fontId="64" fillId="0" borderId="148" xfId="0" applyNumberFormat="1" applyFont="1" applyBorder="1" applyAlignment="1" applyProtection="1">
      <alignment vertical="center" shrinkToFit="1"/>
      <protection locked="0"/>
    </xf>
    <xf numFmtId="49" fontId="64" fillId="0" borderId="153" xfId="0" applyNumberFormat="1" applyFont="1" applyBorder="1" applyAlignment="1" applyProtection="1">
      <alignment vertical="center" shrinkToFit="1"/>
      <protection locked="0"/>
    </xf>
    <xf numFmtId="0" fontId="2" fillId="6" borderId="0" xfId="9" applyNumberFormat="1" applyFont="1" applyFill="1" applyAlignment="1">
      <alignment vertical="center" wrapText="1"/>
    </xf>
    <xf numFmtId="0" fontId="2" fillId="0" borderId="0" xfId="0" applyFont="1" applyAlignment="1">
      <alignment vertical="center" wrapText="1"/>
    </xf>
    <xf numFmtId="0" fontId="2" fillId="0" borderId="131" xfId="0" applyFont="1" applyBorder="1" applyAlignment="1">
      <alignment vertical="center" wrapText="1"/>
    </xf>
    <xf numFmtId="0" fontId="24" fillId="6" borderId="28" xfId="3" applyNumberFormat="1" applyFont="1" applyFill="1" applyBorder="1" applyAlignment="1" applyProtection="1">
      <alignment horizontal="center" vertical="center" wrapText="1"/>
      <protection locked="0"/>
    </xf>
    <xf numFmtId="0" fontId="24" fillId="6" borderId="25" xfId="3" applyNumberFormat="1" applyFont="1" applyFill="1" applyBorder="1" applyAlignment="1" applyProtection="1">
      <alignment horizontal="center" vertical="center" wrapText="1"/>
      <protection locked="0"/>
    </xf>
    <xf numFmtId="0" fontId="43" fillId="6" borderId="33" xfId="9" applyFill="1" applyBorder="1" applyAlignment="1">
      <alignment horizontal="center" vertical="center"/>
    </xf>
    <xf numFmtId="0" fontId="43" fillId="6" borderId="34" xfId="9" applyFill="1" applyBorder="1" applyAlignment="1">
      <alignment horizontal="center" vertical="center"/>
    </xf>
    <xf numFmtId="0" fontId="43" fillId="6" borderId="32" xfId="9" applyFill="1" applyBorder="1" applyAlignment="1">
      <alignment horizontal="center" vertical="center"/>
    </xf>
    <xf numFmtId="0" fontId="10" fillId="6" borderId="25" xfId="9" applyNumberFormat="1" applyFont="1" applyFill="1" applyBorder="1" applyAlignment="1">
      <alignment horizontal="left" vertical="center"/>
    </xf>
    <xf numFmtId="0" fontId="10" fillId="6" borderId="17" xfId="9" applyNumberFormat="1" applyFont="1" applyFill="1" applyBorder="1" applyAlignment="1">
      <alignment horizontal="left" vertical="center"/>
    </xf>
    <xf numFmtId="0" fontId="10" fillId="6" borderId="47" xfId="9" applyNumberFormat="1" applyFont="1" applyFill="1" applyBorder="1" applyAlignment="1">
      <alignment horizontal="left" vertical="center"/>
    </xf>
    <xf numFmtId="0" fontId="10" fillId="6" borderId="15" xfId="9" applyNumberFormat="1" applyFont="1" applyFill="1" applyBorder="1" applyAlignment="1">
      <alignment horizontal="left" vertical="center"/>
    </xf>
    <xf numFmtId="0" fontId="28" fillId="6" borderId="0" xfId="9" applyNumberFormat="1" applyFont="1" applyFill="1" applyAlignment="1">
      <alignment horizontal="left" wrapText="1"/>
    </xf>
    <xf numFmtId="0" fontId="28" fillId="6" borderId="0" xfId="9" applyNumberFormat="1" applyFont="1" applyFill="1" applyAlignment="1">
      <alignment horizontal="left" vertical="center" wrapText="1"/>
    </xf>
    <xf numFmtId="0" fontId="10" fillId="6" borderId="124" xfId="9" applyNumberFormat="1" applyFont="1" applyFill="1" applyBorder="1" applyAlignment="1">
      <alignment vertical="center" wrapText="1"/>
    </xf>
    <xf numFmtId="49" fontId="10" fillId="5" borderId="144" xfId="9" applyNumberFormat="1" applyFont="1" applyFill="1" applyBorder="1" applyAlignment="1" applyProtection="1">
      <alignment horizontal="left" vertical="center" indent="1"/>
      <protection locked="0"/>
    </xf>
    <xf numFmtId="49" fontId="43" fillId="0" borderId="144" xfId="8" applyNumberFormat="1" applyBorder="1" applyAlignment="1" applyProtection="1">
      <alignment horizontal="left" vertical="center" indent="1"/>
      <protection locked="0"/>
    </xf>
    <xf numFmtId="49" fontId="43" fillId="0" borderId="151" xfId="8" applyNumberFormat="1" applyBorder="1" applyAlignment="1" applyProtection="1">
      <alignment horizontal="left" vertical="center" indent="1"/>
      <protection locked="0"/>
    </xf>
    <xf numFmtId="193" fontId="10" fillId="8" borderId="62" xfId="9" applyNumberFormat="1" applyFont="1" applyFill="1" applyBorder="1" applyAlignment="1" applyProtection="1">
      <alignment horizontal="right" vertical="center"/>
    </xf>
    <xf numFmtId="193" fontId="10" fillId="8" borderId="48" xfId="9" applyNumberFormat="1" applyFont="1" applyFill="1" applyBorder="1" applyAlignment="1" applyProtection="1">
      <alignment horizontal="right" vertical="center"/>
    </xf>
    <xf numFmtId="193" fontId="10" fillId="8" borderId="45" xfId="9" applyNumberFormat="1" applyFont="1" applyFill="1" applyBorder="1" applyAlignment="1" applyProtection="1">
      <alignment horizontal="right" vertical="center"/>
    </xf>
    <xf numFmtId="193" fontId="10" fillId="0" borderId="22" xfId="9" applyNumberFormat="1" applyFont="1" applyBorder="1" applyAlignment="1">
      <alignment vertical="center"/>
    </xf>
    <xf numFmtId="193" fontId="0" fillId="0" borderId="22" xfId="0" applyNumberFormat="1" applyBorder="1" applyAlignment="1">
      <alignment vertical="center"/>
    </xf>
    <xf numFmtId="181" fontId="10" fillId="0" borderId="48" xfId="9" applyNumberFormat="1" applyFont="1" applyBorder="1" applyAlignment="1">
      <alignment vertical="center" shrinkToFit="1"/>
    </xf>
    <xf numFmtId="181" fontId="10" fillId="0" borderId="54" xfId="9" applyNumberFormat="1" applyFont="1" applyBorder="1" applyAlignment="1">
      <alignment vertical="center" shrinkToFit="1"/>
    </xf>
    <xf numFmtId="181" fontId="10" fillId="0" borderId="0" xfId="9" applyNumberFormat="1" applyFont="1" applyBorder="1" applyAlignment="1">
      <alignment vertical="center" shrinkToFit="1"/>
    </xf>
    <xf numFmtId="181" fontId="10" fillId="0" borderId="52" xfId="9" applyNumberFormat="1" applyFont="1" applyBorder="1" applyAlignment="1">
      <alignment vertical="center" shrinkToFit="1"/>
    </xf>
    <xf numFmtId="181" fontId="10" fillId="0" borderId="74" xfId="9" applyNumberFormat="1" applyFont="1" applyBorder="1" applyAlignment="1">
      <alignment vertical="center" shrinkToFit="1"/>
    </xf>
    <xf numFmtId="181" fontId="10" fillId="0" borderId="83" xfId="9" applyNumberFormat="1" applyFont="1" applyBorder="1" applyAlignment="1">
      <alignment vertical="center" shrinkToFit="1"/>
    </xf>
    <xf numFmtId="0" fontId="10" fillId="5" borderId="71" xfId="9" applyNumberFormat="1" applyFont="1" applyFill="1" applyBorder="1" applyAlignment="1">
      <alignment horizontal="right" vertical="center" shrinkToFit="1"/>
    </xf>
    <xf numFmtId="0" fontId="10" fillId="5" borderId="0" xfId="9" applyNumberFormat="1" applyFont="1" applyFill="1" applyBorder="1" applyAlignment="1">
      <alignment horizontal="right" vertical="center" shrinkToFit="1"/>
    </xf>
    <xf numFmtId="0" fontId="10" fillId="5" borderId="26" xfId="9" applyNumberFormat="1" applyFont="1" applyFill="1" applyBorder="1" applyAlignment="1">
      <alignment horizontal="right" vertical="center" shrinkToFit="1"/>
    </xf>
    <xf numFmtId="0" fontId="0" fillId="5" borderId="25" xfId="9" applyNumberFormat="1" applyFont="1" applyFill="1" applyBorder="1" applyAlignment="1">
      <alignment horizontal="center" vertical="center" wrapText="1"/>
    </xf>
    <xf numFmtId="0" fontId="0" fillId="5" borderId="25" xfId="9" applyNumberFormat="1" applyFont="1" applyFill="1" applyBorder="1" applyAlignment="1">
      <alignment horizontal="center" vertical="center"/>
    </xf>
    <xf numFmtId="0" fontId="0" fillId="5" borderId="17" xfId="9" applyNumberFormat="1" applyFont="1" applyFill="1" applyBorder="1" applyAlignment="1">
      <alignment horizontal="center" vertical="center"/>
    </xf>
    <xf numFmtId="0" fontId="0" fillId="5" borderId="49" xfId="9" applyNumberFormat="1" applyFont="1" applyFill="1" applyBorder="1" applyAlignment="1">
      <alignment horizontal="center" vertical="center"/>
    </xf>
    <xf numFmtId="0" fontId="0" fillId="5" borderId="113" xfId="9" applyNumberFormat="1" applyFont="1" applyFill="1" applyBorder="1" applyAlignment="1">
      <alignment horizontal="center" vertical="center"/>
    </xf>
    <xf numFmtId="0" fontId="10" fillId="0" borderId="47" xfId="9" applyFont="1" applyBorder="1" applyAlignment="1">
      <alignment horizontal="left" vertical="center" wrapText="1"/>
    </xf>
    <xf numFmtId="0" fontId="10" fillId="0" borderId="48" xfId="9" applyFont="1" applyBorder="1" applyAlignment="1">
      <alignment horizontal="left" vertical="center" wrapText="1"/>
    </xf>
    <xf numFmtId="0" fontId="10" fillId="0" borderId="45" xfId="9" applyFont="1" applyBorder="1" applyAlignment="1">
      <alignment horizontal="left" vertical="center" wrapText="1"/>
    </xf>
    <xf numFmtId="0" fontId="10" fillId="0" borderId="25" xfId="9" applyFont="1" applyBorder="1" applyAlignment="1">
      <alignment horizontal="left" vertical="center" wrapText="1"/>
    </xf>
    <xf numFmtId="0" fontId="10" fillId="0" borderId="0" xfId="9" applyFont="1" applyBorder="1" applyAlignment="1">
      <alignment horizontal="left" vertical="center" wrapText="1"/>
    </xf>
    <xf numFmtId="0" fontId="10" fillId="0" borderId="26" xfId="9" applyFont="1" applyBorder="1" applyAlignment="1">
      <alignment horizontal="left" vertical="center" wrapText="1"/>
    </xf>
    <xf numFmtId="0" fontId="10" fillId="0" borderId="49" xfId="9" applyFont="1" applyBorder="1" applyAlignment="1">
      <alignment horizontal="left" vertical="center" wrapText="1"/>
    </xf>
    <xf numFmtId="0" fontId="10" fillId="0" borderId="50" xfId="9" applyFont="1" applyBorder="1" applyAlignment="1">
      <alignment horizontal="left" vertical="center" wrapText="1"/>
    </xf>
    <xf numFmtId="0" fontId="10" fillId="0" borderId="77" xfId="9" applyFont="1" applyBorder="1" applyAlignment="1">
      <alignment horizontal="left" vertical="center" wrapText="1"/>
    </xf>
    <xf numFmtId="0" fontId="10" fillId="0" borderId="47" xfId="9" applyFont="1" applyBorder="1" applyAlignment="1">
      <alignment horizontal="center" vertical="center"/>
    </xf>
    <xf numFmtId="0" fontId="10" fillId="0" borderId="48" xfId="9" applyFont="1" applyBorder="1" applyAlignment="1">
      <alignment horizontal="center" vertical="center"/>
    </xf>
    <xf numFmtId="0" fontId="10" fillId="0" borderId="45" xfId="9" applyFont="1" applyBorder="1" applyAlignment="1">
      <alignment horizontal="center" vertical="center"/>
    </xf>
    <xf numFmtId="0" fontId="10" fillId="0" borderId="25" xfId="9" applyFont="1" applyBorder="1" applyAlignment="1">
      <alignment horizontal="center" vertical="center"/>
    </xf>
    <xf numFmtId="0" fontId="10" fillId="0" borderId="0" xfId="9" applyFont="1" applyBorder="1" applyAlignment="1">
      <alignment horizontal="center" vertical="center"/>
    </xf>
    <xf numFmtId="0" fontId="10" fillId="0" borderId="26" xfId="9" applyFont="1" applyBorder="1" applyAlignment="1">
      <alignment horizontal="center" vertical="center"/>
    </xf>
    <xf numFmtId="0" fontId="10" fillId="0" borderId="28" xfId="9" applyFont="1" applyBorder="1" applyAlignment="1">
      <alignment horizontal="center" vertical="center"/>
    </xf>
    <xf numFmtId="0" fontId="10" fillId="0" borderId="29" xfId="9" applyFont="1" applyBorder="1" applyAlignment="1">
      <alignment horizontal="center" vertical="center"/>
    </xf>
    <xf numFmtId="0" fontId="10" fillId="0" borderId="30" xfId="9" applyFont="1" applyBorder="1" applyAlignment="1">
      <alignment horizontal="center" vertical="center"/>
    </xf>
    <xf numFmtId="0" fontId="10" fillId="0" borderId="28" xfId="9" applyFont="1" applyBorder="1" applyAlignment="1">
      <alignment horizontal="left" vertical="center" wrapText="1"/>
    </xf>
    <xf numFmtId="0" fontId="10" fillId="0" borderId="29" xfId="9" applyFont="1" applyBorder="1" applyAlignment="1">
      <alignment horizontal="left" vertical="center" wrapText="1"/>
    </xf>
    <xf numFmtId="0" fontId="10" fillId="0" borderId="30" xfId="9" applyFont="1" applyBorder="1" applyAlignment="1">
      <alignment horizontal="left" vertical="center" wrapText="1"/>
    </xf>
    <xf numFmtId="0" fontId="0" fillId="0" borderId="48" xfId="9" applyFont="1" applyBorder="1" applyAlignment="1">
      <alignment horizontal="center" vertical="center" wrapText="1"/>
    </xf>
    <xf numFmtId="0" fontId="0" fillId="0" borderId="48" xfId="9" applyFont="1" applyBorder="1" applyAlignment="1">
      <alignment vertical="center" wrapText="1"/>
    </xf>
    <xf numFmtId="0" fontId="0" fillId="0" borderId="45" xfId="9" applyFont="1" applyBorder="1" applyAlignment="1">
      <alignment vertical="center" wrapText="1"/>
    </xf>
    <xf numFmtId="0" fontId="0" fillId="0" borderId="0" xfId="9" applyFont="1" applyBorder="1" applyAlignment="1">
      <alignment vertical="center" wrapText="1"/>
    </xf>
    <xf numFmtId="0" fontId="0" fillId="0" borderId="26" xfId="9" applyFont="1" applyBorder="1" applyAlignment="1">
      <alignment vertical="center" wrapText="1"/>
    </xf>
    <xf numFmtId="0" fontId="0" fillId="0" borderId="50" xfId="9" applyFont="1" applyBorder="1" applyAlignment="1">
      <alignment vertical="center" wrapText="1"/>
    </xf>
    <xf numFmtId="0" fontId="0" fillId="0" borderId="77" xfId="9" applyFont="1" applyBorder="1" applyAlignment="1">
      <alignment vertical="center" wrapText="1"/>
    </xf>
    <xf numFmtId="0" fontId="10" fillId="5" borderId="100" xfId="9" applyFont="1" applyFill="1" applyBorder="1" applyAlignment="1">
      <alignment vertical="center" shrinkToFit="1"/>
    </xf>
    <xf numFmtId="0" fontId="10" fillId="5" borderId="101" xfId="9" applyFont="1" applyFill="1" applyBorder="1" applyAlignment="1">
      <alignment vertical="center" shrinkToFit="1"/>
    </xf>
    <xf numFmtId="0" fontId="10" fillId="5" borderId="102" xfId="9" applyFont="1" applyFill="1" applyBorder="1" applyAlignment="1">
      <alignment vertical="center" shrinkToFit="1"/>
    </xf>
    <xf numFmtId="0" fontId="10" fillId="5" borderId="103" xfId="9" applyFont="1" applyFill="1" applyBorder="1" applyAlignment="1">
      <alignment vertical="center" shrinkToFit="1"/>
    </xf>
    <xf numFmtId="0" fontId="10" fillId="5" borderId="89" xfId="9" applyFont="1" applyFill="1" applyBorder="1" applyAlignment="1">
      <alignment vertical="center" shrinkToFit="1"/>
    </xf>
    <xf numFmtId="0" fontId="10" fillId="5" borderId="97" xfId="9" applyFont="1" applyFill="1" applyBorder="1" applyAlignment="1">
      <alignment vertical="center" shrinkToFit="1"/>
    </xf>
    <xf numFmtId="0" fontId="10" fillId="5" borderId="114" xfId="9" applyFont="1" applyFill="1" applyBorder="1" applyAlignment="1">
      <alignment vertical="center" shrinkToFit="1"/>
    </xf>
    <xf numFmtId="0" fontId="10" fillId="5" borderId="115" xfId="9" applyFont="1" applyFill="1" applyBorder="1" applyAlignment="1">
      <alignment vertical="center" shrinkToFit="1"/>
    </xf>
    <xf numFmtId="0" fontId="10" fillId="5" borderId="116" xfId="9" applyFont="1" applyFill="1" applyBorder="1" applyAlignment="1">
      <alignment vertical="center" shrinkToFit="1"/>
    </xf>
    <xf numFmtId="181" fontId="10" fillId="0" borderId="50" xfId="9" applyNumberFormat="1" applyFont="1" applyBorder="1" applyAlignment="1">
      <alignment vertical="center" shrinkToFit="1"/>
    </xf>
    <xf numFmtId="181" fontId="10" fillId="0" borderId="59" xfId="9" applyNumberFormat="1" applyFont="1" applyBorder="1" applyAlignment="1">
      <alignment vertical="center" shrinkToFit="1"/>
    </xf>
    <xf numFmtId="0" fontId="10" fillId="5" borderId="78" xfId="9" applyNumberFormat="1" applyFont="1" applyFill="1" applyBorder="1" applyAlignment="1">
      <alignment horizontal="right" vertical="center" shrinkToFit="1"/>
    </xf>
    <xf numFmtId="0" fontId="10" fillId="5" borderId="50" xfId="9" applyNumberFormat="1" applyFont="1" applyFill="1" applyBorder="1" applyAlignment="1">
      <alignment horizontal="right" vertical="center" shrinkToFit="1"/>
    </xf>
    <xf numFmtId="0" fontId="10" fillId="5" borderId="77" xfId="9" applyNumberFormat="1" applyFont="1" applyFill="1" applyBorder="1" applyAlignment="1">
      <alignment horizontal="right" vertical="center" shrinkToFit="1"/>
    </xf>
    <xf numFmtId="0" fontId="10" fillId="0" borderId="103" xfId="9" applyFont="1" applyBorder="1" applyAlignment="1">
      <alignment vertical="center" shrinkToFit="1"/>
    </xf>
    <xf numFmtId="0" fontId="10" fillId="0" borderId="89" xfId="9" applyFont="1" applyBorder="1" applyAlignment="1">
      <alignment vertical="center" shrinkToFit="1"/>
    </xf>
    <xf numFmtId="0" fontId="10" fillId="0" borderId="107" xfId="9" applyFont="1" applyBorder="1" applyAlignment="1">
      <alignment vertical="center" shrinkToFit="1"/>
    </xf>
    <xf numFmtId="0" fontId="0" fillId="0" borderId="0" xfId="9" applyFont="1" applyBorder="1" applyAlignment="1">
      <alignment horizontal="center" vertical="center" wrapText="1"/>
    </xf>
    <xf numFmtId="0" fontId="0" fillId="0" borderId="26" xfId="9" applyFont="1" applyBorder="1" applyAlignment="1">
      <alignment horizontal="center" vertical="center" wrapText="1"/>
    </xf>
    <xf numFmtId="0" fontId="10" fillId="5" borderId="76" xfId="9" applyNumberFormat="1" applyFont="1" applyFill="1" applyBorder="1" applyAlignment="1">
      <alignment horizontal="right" vertical="center" shrinkToFit="1"/>
    </xf>
    <xf numFmtId="0" fontId="10" fillId="5" borderId="67" xfId="9" applyNumberFormat="1" applyFont="1" applyFill="1" applyBorder="1" applyAlignment="1">
      <alignment horizontal="right" vertical="center" shrinkToFit="1"/>
    </xf>
    <xf numFmtId="0" fontId="10" fillId="5" borderId="75" xfId="9" applyNumberFormat="1" applyFont="1" applyFill="1" applyBorder="1" applyAlignment="1">
      <alignment horizontal="right" vertical="center" shrinkToFit="1"/>
    </xf>
    <xf numFmtId="0" fontId="10" fillId="5" borderId="68" xfId="9" applyNumberFormat="1" applyFont="1" applyFill="1" applyBorder="1" applyAlignment="1">
      <alignment horizontal="right" vertical="center" shrinkToFit="1"/>
    </xf>
    <xf numFmtId="0" fontId="10" fillId="5" borderId="29" xfId="9" applyNumberFormat="1" applyFont="1" applyFill="1" applyBorder="1" applyAlignment="1">
      <alignment horizontal="right" vertical="center" shrinkToFit="1"/>
    </xf>
    <xf numFmtId="0" fontId="10" fillId="5" borderId="30" xfId="9" applyNumberFormat="1" applyFont="1" applyFill="1" applyBorder="1" applyAlignment="1">
      <alignment horizontal="right" vertical="center" shrinkToFit="1"/>
    </xf>
    <xf numFmtId="178" fontId="16" fillId="0" borderId="0" xfId="9" applyNumberFormat="1" applyFont="1" applyFill="1" applyAlignment="1">
      <alignment horizontal="right" vertical="center"/>
    </xf>
    <xf numFmtId="0" fontId="10" fillId="0" borderId="119" xfId="9" applyFont="1" applyBorder="1" applyAlignment="1">
      <alignment horizontal="center" vertical="center"/>
    </xf>
    <xf numFmtId="0" fontId="10" fillId="0" borderId="81" xfId="9" applyFont="1" applyBorder="1" applyAlignment="1">
      <alignment horizontal="center" vertical="center"/>
    </xf>
    <xf numFmtId="0" fontId="10" fillId="0" borderId="85" xfId="9" applyFont="1" applyBorder="1" applyAlignment="1">
      <alignment horizontal="center" vertical="center"/>
    </xf>
    <xf numFmtId="0" fontId="10" fillId="5" borderId="0" xfId="9" applyNumberFormat="1" applyFont="1" applyFill="1" applyBorder="1" applyAlignment="1">
      <alignment vertical="top" wrapText="1"/>
    </xf>
    <xf numFmtId="0" fontId="10" fillId="5" borderId="0" xfId="9" applyFont="1" applyFill="1" applyBorder="1" applyAlignment="1">
      <alignment vertical="top" wrapText="1"/>
    </xf>
    <xf numFmtId="0" fontId="10" fillId="5" borderId="50" xfId="9" applyFont="1" applyFill="1" applyBorder="1" applyAlignment="1">
      <alignment vertical="top" wrapText="1"/>
    </xf>
    <xf numFmtId="0" fontId="43" fillId="0" borderId="45" xfId="9" applyBorder="1" applyAlignment="1">
      <alignment horizontal="center" vertical="center"/>
    </xf>
    <xf numFmtId="0" fontId="43" fillId="0" borderId="26" xfId="9" applyBorder="1" applyAlignment="1">
      <alignment horizontal="center" vertical="center"/>
    </xf>
    <xf numFmtId="0" fontId="43" fillId="0" borderId="25" xfId="9" applyBorder="1" applyAlignment="1">
      <alignment horizontal="center" vertical="center"/>
    </xf>
    <xf numFmtId="0" fontId="43" fillId="0" borderId="28" xfId="9" applyBorder="1" applyAlignment="1">
      <alignment horizontal="center" vertical="center"/>
    </xf>
    <xf numFmtId="0" fontId="43" fillId="0" borderId="30" xfId="9" applyBorder="1" applyAlignment="1">
      <alignment horizontal="center" vertical="center"/>
    </xf>
    <xf numFmtId="0" fontId="10" fillId="0" borderId="21" xfId="9" applyFont="1" applyBorder="1" applyAlignment="1">
      <alignment horizontal="center" vertical="center"/>
    </xf>
    <xf numFmtId="0" fontId="43" fillId="0" borderId="22" xfId="9" applyBorder="1" applyAlignment="1">
      <alignment horizontal="center" vertical="center"/>
    </xf>
    <xf numFmtId="0" fontId="43" fillId="0" borderId="23" xfId="9" applyBorder="1" applyAlignment="1">
      <alignment horizontal="center" vertical="center"/>
    </xf>
    <xf numFmtId="0" fontId="10" fillId="0" borderId="47" xfId="9" applyFont="1" applyBorder="1" applyAlignment="1">
      <alignment horizontal="center" vertical="center" wrapText="1"/>
    </xf>
    <xf numFmtId="0" fontId="10" fillId="0" borderId="48" xfId="9" applyFont="1" applyBorder="1" applyAlignment="1">
      <alignment horizontal="center" vertical="center" wrapText="1"/>
    </xf>
    <xf numFmtId="0" fontId="10" fillId="0" borderId="45" xfId="9" applyFont="1" applyBorder="1" applyAlignment="1">
      <alignment horizontal="center" vertical="center" wrapText="1"/>
    </xf>
    <xf numFmtId="0" fontId="10" fillId="0" borderId="25"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26" xfId="9" applyFont="1" applyBorder="1" applyAlignment="1">
      <alignment horizontal="center" vertical="center" wrapText="1"/>
    </xf>
    <xf numFmtId="0" fontId="10" fillId="0" borderId="49" xfId="9" applyFont="1" applyBorder="1" applyAlignment="1">
      <alignment horizontal="center" vertical="center" wrapText="1"/>
    </xf>
    <xf numFmtId="0" fontId="10" fillId="0" borderId="50" xfId="9" applyFont="1" applyBorder="1" applyAlignment="1">
      <alignment horizontal="center" vertical="center" wrapText="1"/>
    </xf>
    <xf numFmtId="0" fontId="10" fillId="0" borderId="77" xfId="9" applyFont="1" applyBorder="1" applyAlignment="1">
      <alignment horizontal="center" vertical="center" wrapText="1"/>
    </xf>
    <xf numFmtId="0" fontId="10" fillId="0" borderId="62" xfId="9" applyFont="1" applyBorder="1" applyAlignment="1">
      <alignment horizontal="left" vertical="center" wrapText="1"/>
    </xf>
    <xf numFmtId="0" fontId="10" fillId="0" borderId="71" xfId="9" applyFont="1" applyBorder="1" applyAlignment="1">
      <alignment horizontal="left" vertical="center" wrapText="1"/>
    </xf>
    <xf numFmtId="0" fontId="10" fillId="0" borderId="78" xfId="9" applyFont="1" applyBorder="1" applyAlignment="1">
      <alignment horizontal="left" vertical="center" wrapText="1"/>
    </xf>
    <xf numFmtId="0" fontId="10" fillId="0" borderId="62" xfId="9" applyFont="1" applyBorder="1" applyAlignment="1">
      <alignment vertical="center" wrapText="1"/>
    </xf>
    <xf numFmtId="0" fontId="43" fillId="0" borderId="45" xfId="10" applyBorder="1" applyAlignment="1">
      <alignment vertical="center" wrapText="1"/>
    </xf>
    <xf numFmtId="0" fontId="43" fillId="0" borderId="26" xfId="10" applyBorder="1" applyAlignment="1">
      <alignment vertical="center" wrapText="1"/>
    </xf>
    <xf numFmtId="0" fontId="43" fillId="0" borderId="30" xfId="10" applyBorder="1" applyAlignment="1">
      <alignment vertical="center" wrapText="1"/>
    </xf>
    <xf numFmtId="0" fontId="43" fillId="0" borderId="48" xfId="10" applyBorder="1" applyAlignment="1">
      <alignment horizontal="left" vertical="center" wrapText="1"/>
    </xf>
    <xf numFmtId="0" fontId="43" fillId="0" borderId="45" xfId="10" applyBorder="1" applyAlignment="1">
      <alignment horizontal="left" vertical="center" wrapText="1"/>
    </xf>
    <xf numFmtId="0" fontId="43" fillId="0" borderId="71" xfId="10" applyBorder="1" applyAlignment="1">
      <alignment horizontal="left" vertical="center" wrapText="1"/>
    </xf>
    <xf numFmtId="0" fontId="43" fillId="0" borderId="0" xfId="10" applyAlignment="1">
      <alignment horizontal="left" vertical="center" wrapText="1"/>
    </xf>
    <xf numFmtId="0" fontId="43" fillId="0" borderId="26" xfId="10" applyBorder="1" applyAlignment="1">
      <alignment horizontal="left" vertical="center" wrapText="1"/>
    </xf>
    <xf numFmtId="0" fontId="43" fillId="0" borderId="68" xfId="10" applyBorder="1" applyAlignment="1">
      <alignment horizontal="left" vertical="center" wrapText="1"/>
    </xf>
    <xf numFmtId="0" fontId="43" fillId="0" borderId="29" xfId="10" applyBorder="1" applyAlignment="1">
      <alignment horizontal="left" vertical="center" wrapText="1"/>
    </xf>
    <xf numFmtId="0" fontId="43" fillId="0" borderId="30" xfId="10" applyBorder="1" applyAlignment="1">
      <alignment horizontal="left" vertical="center" wrapText="1"/>
    </xf>
    <xf numFmtId="0" fontId="10" fillId="5" borderId="0" xfId="9" applyNumberFormat="1" applyFont="1" applyFill="1" applyBorder="1" applyAlignment="1">
      <alignment vertical="center" wrapText="1"/>
    </xf>
    <xf numFmtId="0" fontId="10" fillId="5" borderId="0" xfId="9" applyNumberFormat="1" applyFont="1" applyFill="1" applyAlignment="1">
      <alignment vertical="top" wrapText="1"/>
    </xf>
    <xf numFmtId="0" fontId="10" fillId="0" borderId="117" xfId="9" applyFont="1" applyBorder="1" applyAlignment="1">
      <alignment horizontal="center" vertical="center"/>
    </xf>
    <xf numFmtId="0" fontId="10" fillId="0" borderId="24" xfId="9" applyFont="1" applyBorder="1" applyAlignment="1">
      <alignment horizontal="center" vertical="center"/>
    </xf>
    <xf numFmtId="0" fontId="10" fillId="0" borderId="118" xfId="9" applyFont="1" applyBorder="1" applyAlignment="1">
      <alignment horizontal="center" vertical="center"/>
    </xf>
    <xf numFmtId="0" fontId="0" fillId="0" borderId="74" xfId="9" applyFont="1" applyBorder="1" applyAlignment="1">
      <alignment vertical="center" wrapText="1"/>
    </xf>
    <xf numFmtId="0" fontId="0" fillId="0" borderId="99" xfId="9" applyFont="1" applyBorder="1" applyAlignment="1">
      <alignment vertical="center" wrapText="1"/>
    </xf>
    <xf numFmtId="0" fontId="10" fillId="5" borderId="104" xfId="9" applyFont="1" applyFill="1" applyBorder="1" applyAlignment="1">
      <alignment vertical="center" shrinkToFit="1"/>
    </xf>
    <xf numFmtId="0" fontId="10" fillId="5" borderId="91" xfId="9" applyFont="1" applyFill="1" applyBorder="1" applyAlignment="1">
      <alignment vertical="center" shrinkToFit="1"/>
    </xf>
    <xf numFmtId="0" fontId="10" fillId="5" borderId="98" xfId="9" applyFont="1" applyFill="1" applyBorder="1" applyAlignment="1">
      <alignment vertical="center" shrinkToFit="1"/>
    </xf>
    <xf numFmtId="0" fontId="0" fillId="5" borderId="67" xfId="9" applyFont="1" applyFill="1" applyBorder="1" applyAlignment="1">
      <alignment vertical="center" wrapText="1"/>
    </xf>
    <xf numFmtId="0" fontId="0" fillId="5" borderId="75" xfId="9" applyFont="1" applyFill="1" applyBorder="1" applyAlignment="1">
      <alignment vertical="center" wrapText="1"/>
    </xf>
    <xf numFmtId="0" fontId="0" fillId="0" borderId="67" xfId="9" applyFont="1" applyBorder="1" applyAlignment="1">
      <alignment horizontal="center" vertical="center" wrapText="1"/>
    </xf>
    <xf numFmtId="0" fontId="0" fillId="0" borderId="75" xfId="9" applyFont="1" applyBorder="1" applyAlignment="1">
      <alignment horizontal="center" vertical="center" wrapText="1"/>
    </xf>
    <xf numFmtId="0" fontId="10" fillId="0" borderId="105" xfId="9" applyFont="1" applyBorder="1" applyAlignment="1">
      <alignment vertical="center" shrinkToFit="1"/>
    </xf>
    <xf numFmtId="0" fontId="10" fillId="0" borderId="106" xfId="9" applyFont="1" applyBorder="1" applyAlignment="1">
      <alignment vertical="center" shrinkToFit="1"/>
    </xf>
    <xf numFmtId="0" fontId="10" fillId="0" borderId="108" xfId="9" applyFont="1" applyBorder="1" applyAlignment="1">
      <alignment vertical="center" shrinkToFit="1"/>
    </xf>
    <xf numFmtId="0" fontId="0" fillId="5" borderId="0" xfId="9" applyFont="1" applyFill="1" applyBorder="1" applyAlignment="1">
      <alignment vertical="center" wrapText="1"/>
    </xf>
    <xf numFmtId="0" fontId="0" fillId="5" borderId="26" xfId="9" applyFont="1" applyFill="1" applyBorder="1" applyAlignment="1">
      <alignment vertical="center" wrapText="1"/>
    </xf>
    <xf numFmtId="0" fontId="0" fillId="0" borderId="62" xfId="9" applyFont="1" applyBorder="1" applyAlignment="1">
      <alignment horizontal="center" vertical="center" wrapText="1"/>
    </xf>
    <xf numFmtId="0" fontId="0" fillId="0" borderId="71" xfId="9" applyFont="1" applyBorder="1" applyAlignment="1">
      <alignment vertical="center" wrapText="1"/>
    </xf>
    <xf numFmtId="0" fontId="0" fillId="0" borderId="73" xfId="9" applyFont="1" applyBorder="1" applyAlignment="1">
      <alignment vertical="center" wrapText="1"/>
    </xf>
    <xf numFmtId="0" fontId="0" fillId="5" borderId="66" xfId="9" applyNumberFormat="1" applyFont="1" applyFill="1" applyBorder="1" applyAlignment="1">
      <alignment horizontal="center" vertical="center" wrapText="1"/>
    </xf>
    <xf numFmtId="0" fontId="0" fillId="5" borderId="110" xfId="9" applyNumberFormat="1" applyFont="1" applyFill="1" applyBorder="1" applyAlignment="1">
      <alignment horizontal="center" vertical="center" wrapText="1"/>
    </xf>
    <xf numFmtId="0" fontId="0" fillId="5" borderId="66" xfId="9" applyNumberFormat="1" applyFont="1" applyFill="1" applyBorder="1" applyAlignment="1">
      <alignment horizontal="center" vertical="center"/>
    </xf>
    <xf numFmtId="0" fontId="0" fillId="5" borderId="92" xfId="9" applyNumberFormat="1" applyFont="1" applyFill="1" applyBorder="1" applyAlignment="1">
      <alignment horizontal="center" vertical="center"/>
    </xf>
    <xf numFmtId="0" fontId="0" fillId="5" borderId="110" xfId="9" applyNumberFormat="1" applyFont="1" applyFill="1" applyBorder="1" applyAlignment="1">
      <alignment horizontal="center" vertical="center"/>
    </xf>
    <xf numFmtId="0" fontId="0" fillId="5" borderId="111" xfId="9" applyNumberFormat="1" applyFont="1" applyFill="1" applyBorder="1" applyAlignment="1">
      <alignment horizontal="center" vertical="center"/>
    </xf>
    <xf numFmtId="0" fontId="0" fillId="0" borderId="76" xfId="9" applyFont="1" applyBorder="1" applyAlignment="1">
      <alignment horizontal="center" vertical="center" wrapText="1"/>
    </xf>
    <xf numFmtId="0" fontId="0" fillId="0" borderId="71" xfId="9" applyFont="1" applyBorder="1" applyAlignment="1">
      <alignment horizontal="center" vertical="center" wrapText="1"/>
    </xf>
    <xf numFmtId="192" fontId="10" fillId="5" borderId="62" xfId="9" applyNumberFormat="1" applyFont="1" applyFill="1" applyBorder="1" applyAlignment="1">
      <alignment vertical="center"/>
    </xf>
    <xf numFmtId="192" fontId="43" fillId="0" borderId="48" xfId="9" applyNumberFormat="1" applyBorder="1" applyAlignment="1">
      <alignment vertical="center"/>
    </xf>
    <xf numFmtId="192" fontId="43" fillId="0" borderId="54" xfId="9" applyNumberFormat="1" applyBorder="1" applyAlignment="1">
      <alignment vertical="center"/>
    </xf>
    <xf numFmtId="192" fontId="43" fillId="0" borderId="78" xfId="9" applyNumberFormat="1" applyBorder="1" applyAlignment="1">
      <alignment vertical="center"/>
    </xf>
    <xf numFmtId="192" fontId="43" fillId="0" borderId="50" xfId="9" applyNumberFormat="1" applyBorder="1" applyAlignment="1">
      <alignment vertical="center"/>
    </xf>
    <xf numFmtId="192" fontId="43" fillId="0" borderId="59" xfId="9" applyNumberFormat="1" applyBorder="1" applyAlignment="1">
      <alignment vertical="center"/>
    </xf>
    <xf numFmtId="0" fontId="10" fillId="0" borderId="49" xfId="9" applyFont="1" applyBorder="1" applyAlignment="1">
      <alignment horizontal="center" vertical="center"/>
    </xf>
    <xf numFmtId="0" fontId="10" fillId="0" borderId="50" xfId="9" applyFont="1" applyBorder="1" applyAlignment="1">
      <alignment horizontal="center" vertical="center"/>
    </xf>
    <xf numFmtId="0" fontId="10" fillId="0" borderId="77" xfId="9" applyFont="1" applyBorder="1" applyAlignment="1">
      <alignment horizontal="center" vertical="center"/>
    </xf>
    <xf numFmtId="192" fontId="10" fillId="0" borderId="62" xfId="9" applyNumberFormat="1" applyFont="1" applyFill="1" applyBorder="1" applyAlignment="1">
      <alignment vertical="center"/>
    </xf>
    <xf numFmtId="192" fontId="10" fillId="0" borderId="48" xfId="9" applyNumberFormat="1" applyFont="1" applyFill="1" applyBorder="1" applyAlignment="1">
      <alignment vertical="center"/>
    </xf>
    <xf numFmtId="192" fontId="10" fillId="0" borderId="54" xfId="9" applyNumberFormat="1" applyFont="1" applyFill="1" applyBorder="1" applyAlignment="1">
      <alignment vertical="center"/>
    </xf>
    <xf numFmtId="192" fontId="10" fillId="0" borderId="71" xfId="9" applyNumberFormat="1" applyFont="1" applyFill="1" applyBorder="1" applyAlignment="1">
      <alignment vertical="center"/>
    </xf>
    <xf numFmtId="192" fontId="10" fillId="0" borderId="0" xfId="9" applyNumberFormat="1" applyFont="1" applyFill="1" applyBorder="1" applyAlignment="1">
      <alignment vertical="center"/>
    </xf>
    <xf numFmtId="192" fontId="10" fillId="0" borderId="52" xfId="9" applyNumberFormat="1" applyFont="1" applyFill="1" applyBorder="1" applyAlignment="1">
      <alignment vertical="center"/>
    </xf>
    <xf numFmtId="192" fontId="10" fillId="0" borderId="0" xfId="9" applyNumberFormat="1" applyFont="1" applyFill="1" applyAlignment="1">
      <alignment vertical="center"/>
    </xf>
    <xf numFmtId="192" fontId="10" fillId="0" borderId="78" xfId="9" applyNumberFormat="1" applyFont="1" applyFill="1" applyBorder="1" applyAlignment="1">
      <alignment vertical="center"/>
    </xf>
    <xf numFmtId="192" fontId="10" fillId="0" borderId="50" xfId="9" applyNumberFormat="1" applyFont="1" applyFill="1" applyBorder="1" applyAlignment="1">
      <alignment vertical="center"/>
    </xf>
    <xf numFmtId="192" fontId="10" fillId="0" borderId="59" xfId="9" applyNumberFormat="1" applyFont="1" applyFill="1" applyBorder="1" applyAlignment="1">
      <alignment vertical="center"/>
    </xf>
    <xf numFmtId="0" fontId="10" fillId="5" borderId="11" xfId="9" applyNumberFormat="1" applyFont="1" applyFill="1" applyBorder="1" applyAlignment="1">
      <alignment horizontal="right" vertical="center"/>
    </xf>
    <xf numFmtId="0" fontId="10" fillId="5" borderId="20" xfId="9" applyNumberFormat="1" applyFont="1" applyFill="1" applyBorder="1" applyAlignment="1">
      <alignment horizontal="right" vertical="center"/>
    </xf>
    <xf numFmtId="0" fontId="0" fillId="5" borderId="11" xfId="9" applyNumberFormat="1" applyFont="1" applyFill="1" applyBorder="1" applyAlignment="1">
      <alignment vertical="center" wrapText="1"/>
    </xf>
    <xf numFmtId="0" fontId="0" fillId="5" borderId="33" xfId="9" applyNumberFormat="1" applyFont="1" applyFill="1" applyBorder="1" applyAlignment="1">
      <alignment vertical="center" wrapText="1"/>
    </xf>
    <xf numFmtId="0" fontId="0" fillId="5" borderId="34" xfId="9" applyNumberFormat="1" applyFont="1" applyFill="1" applyBorder="1" applyAlignment="1">
      <alignment vertical="center" wrapText="1"/>
    </xf>
    <xf numFmtId="0" fontId="10" fillId="0" borderId="62" xfId="9" applyNumberFormat="1" applyFont="1" applyFill="1" applyBorder="1" applyAlignment="1">
      <alignment horizontal="right" vertical="center" shrinkToFit="1"/>
    </xf>
    <xf numFmtId="0" fontId="10" fillId="5" borderId="5" xfId="9" applyNumberFormat="1" applyFont="1" applyFill="1" applyBorder="1" applyAlignment="1">
      <alignment horizontal="right" vertical="center"/>
    </xf>
    <xf numFmtId="0" fontId="10" fillId="0" borderId="62" xfId="9" applyNumberFormat="1" applyFont="1" applyFill="1" applyBorder="1" applyAlignment="1">
      <alignment horizontal="right" vertical="center"/>
    </xf>
    <xf numFmtId="0" fontId="10" fillId="0" borderId="48" xfId="9" applyFont="1" applyFill="1" applyBorder="1" applyAlignment="1">
      <alignment vertical="center"/>
    </xf>
    <xf numFmtId="0" fontId="43" fillId="0" borderId="48" xfId="9" applyFill="1" applyBorder="1" applyAlignment="1">
      <alignment vertical="center"/>
    </xf>
    <xf numFmtId="0" fontId="43" fillId="0" borderId="45" xfId="9" applyFill="1" applyBorder="1" applyAlignment="1">
      <alignment vertical="center"/>
    </xf>
    <xf numFmtId="0" fontId="43" fillId="0" borderId="0" xfId="9" applyFill="1" applyBorder="1" applyAlignment="1">
      <alignment vertical="center"/>
    </xf>
    <xf numFmtId="0" fontId="43" fillId="0" borderId="26" xfId="9" applyFill="1" applyBorder="1" applyAlignment="1">
      <alignment vertical="center"/>
    </xf>
    <xf numFmtId="0" fontId="43" fillId="0" borderId="50" xfId="9" applyFill="1" applyBorder="1" applyAlignment="1">
      <alignment vertical="center"/>
    </xf>
    <xf numFmtId="0" fontId="43" fillId="0" borderId="77" xfId="9" applyFill="1" applyBorder="1" applyAlignment="1">
      <alignment vertical="center"/>
    </xf>
    <xf numFmtId="0" fontId="10" fillId="5" borderId="25" xfId="9" applyFont="1" applyFill="1" applyBorder="1" applyAlignment="1">
      <alignment horizontal="center" vertical="center"/>
    </xf>
    <xf numFmtId="0" fontId="10" fillId="5" borderId="0" xfId="9" applyFont="1" applyFill="1" applyBorder="1" applyAlignment="1">
      <alignment horizontal="center" vertical="center"/>
    </xf>
    <xf numFmtId="0" fontId="10" fillId="5" borderId="26" xfId="9" applyFont="1" applyFill="1" applyBorder="1" applyAlignment="1">
      <alignment horizontal="center" vertical="center"/>
    </xf>
    <xf numFmtId="0" fontId="10" fillId="5" borderId="49" xfId="9" applyFont="1" applyFill="1" applyBorder="1" applyAlignment="1">
      <alignment horizontal="center" vertical="center"/>
    </xf>
    <xf numFmtId="0" fontId="10" fillId="5" borderId="50" xfId="9" applyFont="1" applyFill="1" applyBorder="1" applyAlignment="1">
      <alignment horizontal="center" vertical="center"/>
    </xf>
    <xf numFmtId="0" fontId="10" fillId="5" borderId="77" xfId="9" applyFont="1" applyFill="1" applyBorder="1" applyAlignment="1">
      <alignment horizontal="center" vertical="center"/>
    </xf>
    <xf numFmtId="0" fontId="10" fillId="0" borderId="71" xfId="9" applyNumberFormat="1" applyFont="1" applyFill="1" applyBorder="1" applyAlignment="1">
      <alignment horizontal="right" vertical="center" shrinkToFit="1"/>
    </xf>
    <xf numFmtId="0" fontId="10" fillId="0" borderId="72" xfId="9" applyNumberFormat="1" applyFont="1" applyFill="1" applyBorder="1" applyAlignment="1">
      <alignment horizontal="right" vertical="center" shrinkToFit="1"/>
    </xf>
    <xf numFmtId="0" fontId="10" fillId="0" borderId="69" xfId="9" applyFont="1" applyFill="1" applyBorder="1" applyAlignment="1">
      <alignment vertical="center"/>
    </xf>
    <xf numFmtId="0" fontId="10" fillId="0" borderId="70" xfId="9" applyFont="1" applyFill="1" applyBorder="1" applyAlignment="1">
      <alignment vertical="center"/>
    </xf>
    <xf numFmtId="0" fontId="10" fillId="0" borderId="79" xfId="9" applyFont="1" applyFill="1" applyBorder="1" applyAlignment="1">
      <alignment vertical="center"/>
    </xf>
    <xf numFmtId="187" fontId="10" fillId="0" borderId="80" xfId="9" applyNumberFormat="1" applyFont="1" applyFill="1" applyBorder="1" applyAlignment="1">
      <alignment horizontal="right" vertical="center"/>
    </xf>
    <xf numFmtId="187" fontId="10" fillId="0" borderId="81" xfId="9" applyNumberFormat="1" applyFont="1" applyFill="1" applyBorder="1" applyAlignment="1">
      <alignment horizontal="right" vertical="center"/>
    </xf>
    <xf numFmtId="185" fontId="10" fillId="5" borderId="81" xfId="9" applyNumberFormat="1" applyFont="1" applyFill="1" applyBorder="1" applyAlignment="1">
      <alignment horizontal="center" vertical="center"/>
    </xf>
    <xf numFmtId="0" fontId="10" fillId="0" borderId="81" xfId="9" applyFont="1" applyFill="1" applyBorder="1" applyAlignment="1">
      <alignment vertical="center"/>
    </xf>
    <xf numFmtId="0" fontId="10" fillId="0" borderId="84" xfId="9" applyFont="1" applyFill="1" applyBorder="1" applyAlignment="1">
      <alignment vertical="center"/>
    </xf>
    <xf numFmtId="0" fontId="10" fillId="0" borderId="81" xfId="9" applyFont="1" applyFill="1" applyBorder="1" applyAlignment="1">
      <alignment horizontal="center" vertical="center"/>
    </xf>
    <xf numFmtId="0" fontId="10" fillId="0" borderId="85" xfId="9" applyFont="1" applyFill="1" applyBorder="1" applyAlignment="1">
      <alignment horizontal="center" vertical="center"/>
    </xf>
    <xf numFmtId="0" fontId="10" fillId="0" borderId="69" xfId="9" applyNumberFormat="1" applyFont="1" applyFill="1" applyBorder="1" applyAlignment="1">
      <alignment vertical="center"/>
    </xf>
    <xf numFmtId="0" fontId="10" fillId="0" borderId="82" xfId="9" applyNumberFormat="1" applyFont="1" applyFill="1" applyBorder="1" applyAlignment="1">
      <alignment vertical="center"/>
    </xf>
    <xf numFmtId="0" fontId="10" fillId="5" borderId="81" xfId="9" applyNumberFormat="1" applyFont="1" applyFill="1" applyBorder="1" applyAlignment="1">
      <alignment vertical="center"/>
    </xf>
    <xf numFmtId="0" fontId="10" fillId="5" borderId="84" xfId="9" applyNumberFormat="1" applyFont="1" applyFill="1" applyBorder="1" applyAlignment="1">
      <alignment vertical="center"/>
    </xf>
    <xf numFmtId="0" fontId="10" fillId="0" borderId="22" xfId="9" applyFont="1" applyBorder="1" applyAlignment="1">
      <alignment horizontal="center" vertical="center"/>
    </xf>
    <xf numFmtId="0" fontId="0" fillId="5" borderId="0" xfId="9" applyNumberFormat="1" applyFont="1" applyFill="1" applyBorder="1" applyAlignment="1">
      <alignment vertical="center" shrinkToFit="1"/>
    </xf>
    <xf numFmtId="0" fontId="43" fillId="0" borderId="0" xfId="11" applyBorder="1" applyAlignment="1">
      <alignment vertical="center" shrinkToFit="1"/>
    </xf>
    <xf numFmtId="0" fontId="43" fillId="0" borderId="26" xfId="11" applyBorder="1" applyAlignment="1">
      <alignment vertical="center" shrinkToFit="1"/>
    </xf>
    <xf numFmtId="0" fontId="10" fillId="0" borderId="54" xfId="9" applyFont="1" applyBorder="1" applyAlignment="1">
      <alignment horizontal="center" vertical="center" wrapText="1"/>
    </xf>
    <xf numFmtId="0" fontId="10" fillId="0" borderId="28" xfId="9" applyFont="1" applyBorder="1" applyAlignment="1">
      <alignment horizontal="center" vertical="center" wrapText="1"/>
    </xf>
    <xf numFmtId="0" fontId="10" fillId="0" borderId="29" xfId="9" applyFont="1" applyBorder="1" applyAlignment="1">
      <alignment horizontal="center" vertical="center" wrapText="1"/>
    </xf>
    <xf numFmtId="0" fontId="10" fillId="0" borderId="53" xfId="9" applyFont="1" applyBorder="1" applyAlignment="1">
      <alignment horizontal="center" vertical="center" wrapText="1"/>
    </xf>
    <xf numFmtId="0" fontId="10" fillId="0" borderId="32" xfId="9" applyFont="1" applyBorder="1" applyAlignment="1">
      <alignment horizontal="center" vertical="center" wrapText="1"/>
    </xf>
    <xf numFmtId="0" fontId="10" fillId="0" borderId="33" xfId="9" applyFont="1" applyBorder="1" applyAlignment="1">
      <alignment horizontal="center" vertical="center" wrapText="1"/>
    </xf>
    <xf numFmtId="0" fontId="10" fillId="0" borderId="44" xfId="9" applyFont="1" applyBorder="1" applyAlignment="1">
      <alignment horizontal="center" vertical="center" wrapText="1"/>
    </xf>
    <xf numFmtId="0" fontId="10" fillId="5" borderId="32" xfId="9" applyNumberFormat="1" applyFont="1" applyFill="1" applyBorder="1" applyAlignment="1">
      <alignment horizontal="center" vertical="center"/>
    </xf>
    <xf numFmtId="0" fontId="10" fillId="5" borderId="34" xfId="9" applyNumberFormat="1" applyFont="1" applyFill="1" applyBorder="1" applyAlignment="1">
      <alignment horizontal="center" vertical="center"/>
    </xf>
    <xf numFmtId="194" fontId="10" fillId="0" borderId="48" xfId="4" applyNumberFormat="1" applyFont="1" applyBorder="1" applyAlignment="1">
      <alignment vertical="center"/>
    </xf>
    <xf numFmtId="194" fontId="10" fillId="0" borderId="54" xfId="4" applyNumberFormat="1" applyFont="1" applyBorder="1" applyAlignment="1">
      <alignment vertical="center"/>
    </xf>
    <xf numFmtId="194" fontId="10" fillId="0" borderId="50" xfId="4" applyNumberFormat="1" applyFont="1" applyBorder="1" applyAlignment="1">
      <alignment vertical="center"/>
    </xf>
    <xf numFmtId="194" fontId="10" fillId="0" borderId="59" xfId="4" applyNumberFormat="1" applyFont="1" applyBorder="1" applyAlignment="1">
      <alignment vertical="center"/>
    </xf>
    <xf numFmtId="0" fontId="10" fillId="0" borderId="32" xfId="9" applyNumberFormat="1" applyFont="1" applyFill="1" applyBorder="1" applyAlignment="1">
      <alignment horizontal="center" vertical="center"/>
    </xf>
    <xf numFmtId="0" fontId="10" fillId="0" borderId="34" xfId="9" applyNumberFormat="1" applyFont="1" applyFill="1" applyBorder="1" applyAlignment="1">
      <alignment horizontal="center" vertical="center"/>
    </xf>
    <xf numFmtId="0" fontId="10" fillId="5" borderId="66" xfId="9" applyFont="1" applyFill="1" applyBorder="1" applyAlignment="1">
      <alignment horizontal="center" vertical="center"/>
    </xf>
    <xf numFmtId="0" fontId="10" fillId="5" borderId="67" xfId="9" applyFont="1" applyFill="1" applyBorder="1" applyAlignment="1">
      <alignment horizontal="center" vertical="center"/>
    </xf>
    <xf numFmtId="0" fontId="10" fillId="5" borderId="75" xfId="9" applyFont="1" applyFill="1" applyBorder="1" applyAlignment="1">
      <alignment horizontal="center" vertical="center"/>
    </xf>
    <xf numFmtId="0" fontId="10" fillId="0" borderId="21" xfId="9" applyNumberFormat="1" applyFont="1" applyFill="1" applyBorder="1" applyAlignment="1">
      <alignment horizontal="center" vertical="center"/>
    </xf>
    <xf numFmtId="0" fontId="10" fillId="0" borderId="72" xfId="9" applyFont="1" applyBorder="1" applyAlignment="1">
      <alignment horizontal="center" vertical="center"/>
    </xf>
    <xf numFmtId="0" fontId="10" fillId="0" borderId="51" xfId="9" applyFont="1" applyBorder="1" applyAlignment="1">
      <alignment horizontal="center" vertical="center"/>
    </xf>
    <xf numFmtId="0" fontId="10" fillId="0" borderId="73" xfId="9" applyFont="1" applyBorder="1" applyAlignment="1">
      <alignment horizontal="center" vertical="center"/>
    </xf>
    <xf numFmtId="0" fontId="10" fillId="0" borderId="74" xfId="9" applyFont="1" applyBorder="1" applyAlignment="1">
      <alignment horizontal="center" vertical="center"/>
    </xf>
    <xf numFmtId="0" fontId="10" fillId="0" borderId="83" xfId="9" applyFont="1" applyBorder="1" applyAlignment="1">
      <alignment horizontal="center" vertical="center"/>
    </xf>
    <xf numFmtId="0" fontId="10" fillId="0" borderId="62" xfId="9" applyNumberFormat="1" applyFont="1" applyFill="1" applyBorder="1" applyAlignment="1">
      <alignment horizontal="center" vertical="center"/>
    </xf>
    <xf numFmtId="0" fontId="10" fillId="0" borderId="48" xfId="9" applyNumberFormat="1" applyFont="1" applyFill="1" applyBorder="1" applyAlignment="1">
      <alignment horizontal="center" vertical="center"/>
    </xf>
    <xf numFmtId="0" fontId="10" fillId="0" borderId="45" xfId="9" applyNumberFormat="1" applyFont="1" applyFill="1" applyBorder="1" applyAlignment="1">
      <alignment horizontal="center" vertical="center"/>
    </xf>
    <xf numFmtId="0" fontId="10" fillId="0" borderId="68" xfId="9" applyNumberFormat="1" applyFont="1" applyFill="1" applyBorder="1" applyAlignment="1">
      <alignment horizontal="center" vertical="center"/>
    </xf>
    <xf numFmtId="0" fontId="10" fillId="0" borderId="29" xfId="9" applyNumberFormat="1" applyFont="1" applyFill="1" applyBorder="1" applyAlignment="1">
      <alignment horizontal="center" vertical="center"/>
    </xf>
    <xf numFmtId="0" fontId="10" fillId="0" borderId="30" xfId="9" applyNumberFormat="1" applyFont="1" applyFill="1" applyBorder="1" applyAlignment="1">
      <alignment horizontal="center" vertical="center"/>
    </xf>
    <xf numFmtId="0" fontId="10" fillId="5" borderId="62" xfId="9" applyFont="1" applyFill="1" applyBorder="1" applyAlignment="1">
      <alignment horizontal="left" vertical="center"/>
    </xf>
    <xf numFmtId="0" fontId="10" fillId="5" borderId="48" xfId="9" applyFont="1" applyFill="1" applyBorder="1" applyAlignment="1">
      <alignment horizontal="left" vertical="center"/>
    </xf>
    <xf numFmtId="0" fontId="10" fillId="5" borderId="45" xfId="9" applyFont="1" applyFill="1" applyBorder="1" applyAlignment="1">
      <alignment horizontal="left" vertical="center"/>
    </xf>
    <xf numFmtId="0" fontId="10" fillId="5" borderId="68" xfId="9" applyFont="1" applyFill="1" applyBorder="1" applyAlignment="1">
      <alignment horizontal="left" vertical="center"/>
    </xf>
    <xf numFmtId="0" fontId="10" fillId="5" borderId="29" xfId="9" applyFont="1" applyFill="1" applyBorder="1" applyAlignment="1">
      <alignment horizontal="left" vertical="center"/>
    </xf>
    <xf numFmtId="0" fontId="10" fillId="5" borderId="30" xfId="9" applyFont="1" applyFill="1" applyBorder="1" applyAlignment="1">
      <alignment horizontal="left" vertical="center"/>
    </xf>
    <xf numFmtId="193" fontId="10" fillId="0" borderId="48" xfId="9" applyNumberFormat="1" applyFont="1" applyBorder="1" applyAlignment="1">
      <alignment vertical="center"/>
    </xf>
    <xf numFmtId="193" fontId="10" fillId="0" borderId="54" xfId="9" applyNumberFormat="1" applyFont="1" applyBorder="1" applyAlignment="1">
      <alignment vertical="center"/>
    </xf>
    <xf numFmtId="193" fontId="10" fillId="0" borderId="29" xfId="9" applyNumberFormat="1" applyFont="1" applyBorder="1" applyAlignment="1">
      <alignment vertical="center"/>
    </xf>
    <xf numFmtId="193" fontId="10" fillId="0" borderId="53" xfId="9" applyNumberFormat="1" applyFont="1" applyBorder="1" applyAlignment="1">
      <alignment vertical="center"/>
    </xf>
    <xf numFmtId="0" fontId="10" fillId="5" borderId="22" xfId="9" applyFont="1" applyFill="1" applyBorder="1" applyAlignment="1">
      <alignment vertical="center"/>
    </xf>
    <xf numFmtId="0" fontId="10" fillId="5" borderId="23" xfId="9" applyFont="1" applyFill="1" applyBorder="1" applyAlignment="1">
      <alignment vertical="center"/>
    </xf>
    <xf numFmtId="0" fontId="10" fillId="5" borderId="0" xfId="9" applyFont="1" applyFill="1" applyBorder="1" applyAlignment="1">
      <alignment vertical="center"/>
    </xf>
    <xf numFmtId="0" fontId="10" fillId="5" borderId="26" xfId="9" applyFont="1" applyFill="1" applyBorder="1" applyAlignment="1">
      <alignment vertical="center"/>
    </xf>
    <xf numFmtId="0" fontId="10" fillId="5" borderId="74" xfId="9" applyFont="1" applyFill="1" applyBorder="1" applyAlignment="1">
      <alignment vertical="center"/>
    </xf>
    <xf numFmtId="0" fontId="10" fillId="5" borderId="99" xfId="9" applyFont="1" applyFill="1" applyBorder="1" applyAlignment="1">
      <alignment vertical="center"/>
    </xf>
    <xf numFmtId="185" fontId="10" fillId="5" borderId="72" xfId="9" applyNumberFormat="1" applyFont="1" applyFill="1" applyBorder="1" applyAlignment="1">
      <alignment vertical="center"/>
    </xf>
    <xf numFmtId="185" fontId="10" fillId="5" borderId="22" xfId="9" applyNumberFormat="1" applyFont="1" applyFill="1" applyBorder="1" applyAlignment="1">
      <alignment vertical="center"/>
    </xf>
    <xf numFmtId="185" fontId="10" fillId="5" borderId="71" xfId="9" applyNumberFormat="1" applyFont="1" applyFill="1" applyBorder="1" applyAlignment="1">
      <alignment vertical="center"/>
    </xf>
    <xf numFmtId="185" fontId="10" fillId="5" borderId="0" xfId="9" applyNumberFormat="1" applyFont="1" applyFill="1" applyBorder="1" applyAlignment="1">
      <alignment vertical="center"/>
    </xf>
    <xf numFmtId="185" fontId="10" fillId="5" borderId="73" xfId="9" applyNumberFormat="1" applyFont="1" applyFill="1" applyBorder="1" applyAlignment="1">
      <alignment vertical="center"/>
    </xf>
    <xf numFmtId="185" fontId="10" fillId="5" borderId="74" xfId="9" applyNumberFormat="1" applyFont="1" applyFill="1" applyBorder="1" applyAlignment="1">
      <alignment vertical="center"/>
    </xf>
    <xf numFmtId="188" fontId="10" fillId="0" borderId="71" xfId="9" applyNumberFormat="1" applyFont="1" applyBorder="1" applyAlignment="1">
      <alignment vertical="center"/>
    </xf>
    <xf numFmtId="188" fontId="43" fillId="0" borderId="0" xfId="9" applyNumberFormat="1" applyBorder="1" applyAlignment="1">
      <alignment vertical="center"/>
    </xf>
    <xf numFmtId="188" fontId="43" fillId="0" borderId="52" xfId="9" applyNumberFormat="1" applyBorder="1" applyAlignment="1">
      <alignment vertical="center"/>
    </xf>
    <xf numFmtId="188" fontId="43" fillId="0" borderId="68" xfId="9" applyNumberFormat="1" applyBorder="1" applyAlignment="1">
      <alignment vertical="center"/>
    </xf>
    <xf numFmtId="188" fontId="43" fillId="0" borderId="29" xfId="9" applyNumberFormat="1" applyBorder="1" applyAlignment="1">
      <alignment vertical="center"/>
    </xf>
    <xf numFmtId="188" fontId="43" fillId="0" borderId="53" xfId="9" applyNumberFormat="1" applyBorder="1" applyAlignment="1">
      <alignment vertical="center"/>
    </xf>
    <xf numFmtId="0" fontId="10" fillId="5" borderId="62" xfId="9" applyFont="1" applyFill="1" applyBorder="1" applyAlignment="1">
      <alignment horizontal="left" vertical="center" wrapText="1"/>
    </xf>
    <xf numFmtId="0" fontId="10" fillId="5" borderId="48" xfId="9" applyFont="1" applyFill="1" applyBorder="1" applyAlignment="1">
      <alignment horizontal="left" vertical="center" wrapText="1"/>
    </xf>
    <xf numFmtId="0" fontId="10" fillId="5" borderId="45" xfId="9" applyFont="1" applyFill="1" applyBorder="1" applyAlignment="1">
      <alignment horizontal="left" vertical="center" wrapText="1"/>
    </xf>
    <xf numFmtId="0" fontId="10" fillId="5" borderId="68" xfId="9" applyFont="1" applyFill="1" applyBorder="1" applyAlignment="1">
      <alignment horizontal="left" vertical="center" wrapText="1"/>
    </xf>
    <xf numFmtId="0" fontId="10" fillId="5" borderId="29" xfId="9" applyFont="1" applyFill="1" applyBorder="1" applyAlignment="1">
      <alignment horizontal="left" vertical="center" wrapText="1"/>
    </xf>
    <xf numFmtId="0" fontId="10" fillId="5" borderId="30" xfId="9" applyFont="1" applyFill="1" applyBorder="1" applyAlignment="1">
      <alignment horizontal="left" vertical="center" wrapText="1"/>
    </xf>
    <xf numFmtId="0" fontId="10" fillId="0" borderId="23" xfId="9" applyFont="1" applyBorder="1" applyAlignment="1">
      <alignment horizontal="center" vertical="center"/>
    </xf>
    <xf numFmtId="188" fontId="2" fillId="5" borderId="62" xfId="9" applyNumberFormat="1" applyFont="1" applyFill="1" applyBorder="1" applyAlignment="1">
      <alignment vertical="center"/>
    </xf>
    <xf numFmtId="0" fontId="2" fillId="0" borderId="68" xfId="9" applyFont="1" applyBorder="1" applyAlignment="1">
      <alignment vertical="center"/>
    </xf>
    <xf numFmtId="0" fontId="2" fillId="0" borderId="78" xfId="9" applyFont="1" applyBorder="1" applyAlignment="1">
      <alignment vertical="center"/>
    </xf>
    <xf numFmtId="0" fontId="10" fillId="0" borderId="86" xfId="9" applyFont="1" applyBorder="1" applyAlignment="1">
      <alignment vertical="center"/>
    </xf>
    <xf numFmtId="0" fontId="10" fillId="0" borderId="87" xfId="9" applyFont="1" applyBorder="1" applyAlignment="1">
      <alignment vertical="center"/>
    </xf>
    <xf numFmtId="0" fontId="10" fillId="0" borderId="96" xfId="9" applyFont="1" applyBorder="1" applyAlignment="1">
      <alignment vertical="center"/>
    </xf>
    <xf numFmtId="0" fontId="10" fillId="0" borderId="88" xfId="9" applyFont="1" applyBorder="1" applyAlignment="1">
      <alignment vertical="center"/>
    </xf>
    <xf numFmtId="0" fontId="10" fillId="0" borderId="89" xfId="9" applyFont="1" applyBorder="1" applyAlignment="1">
      <alignment vertical="center"/>
    </xf>
    <xf numFmtId="0" fontId="10" fillId="0" borderId="97" xfId="9" applyFont="1" applyBorder="1" applyAlignment="1">
      <alignment vertical="center"/>
    </xf>
    <xf numFmtId="0" fontId="10" fillId="0" borderId="90" xfId="9" applyFont="1" applyBorder="1" applyAlignment="1">
      <alignment vertical="center"/>
    </xf>
    <xf numFmtId="0" fontId="10" fillId="0" borderId="91" xfId="9" applyFont="1" applyBorder="1" applyAlignment="1">
      <alignment vertical="center"/>
    </xf>
    <xf numFmtId="0" fontId="10" fillId="0" borderId="98" xfId="9" applyFont="1" applyBorder="1" applyAlignment="1">
      <alignment vertical="center"/>
    </xf>
    <xf numFmtId="0" fontId="0" fillId="0" borderId="22" xfId="9" applyFont="1" applyBorder="1" applyAlignment="1">
      <alignment horizontal="center" vertical="center" wrapText="1"/>
    </xf>
    <xf numFmtId="0" fontId="0" fillId="0" borderId="51" xfId="9" applyFont="1" applyBorder="1" applyAlignment="1">
      <alignment horizontal="center" vertical="center" wrapText="1"/>
    </xf>
    <xf numFmtId="0" fontId="0" fillId="0" borderId="52" xfId="9" applyFont="1" applyBorder="1" applyAlignment="1">
      <alignment horizontal="center" vertical="center" wrapText="1"/>
    </xf>
    <xf numFmtId="0" fontId="0" fillId="0" borderId="74" xfId="9" applyFont="1" applyBorder="1" applyAlignment="1">
      <alignment horizontal="center" vertical="center" wrapText="1"/>
    </xf>
    <xf numFmtId="0" fontId="0" fillId="0" borderId="83" xfId="9" applyFont="1" applyBorder="1" applyAlignment="1">
      <alignment horizontal="center" vertical="center" wrapText="1"/>
    </xf>
    <xf numFmtId="0" fontId="10" fillId="0" borderId="52" xfId="9" applyFont="1" applyBorder="1" applyAlignment="1">
      <alignment horizontal="center" vertical="center" wrapText="1"/>
    </xf>
    <xf numFmtId="0" fontId="10" fillId="0" borderId="59" xfId="9" applyFont="1" applyBorder="1" applyAlignment="1">
      <alignment horizontal="center" vertical="center" wrapText="1"/>
    </xf>
    <xf numFmtId="180" fontId="10" fillId="5" borderId="0" xfId="9" applyNumberFormat="1" applyFont="1" applyFill="1" applyBorder="1" applyAlignment="1">
      <alignment horizontal="center" vertical="top"/>
    </xf>
    <xf numFmtId="0" fontId="0" fillId="0" borderId="0" xfId="0" applyAlignment="1">
      <alignment horizontal="center" vertical="top"/>
    </xf>
    <xf numFmtId="0" fontId="10" fillId="0" borderId="21" xfId="9" applyFont="1" applyBorder="1" applyAlignment="1">
      <alignment horizontal="left" indent="1" shrinkToFit="1"/>
    </xf>
    <xf numFmtId="0" fontId="43" fillId="0" borderId="22" xfId="8" applyBorder="1" applyAlignment="1">
      <alignment horizontal="left" indent="1" shrinkToFit="1"/>
    </xf>
    <xf numFmtId="0" fontId="43" fillId="0" borderId="51" xfId="8" applyBorder="1" applyAlignment="1">
      <alignment horizontal="left" indent="1" shrinkToFit="1"/>
    </xf>
    <xf numFmtId="0" fontId="10" fillId="0" borderId="25" xfId="9" applyFont="1" applyBorder="1" applyAlignment="1">
      <alignment horizontal="left" vertical="center" indent="1" shrinkToFit="1"/>
    </xf>
    <xf numFmtId="0" fontId="43" fillId="0" borderId="0" xfId="8" applyAlignment="1">
      <alignment horizontal="left" vertical="center" indent="1" shrinkToFit="1"/>
    </xf>
    <xf numFmtId="0" fontId="43" fillId="0" borderId="52" xfId="8" applyBorder="1" applyAlignment="1">
      <alignment horizontal="left" vertical="center" indent="1" shrinkToFit="1"/>
    </xf>
    <xf numFmtId="0" fontId="10" fillId="0" borderId="28" xfId="9" applyFont="1" applyBorder="1" applyAlignment="1">
      <alignment horizontal="left" vertical="top" indent="1" shrinkToFit="1"/>
    </xf>
    <xf numFmtId="0" fontId="43" fillId="0" borderId="29" xfId="8" applyBorder="1" applyAlignment="1">
      <alignment horizontal="left" vertical="top" indent="1" shrinkToFit="1"/>
    </xf>
    <xf numFmtId="0" fontId="43" fillId="0" borderId="53" xfId="8" applyBorder="1" applyAlignment="1">
      <alignment horizontal="left" vertical="top" indent="1" shrinkToFit="1"/>
    </xf>
    <xf numFmtId="0" fontId="10" fillId="0" borderId="47" xfId="9" applyFont="1" applyBorder="1" applyAlignment="1">
      <alignment horizontal="left" vertical="center" indent="1" shrinkToFit="1"/>
    </xf>
    <xf numFmtId="0" fontId="10" fillId="0" borderId="48" xfId="9" applyFont="1" applyBorder="1" applyAlignment="1">
      <alignment horizontal="left" vertical="center" indent="1" shrinkToFit="1"/>
    </xf>
    <xf numFmtId="0" fontId="10" fillId="0" borderId="54" xfId="9" applyFont="1" applyBorder="1" applyAlignment="1">
      <alignment horizontal="left" vertical="center" indent="1" shrinkToFit="1"/>
    </xf>
    <xf numFmtId="0" fontId="10" fillId="0" borderId="48" xfId="9" applyFont="1" applyBorder="1" applyAlignment="1">
      <alignment horizontal="center" vertical="center" shrinkToFit="1"/>
    </xf>
    <xf numFmtId="0" fontId="10" fillId="0" borderId="54" xfId="9" applyFont="1" applyBorder="1" applyAlignment="1">
      <alignment horizontal="center" vertical="center" shrinkToFit="1"/>
    </xf>
    <xf numFmtId="0" fontId="10" fillId="5" borderId="25" xfId="9" applyFont="1" applyFill="1" applyBorder="1" applyAlignment="1">
      <alignment horizontal="left" vertical="top" wrapText="1" indent="1"/>
    </xf>
    <xf numFmtId="0" fontId="10" fillId="5" borderId="0" xfId="9" applyFont="1" applyFill="1" applyBorder="1" applyAlignment="1">
      <alignment horizontal="left" vertical="top" wrapText="1" indent="1"/>
    </xf>
    <xf numFmtId="0" fontId="0" fillId="0" borderId="0" xfId="0" applyAlignment="1">
      <alignment horizontal="left" vertical="center" wrapText="1" indent="1"/>
    </xf>
    <xf numFmtId="0" fontId="10" fillId="0" borderId="56" xfId="9" applyNumberFormat="1" applyFont="1" applyFill="1" applyBorder="1" applyAlignment="1">
      <alignment horizontal="center" vertical="center" shrinkToFit="1"/>
    </xf>
    <xf numFmtId="0" fontId="10" fillId="0" borderId="63" xfId="9" applyNumberFormat="1" applyFont="1" applyFill="1" applyBorder="1" applyAlignment="1">
      <alignment horizontal="center" vertical="center" shrinkToFit="1"/>
    </xf>
    <xf numFmtId="0" fontId="10" fillId="0" borderId="57" xfId="9" applyNumberFormat="1" applyFont="1" applyFill="1" applyBorder="1" applyAlignment="1">
      <alignment horizontal="center" vertical="top" wrapText="1"/>
    </xf>
    <xf numFmtId="0" fontId="10" fillId="0" borderId="58" xfId="9" applyNumberFormat="1" applyFont="1" applyFill="1" applyBorder="1" applyAlignment="1">
      <alignment horizontal="center" vertical="top" wrapText="1"/>
    </xf>
    <xf numFmtId="0" fontId="10" fillId="0" borderId="64" xfId="9" applyNumberFormat="1" applyFont="1" applyFill="1" applyBorder="1" applyAlignment="1">
      <alignment horizontal="center" vertical="top" wrapText="1"/>
    </xf>
    <xf numFmtId="0" fontId="10" fillId="0" borderId="60" xfId="9" applyNumberFormat="1" applyFont="1" applyFill="1" applyBorder="1" applyAlignment="1">
      <alignment horizontal="center" vertical="top" wrapText="1"/>
    </xf>
    <xf numFmtId="0" fontId="10" fillId="0" borderId="61" xfId="9" applyNumberFormat="1" applyFont="1" applyFill="1" applyBorder="1" applyAlignment="1">
      <alignment horizontal="center" vertical="top" wrapText="1"/>
    </xf>
    <xf numFmtId="0" fontId="10" fillId="0" borderId="65" xfId="9" applyNumberFormat="1" applyFont="1" applyFill="1" applyBorder="1" applyAlignment="1">
      <alignment horizontal="center" vertical="top" wrapText="1"/>
    </xf>
    <xf numFmtId="0" fontId="10" fillId="5" borderId="0" xfId="9" applyFont="1" applyFill="1" applyBorder="1" applyAlignment="1">
      <alignment horizontal="left" vertical="center" indent="1" shrinkToFit="1"/>
    </xf>
    <xf numFmtId="0" fontId="10" fillId="5" borderId="52" xfId="9" applyFont="1" applyFill="1" applyBorder="1" applyAlignment="1">
      <alignment horizontal="left" vertical="center" indent="1" shrinkToFit="1"/>
    </xf>
    <xf numFmtId="0" fontId="10" fillId="5" borderId="0" xfId="9" applyNumberFormat="1" applyFont="1" applyFill="1" applyBorder="1" applyAlignment="1">
      <alignment horizontal="left" vertical="center" indent="1" shrinkToFit="1"/>
    </xf>
    <xf numFmtId="0" fontId="10" fillId="5" borderId="52" xfId="9" applyNumberFormat="1" applyFont="1" applyFill="1" applyBorder="1" applyAlignment="1">
      <alignment horizontal="left" vertical="center" indent="1" shrinkToFit="1"/>
    </xf>
    <xf numFmtId="0" fontId="10" fillId="0" borderId="21" xfId="9" applyFont="1" applyBorder="1" applyAlignment="1">
      <alignment horizontal="center" vertical="center" wrapText="1"/>
    </xf>
    <xf numFmtId="0" fontId="10" fillId="0" borderId="22" xfId="9" applyFont="1" applyBorder="1" applyAlignment="1">
      <alignment horizontal="center" vertical="center" wrapText="1"/>
    </xf>
    <xf numFmtId="0" fontId="10" fillId="0" borderId="51" xfId="9" applyFont="1" applyBorder="1" applyAlignment="1">
      <alignment horizontal="center" vertical="center" wrapText="1"/>
    </xf>
    <xf numFmtId="0" fontId="10" fillId="0" borderId="47" xfId="9" applyNumberFormat="1" applyFont="1" applyFill="1" applyBorder="1" applyAlignment="1">
      <alignment horizontal="center" vertical="center" wrapText="1"/>
    </xf>
    <xf numFmtId="0" fontId="10" fillId="0" borderId="55" xfId="9" applyNumberFormat="1" applyFont="1" applyFill="1" applyBorder="1" applyAlignment="1">
      <alignment horizontal="center" vertical="center" wrapText="1"/>
    </xf>
    <xf numFmtId="0" fontId="2" fillId="5" borderId="47" xfId="9" applyFont="1" applyFill="1" applyBorder="1" applyAlignment="1">
      <alignment horizontal="center" vertical="center"/>
    </xf>
    <xf numFmtId="0" fontId="2" fillId="5" borderId="48" xfId="9" applyFont="1" applyFill="1" applyBorder="1" applyAlignment="1">
      <alignment horizontal="center" vertical="center"/>
    </xf>
    <xf numFmtId="0" fontId="2" fillId="5" borderId="45" xfId="9" applyFont="1" applyFill="1" applyBorder="1" applyAlignment="1">
      <alignment horizontal="center" vertical="center"/>
    </xf>
    <xf numFmtId="0" fontId="2" fillId="5" borderId="25" xfId="9" applyFont="1" applyFill="1" applyBorder="1" applyAlignment="1">
      <alignment horizontal="center" vertical="center"/>
    </xf>
    <xf numFmtId="0" fontId="2" fillId="5" borderId="0" xfId="9" applyFont="1" applyFill="1" applyBorder="1" applyAlignment="1">
      <alignment horizontal="center" vertical="center"/>
    </xf>
    <xf numFmtId="0" fontId="2" fillId="5" borderId="26" xfId="9" applyFont="1" applyFill="1" applyBorder="1" applyAlignment="1">
      <alignment horizontal="center" vertical="center"/>
    </xf>
    <xf numFmtId="188" fontId="2" fillId="5" borderId="76" xfId="9" applyNumberFormat="1" applyFont="1" applyFill="1" applyBorder="1" applyAlignment="1">
      <alignment vertical="center"/>
    </xf>
    <xf numFmtId="188" fontId="2" fillId="5" borderId="68" xfId="9" applyNumberFormat="1" applyFont="1" applyFill="1" applyBorder="1" applyAlignment="1">
      <alignment vertical="center"/>
    </xf>
    <xf numFmtId="193" fontId="10" fillId="0" borderId="0" xfId="9" applyNumberFormat="1" applyFont="1" applyBorder="1" applyAlignment="1">
      <alignment vertical="center"/>
    </xf>
    <xf numFmtId="193" fontId="10" fillId="0" borderId="52" xfId="9" applyNumberFormat="1" applyFont="1" applyBorder="1" applyAlignment="1">
      <alignment vertical="center"/>
    </xf>
    <xf numFmtId="0" fontId="10" fillId="5" borderId="0" xfId="9" applyFont="1" applyFill="1" applyBorder="1" applyAlignment="1">
      <alignment vertical="center" shrinkToFit="1"/>
    </xf>
    <xf numFmtId="0" fontId="10" fillId="5" borderId="52" xfId="9" applyFont="1" applyFill="1" applyBorder="1" applyAlignment="1">
      <alignment vertical="center" shrinkToFit="1"/>
    </xf>
    <xf numFmtId="0" fontId="0" fillId="5" borderId="93" xfId="9" applyNumberFormat="1" applyFont="1" applyFill="1" applyBorder="1" applyAlignment="1">
      <alignment horizontal="center" vertical="center"/>
    </xf>
    <xf numFmtId="0" fontId="0" fillId="5" borderId="94" xfId="9" applyNumberFormat="1" applyFont="1" applyFill="1" applyBorder="1" applyAlignment="1">
      <alignment horizontal="center" vertical="center"/>
    </xf>
    <xf numFmtId="0" fontId="0" fillId="5" borderId="95" xfId="9" applyNumberFormat="1" applyFont="1" applyFill="1" applyBorder="1" applyAlignment="1">
      <alignment horizontal="center" vertical="center"/>
    </xf>
    <xf numFmtId="0" fontId="0" fillId="5" borderId="109" xfId="9" applyNumberFormat="1" applyFont="1" applyFill="1" applyBorder="1" applyAlignment="1">
      <alignment horizontal="center" vertical="center"/>
    </xf>
    <xf numFmtId="0" fontId="0" fillId="5" borderId="112" xfId="9" applyNumberFormat="1" applyFont="1" applyFill="1" applyBorder="1" applyAlignment="1">
      <alignment horizontal="center" vertical="center"/>
    </xf>
    <xf numFmtId="0" fontId="10" fillId="5" borderId="21" xfId="9" applyFont="1" applyFill="1" applyBorder="1" applyAlignment="1">
      <alignment horizontal="center" vertical="top" wrapText="1"/>
    </xf>
    <xf numFmtId="0" fontId="10" fillId="5" borderId="22" xfId="9" applyFont="1" applyFill="1" applyBorder="1" applyAlignment="1">
      <alignment horizontal="center" vertical="top" wrapText="1"/>
    </xf>
    <xf numFmtId="0" fontId="10" fillId="5" borderId="51" xfId="9" applyFont="1" applyFill="1" applyBorder="1" applyAlignment="1">
      <alignment horizontal="center" vertical="top" wrapText="1"/>
    </xf>
    <xf numFmtId="0" fontId="0" fillId="5" borderId="10" xfId="9" applyNumberFormat="1" applyFont="1" applyFill="1" applyBorder="1" applyAlignment="1">
      <alignment horizontal="center" vertical="center"/>
    </xf>
    <xf numFmtId="0" fontId="0" fillId="0" borderId="71" xfId="9" applyNumberFormat="1" applyFont="1" applyFill="1" applyBorder="1" applyAlignment="1">
      <alignment vertical="center" wrapText="1"/>
    </xf>
    <xf numFmtId="0" fontId="0" fillId="0" borderId="62" xfId="9" applyNumberFormat="1" applyFont="1" applyFill="1" applyBorder="1" applyAlignment="1">
      <alignment vertical="center" wrapText="1"/>
    </xf>
    <xf numFmtId="0" fontId="0" fillId="0" borderId="11" xfId="9" applyNumberFormat="1" applyFont="1" applyFill="1" applyBorder="1" applyAlignment="1">
      <alignment vertical="center" wrapText="1"/>
    </xf>
    <xf numFmtId="0" fontId="0" fillId="0" borderId="71" xfId="9" applyNumberFormat="1" applyFont="1" applyFill="1" applyBorder="1" applyAlignment="1">
      <alignment vertical="center"/>
    </xf>
    <xf numFmtId="0" fontId="0" fillId="0" borderId="78" xfId="9" applyNumberFormat="1" applyFont="1" applyFill="1" applyBorder="1" applyAlignment="1">
      <alignment vertical="center"/>
    </xf>
    <xf numFmtId="0" fontId="10" fillId="0" borderId="20" xfId="9" applyNumberFormat="1" applyFont="1" applyFill="1" applyBorder="1" applyAlignment="1">
      <alignment horizontal="right" vertical="center"/>
    </xf>
    <xf numFmtId="0" fontId="0" fillId="5" borderId="62" xfId="9" applyNumberFormat="1" applyFont="1" applyFill="1" applyBorder="1" applyAlignment="1">
      <alignment vertical="center" wrapText="1"/>
    </xf>
    <xf numFmtId="0" fontId="0" fillId="5" borderId="48" xfId="9" applyNumberFormat="1" applyFont="1" applyFill="1" applyBorder="1" applyAlignment="1">
      <alignment vertical="center" wrapText="1"/>
    </xf>
    <xf numFmtId="0" fontId="0" fillId="5" borderId="45" xfId="9" applyNumberFormat="1" applyFont="1" applyFill="1" applyBorder="1" applyAlignment="1">
      <alignment vertical="center" wrapText="1"/>
    </xf>
    <xf numFmtId="0" fontId="0" fillId="5" borderId="68" xfId="9" applyNumberFormat="1" applyFont="1" applyFill="1" applyBorder="1" applyAlignment="1">
      <alignment vertical="center" wrapText="1"/>
    </xf>
    <xf numFmtId="0" fontId="0" fillId="5" borderId="29" xfId="9" applyNumberFormat="1" applyFont="1" applyFill="1" applyBorder="1" applyAlignment="1">
      <alignment vertical="center" wrapText="1"/>
    </xf>
    <xf numFmtId="0" fontId="0" fillId="5" borderId="30" xfId="9" applyNumberFormat="1" applyFont="1" applyFill="1" applyBorder="1" applyAlignment="1">
      <alignment vertical="center" wrapText="1"/>
    </xf>
    <xf numFmtId="0" fontId="0" fillId="0" borderId="62" xfId="9" applyNumberFormat="1" applyFont="1" applyFill="1" applyBorder="1" applyAlignment="1">
      <alignment vertical="center"/>
    </xf>
    <xf numFmtId="0" fontId="0" fillId="0" borderId="48" xfId="9" applyNumberFormat="1" applyFont="1" applyFill="1" applyBorder="1" applyAlignment="1">
      <alignment vertical="center"/>
    </xf>
    <xf numFmtId="0" fontId="0" fillId="0" borderId="45" xfId="9" applyNumberFormat="1" applyFont="1" applyFill="1" applyBorder="1" applyAlignment="1">
      <alignment vertical="center"/>
    </xf>
    <xf numFmtId="0" fontId="0" fillId="0" borderId="68" xfId="9" applyNumberFormat="1" applyFont="1" applyFill="1" applyBorder="1" applyAlignment="1">
      <alignment vertical="center"/>
    </xf>
    <xf numFmtId="0" fontId="0" fillId="0" borderId="29" xfId="9" applyNumberFormat="1" applyFont="1" applyFill="1" applyBorder="1" applyAlignment="1">
      <alignment vertical="center"/>
    </xf>
    <xf numFmtId="0" fontId="0" fillId="0" borderId="30" xfId="9" applyNumberFormat="1" applyFont="1" applyFill="1" applyBorder="1" applyAlignment="1">
      <alignment vertical="center"/>
    </xf>
    <xf numFmtId="0" fontId="0" fillId="5" borderId="25" xfId="9" applyFont="1" applyFill="1" applyBorder="1" applyAlignment="1">
      <alignment horizontal="left" vertical="center"/>
    </xf>
    <xf numFmtId="0" fontId="0" fillId="5" borderId="0" xfId="9" applyFont="1" applyFill="1" applyBorder="1" applyAlignment="1">
      <alignment horizontal="left" vertical="center"/>
    </xf>
    <xf numFmtId="0" fontId="10" fillId="5" borderId="25" xfId="9" applyFont="1" applyFill="1" applyBorder="1" applyAlignment="1">
      <alignment vertical="center"/>
    </xf>
    <xf numFmtId="0" fontId="2" fillId="5" borderId="72" xfId="9" applyFont="1" applyFill="1" applyBorder="1" applyAlignment="1">
      <alignment vertical="center"/>
    </xf>
    <xf numFmtId="0" fontId="2" fillId="5" borderId="68" xfId="9" applyFont="1" applyFill="1" applyBorder="1" applyAlignment="1">
      <alignment vertical="center"/>
    </xf>
    <xf numFmtId="0" fontId="2" fillId="5" borderId="62" xfId="9" applyFont="1" applyFill="1" applyBorder="1" applyAlignment="1">
      <alignment vertical="center"/>
    </xf>
    <xf numFmtId="0" fontId="2" fillId="5" borderId="71" xfId="9" applyFont="1" applyFill="1" applyBorder="1" applyAlignment="1">
      <alignment vertical="center"/>
    </xf>
    <xf numFmtId="0" fontId="2" fillId="5" borderId="78" xfId="9" applyFont="1" applyFill="1" applyBorder="1" applyAlignment="1">
      <alignment vertical="center"/>
    </xf>
    <xf numFmtId="192" fontId="10" fillId="0" borderId="72" xfId="9" applyNumberFormat="1" applyFont="1" applyFill="1" applyBorder="1" applyAlignment="1">
      <alignment vertical="center"/>
    </xf>
    <xf numFmtId="192" fontId="10" fillId="0" borderId="22" xfId="9" applyNumberFormat="1" applyFont="1" applyFill="1" applyBorder="1" applyAlignment="1">
      <alignment vertical="center"/>
    </xf>
    <xf numFmtId="192" fontId="10" fillId="0" borderId="51" xfId="9" applyNumberFormat="1" applyFont="1" applyFill="1" applyBorder="1" applyAlignment="1">
      <alignment vertical="center"/>
    </xf>
    <xf numFmtId="192" fontId="10" fillId="0" borderId="68" xfId="9" applyNumberFormat="1" applyFont="1" applyFill="1" applyBorder="1" applyAlignment="1">
      <alignment vertical="center"/>
    </xf>
    <xf numFmtId="192" fontId="10" fillId="0" borderId="29" xfId="9" applyNumberFormat="1" applyFont="1" applyFill="1" applyBorder="1" applyAlignment="1">
      <alignment vertical="center"/>
    </xf>
    <xf numFmtId="192" fontId="10" fillId="0" borderId="53" xfId="9" applyNumberFormat="1" applyFont="1" applyFill="1" applyBorder="1" applyAlignment="1">
      <alignment vertical="center"/>
    </xf>
    <xf numFmtId="0" fontId="10" fillId="0" borderId="25" xfId="9" applyFont="1" applyFill="1" applyBorder="1" applyAlignment="1">
      <alignment vertical="center"/>
    </xf>
    <xf numFmtId="0" fontId="10" fillId="0" borderId="0" xfId="9" applyFont="1" applyFill="1" applyBorder="1" applyAlignment="1">
      <alignment vertical="center"/>
    </xf>
    <xf numFmtId="188" fontId="10" fillId="5" borderId="22" xfId="9" applyNumberFormat="1" applyFont="1" applyFill="1" applyBorder="1" applyAlignment="1">
      <alignment vertical="center"/>
    </xf>
    <xf numFmtId="188" fontId="43" fillId="5" borderId="22" xfId="9" applyNumberFormat="1" applyFill="1" applyBorder="1" applyAlignment="1">
      <alignment vertical="center"/>
    </xf>
    <xf numFmtId="188" fontId="43" fillId="5" borderId="29" xfId="9" applyNumberFormat="1" applyFill="1" applyBorder="1" applyAlignment="1">
      <alignment vertical="center"/>
    </xf>
    <xf numFmtId="0" fontId="21" fillId="0" borderId="22" xfId="9" applyFont="1" applyFill="1" applyBorder="1" applyAlignment="1">
      <alignment vertical="center"/>
    </xf>
    <xf numFmtId="0" fontId="43" fillId="0" borderId="22" xfId="9" applyFill="1" applyBorder="1" applyAlignment="1">
      <alignment vertical="center"/>
    </xf>
    <xf numFmtId="0" fontId="43" fillId="0" borderId="23" xfId="9" applyFill="1" applyBorder="1" applyAlignment="1">
      <alignment vertical="center"/>
    </xf>
    <xf numFmtId="0" fontId="43" fillId="0" borderId="29" xfId="9" applyFill="1" applyBorder="1" applyAlignment="1">
      <alignment vertical="center"/>
    </xf>
    <xf numFmtId="0" fontId="43" fillId="0" borderId="30" xfId="9" applyFill="1" applyBorder="1" applyAlignment="1">
      <alignment vertical="center"/>
    </xf>
    <xf numFmtId="0" fontId="10" fillId="0" borderId="47" xfId="9" applyFont="1" applyFill="1" applyBorder="1" applyAlignment="1">
      <alignment vertical="center"/>
    </xf>
    <xf numFmtId="0" fontId="10" fillId="0" borderId="28" xfId="9" applyFont="1" applyFill="1" applyBorder="1" applyAlignment="1">
      <alignment vertical="center"/>
    </xf>
    <xf numFmtId="0" fontId="10" fillId="0" borderId="29" xfId="9" applyFont="1" applyFill="1" applyBorder="1" applyAlignment="1">
      <alignment vertical="center"/>
    </xf>
    <xf numFmtId="188" fontId="10" fillId="5" borderId="48" xfId="9" applyNumberFormat="1" applyFont="1" applyFill="1" applyBorder="1" applyAlignment="1">
      <alignment vertical="center"/>
    </xf>
    <xf numFmtId="188" fontId="10" fillId="5" borderId="29" xfId="9" applyNumberFormat="1" applyFont="1" applyFill="1" applyBorder="1" applyAlignment="1">
      <alignment vertical="center"/>
    </xf>
    <xf numFmtId="188" fontId="10" fillId="5" borderId="0" xfId="9" applyNumberFormat="1" applyFont="1" applyFill="1" applyAlignment="1">
      <alignment vertical="center"/>
    </xf>
    <xf numFmtId="188" fontId="10" fillId="5" borderId="0" xfId="9" applyNumberFormat="1" applyFont="1" applyFill="1" applyBorder="1" applyAlignment="1">
      <alignment vertical="center"/>
    </xf>
    <xf numFmtId="188" fontId="10" fillId="5" borderId="50" xfId="9" applyNumberFormat="1" applyFont="1" applyFill="1" applyBorder="1" applyAlignment="1">
      <alignment vertical="center"/>
    </xf>
    <xf numFmtId="0" fontId="11" fillId="4" borderId="0" xfId="9" applyFont="1" applyFill="1" applyAlignment="1">
      <alignment horizontal="left" vertical="center" wrapText="1"/>
    </xf>
    <xf numFmtId="0" fontId="11" fillId="4" borderId="0" xfId="9" applyFont="1" applyFill="1" applyAlignment="1">
      <alignment horizontal="left" vertical="center"/>
    </xf>
    <xf numFmtId="0" fontId="15" fillId="0" borderId="0" xfId="9" applyFont="1" applyAlignment="1">
      <alignment vertical="center"/>
    </xf>
    <xf numFmtId="0" fontId="13" fillId="0" borderId="0" xfId="9" applyNumberFormat="1" applyFont="1" applyFill="1" applyAlignment="1">
      <alignment horizontal="center" vertical="center"/>
    </xf>
    <xf numFmtId="0" fontId="10" fillId="5" borderId="0" xfId="9" applyNumberFormat="1" applyFont="1" applyFill="1" applyBorder="1" applyAlignment="1">
      <alignment vertical="center" shrinkToFit="1"/>
    </xf>
    <xf numFmtId="0" fontId="10" fillId="0" borderId="0" xfId="9" applyFont="1" applyAlignment="1">
      <alignment horizontal="left" vertical="top"/>
    </xf>
    <xf numFmtId="0" fontId="10" fillId="5" borderId="0" xfId="9" applyNumberFormat="1" applyFont="1" applyFill="1" applyBorder="1" applyAlignment="1">
      <alignment vertical="center"/>
    </xf>
    <xf numFmtId="191" fontId="14" fillId="0" borderId="0" xfId="9" applyNumberFormat="1" applyFont="1" applyFill="1" applyAlignment="1">
      <alignment horizontal="left" vertical="center"/>
    </xf>
    <xf numFmtId="190" fontId="10" fillId="0" borderId="0" xfId="11" applyNumberFormat="1" applyFont="1" applyAlignment="1">
      <alignment horizontal="center" vertical="center"/>
    </xf>
    <xf numFmtId="0" fontId="43" fillId="0" borderId="0" xfId="9" applyAlignment="1">
      <alignment vertical="center" shrinkToFit="1"/>
    </xf>
    <xf numFmtId="0" fontId="0" fillId="0" borderId="0" xfId="9" applyFont="1" applyAlignment="1" applyProtection="1">
      <alignment vertical="top" wrapText="1"/>
    </xf>
    <xf numFmtId="0" fontId="34" fillId="0" borderId="0" xfId="9" applyFont="1" applyAlignment="1" applyProtection="1">
      <alignment horizontal="center" vertical="top" wrapText="1"/>
    </xf>
    <xf numFmtId="0" fontId="7" fillId="0" borderId="0" xfId="9" applyFont="1" applyAlignment="1" applyProtection="1">
      <alignment horizontal="center" vertical="top"/>
    </xf>
    <xf numFmtId="0" fontId="9" fillId="0" borderId="0" xfId="3" applyFont="1" applyAlignment="1">
      <alignment horizontal="center" vertical="center"/>
    </xf>
    <xf numFmtId="0" fontId="6" fillId="0" borderId="0" xfId="9" applyFont="1" applyAlignment="1" applyProtection="1">
      <alignment vertical="top" wrapText="1"/>
    </xf>
    <xf numFmtId="0" fontId="8" fillId="0" borderId="0" xfId="9" applyFont="1" applyBorder="1" applyAlignment="1" applyProtection="1">
      <alignment horizontal="left" wrapText="1" indent="2"/>
    </xf>
    <xf numFmtId="0" fontId="0" fillId="0" borderId="12" xfId="11" applyFont="1" applyBorder="1" applyAlignment="1">
      <alignment horizontal="center" vertical="center" wrapText="1"/>
    </xf>
    <xf numFmtId="0" fontId="0" fillId="0" borderId="44" xfId="11" applyFont="1" applyBorder="1" applyAlignment="1">
      <alignment horizontal="center" vertical="center" wrapText="1"/>
    </xf>
    <xf numFmtId="0" fontId="0" fillId="2" borderId="21" xfId="11" applyFont="1" applyFill="1" applyBorder="1" applyAlignment="1">
      <alignment horizontal="center" vertical="center" wrapText="1"/>
    </xf>
    <xf numFmtId="0" fontId="0" fillId="2" borderId="22" xfId="11" applyFont="1" applyFill="1" applyBorder="1" applyAlignment="1">
      <alignment horizontal="center" vertical="center" wrapText="1"/>
    </xf>
    <xf numFmtId="0" fontId="0" fillId="2" borderId="23" xfId="11" applyFont="1" applyFill="1" applyBorder="1" applyAlignment="1">
      <alignment vertical="center" wrapText="1"/>
    </xf>
    <xf numFmtId="0" fontId="0" fillId="2" borderId="25" xfId="11" applyFont="1" applyFill="1" applyBorder="1" applyAlignment="1">
      <alignment vertical="center" wrapText="1"/>
    </xf>
    <xf numFmtId="0" fontId="0" fillId="2" borderId="0" xfId="11" applyFont="1" applyFill="1" applyBorder="1" applyAlignment="1">
      <alignment vertical="center" wrapText="1"/>
    </xf>
    <xf numFmtId="0" fontId="0" fillId="2" borderId="26" xfId="11" applyFont="1" applyFill="1" applyBorder="1" applyAlignment="1">
      <alignment vertical="center" wrapText="1"/>
    </xf>
    <xf numFmtId="0" fontId="0" fillId="2" borderId="28" xfId="11" applyFont="1" applyFill="1" applyBorder="1" applyAlignment="1">
      <alignment vertical="center" wrapText="1"/>
    </xf>
    <xf numFmtId="0" fontId="0" fillId="2" borderId="29" xfId="11" applyFont="1" applyFill="1" applyBorder="1" applyAlignment="1">
      <alignment vertical="center" wrapText="1"/>
    </xf>
    <xf numFmtId="0" fontId="0" fillId="2" borderId="30" xfId="11" applyFont="1" applyFill="1" applyBorder="1" applyAlignment="1">
      <alignment vertical="center" wrapText="1"/>
    </xf>
    <xf numFmtId="0" fontId="0" fillId="0" borderId="34" xfId="11" applyFont="1" applyBorder="1" applyAlignment="1">
      <alignment horizontal="center" vertical="center" wrapText="1"/>
    </xf>
    <xf numFmtId="0" fontId="0" fillId="0" borderId="15" xfId="11" applyFont="1" applyBorder="1" applyAlignment="1">
      <alignment horizontal="center" vertical="center" wrapText="1"/>
    </xf>
    <xf numFmtId="0" fontId="0" fillId="0" borderId="17" xfId="11" applyFont="1" applyBorder="1" applyAlignment="1">
      <alignment horizontal="center" vertical="center" wrapText="1"/>
    </xf>
    <xf numFmtId="0" fontId="0" fillId="0" borderId="7" xfId="11" applyFont="1" applyBorder="1" applyAlignment="1">
      <alignment horizontal="center" vertical="center" wrapText="1"/>
    </xf>
    <xf numFmtId="0" fontId="0" fillId="3" borderId="16" xfId="11" applyFont="1" applyFill="1" applyBorder="1" applyAlignment="1">
      <alignment horizontal="center" vertical="center" wrapText="1"/>
    </xf>
    <xf numFmtId="0" fontId="0" fillId="3" borderId="18" xfId="11" applyFont="1" applyFill="1" applyBorder="1" applyAlignment="1">
      <alignment horizontal="center" vertical="center" wrapText="1"/>
    </xf>
    <xf numFmtId="0" fontId="0" fillId="3" borderId="8" xfId="11" applyFont="1" applyFill="1" applyBorder="1" applyAlignment="1">
      <alignment horizontal="center" vertical="center" wrapText="1"/>
    </xf>
    <xf numFmtId="0" fontId="3" fillId="0" borderId="40" xfId="11" applyFont="1" applyBorder="1" applyAlignment="1">
      <alignment horizontal="center" vertical="center" wrapText="1"/>
    </xf>
    <xf numFmtId="0" fontId="3" fillId="0" borderId="31" xfId="11" applyFont="1" applyBorder="1" applyAlignment="1">
      <alignment horizontal="center" vertical="center" wrapText="1"/>
    </xf>
    <xf numFmtId="0" fontId="0" fillId="0" borderId="34" xfId="11" applyFont="1" applyFill="1" applyBorder="1" applyAlignment="1">
      <alignment horizontal="center" vertical="center" wrapText="1"/>
    </xf>
    <xf numFmtId="0" fontId="0" fillId="0" borderId="10" xfId="11" applyFont="1" applyFill="1" applyBorder="1" applyAlignment="1">
      <alignment horizontal="center" vertical="center" wrapText="1"/>
    </xf>
    <xf numFmtId="0" fontId="0" fillId="0" borderId="10" xfId="11" applyFont="1" applyBorder="1" applyAlignment="1">
      <alignment horizontal="center" vertical="center" wrapText="1"/>
    </xf>
    <xf numFmtId="0" fontId="0" fillId="0" borderId="11" xfId="11" applyFont="1" applyBorder="1" applyAlignment="1">
      <alignment horizontal="center" vertical="center" wrapText="1"/>
    </xf>
    <xf numFmtId="0" fontId="0" fillId="0" borderId="33" xfId="11" applyFont="1" applyBorder="1" applyAlignment="1">
      <alignment horizontal="center" vertical="center" wrapText="1"/>
    </xf>
    <xf numFmtId="0" fontId="3" fillId="0" borderId="16" xfId="11" applyFont="1" applyBorder="1" applyAlignment="1">
      <alignment horizontal="center" vertical="center" wrapText="1"/>
    </xf>
    <xf numFmtId="0" fontId="3" fillId="0" borderId="8" xfId="11" applyFont="1" applyBorder="1" applyAlignment="1">
      <alignment horizontal="center" vertical="center" wrapText="1"/>
    </xf>
    <xf numFmtId="0" fontId="0" fillId="0" borderId="45" xfId="11" applyFont="1" applyBorder="1" applyAlignment="1">
      <alignment horizontal="center" vertical="center" wrapText="1"/>
    </xf>
    <xf numFmtId="0" fontId="0" fillId="0" borderId="26" xfId="11" applyFont="1" applyBorder="1" applyAlignment="1">
      <alignment horizontal="center" vertical="center" wrapText="1"/>
    </xf>
    <xf numFmtId="0" fontId="0" fillId="0" borderId="30" xfId="11" applyFont="1" applyBorder="1" applyAlignment="1">
      <alignment horizontal="center" vertical="center" wrapText="1"/>
    </xf>
    <xf numFmtId="0" fontId="0" fillId="0" borderId="16" xfId="11" applyFont="1" applyBorder="1" applyAlignment="1">
      <alignment horizontal="center" vertical="center" wrapText="1"/>
    </xf>
    <xf numFmtId="0" fontId="0" fillId="0" borderId="18" xfId="11" applyFont="1" applyBorder="1" applyAlignment="1">
      <alignment horizontal="center" vertical="center" wrapText="1"/>
    </xf>
    <xf numFmtId="0" fontId="0" fillId="0" borderId="8" xfId="11" applyFont="1" applyBorder="1" applyAlignment="1">
      <alignment horizontal="center" vertical="center" wrapText="1"/>
    </xf>
    <xf numFmtId="0" fontId="0" fillId="0" borderId="10" xfId="11" applyFont="1" applyBorder="1" applyAlignment="1">
      <alignment vertical="center" wrapText="1"/>
    </xf>
    <xf numFmtId="0" fontId="0" fillId="0" borderId="9" xfId="11" applyFont="1" applyFill="1" applyBorder="1" applyAlignment="1">
      <alignment horizontal="center" vertical="center" wrapText="1"/>
    </xf>
    <xf numFmtId="0" fontId="3" fillId="0" borderId="40" xfId="11" applyFont="1" applyBorder="1" applyAlignment="1">
      <alignment vertical="center" wrapText="1"/>
    </xf>
    <xf numFmtId="0" fontId="0" fillId="0" borderId="31" xfId="11" applyFont="1" applyBorder="1" applyAlignment="1">
      <alignment vertical="center" wrapText="1"/>
    </xf>
    <xf numFmtId="0" fontId="3" fillId="0" borderId="10" xfId="11" applyFont="1" applyBorder="1" applyAlignment="1">
      <alignment horizontal="center" vertical="center" wrapText="1"/>
    </xf>
    <xf numFmtId="0" fontId="0" fillId="0" borderId="39" xfId="11" applyFont="1" applyBorder="1" applyAlignment="1">
      <alignment horizontal="center" vertical="center" wrapText="1"/>
    </xf>
    <xf numFmtId="0" fontId="0" fillId="0" borderId="4" xfId="11" applyFont="1" applyBorder="1" applyAlignment="1">
      <alignment horizontal="center" vertical="center" wrapText="1"/>
    </xf>
    <xf numFmtId="0" fontId="0" fillId="0" borderId="5" xfId="11" applyFont="1" applyBorder="1" applyAlignment="1">
      <alignment horizontal="center" vertical="center" wrapText="1"/>
    </xf>
    <xf numFmtId="0" fontId="0" fillId="0" borderId="9" xfId="11" applyFont="1" applyBorder="1" applyAlignment="1">
      <alignment horizontal="center" vertical="center" wrapText="1"/>
    </xf>
    <xf numFmtId="0" fontId="0" fillId="0" borderId="9" xfId="11" applyFont="1" applyBorder="1" applyAlignment="1">
      <alignment vertical="center" wrapText="1"/>
    </xf>
    <xf numFmtId="0" fontId="0" fillId="0" borderId="34" xfId="11" applyFont="1" applyBorder="1" applyAlignment="1">
      <alignment vertical="center"/>
    </xf>
    <xf numFmtId="0" fontId="0" fillId="0" borderId="0" xfId="11" applyFont="1" applyAlignment="1">
      <alignment vertical="center" wrapText="1"/>
    </xf>
    <xf numFmtId="0" fontId="0" fillId="2" borderId="4" xfId="11" applyFont="1" applyFill="1" applyBorder="1" applyAlignment="1">
      <alignment horizontal="center" vertical="center" wrapText="1"/>
    </xf>
    <xf numFmtId="0" fontId="0" fillId="2" borderId="10" xfId="11" applyFont="1" applyFill="1" applyBorder="1" applyAlignment="1">
      <alignment vertical="center" wrapText="1"/>
    </xf>
    <xf numFmtId="0" fontId="0" fillId="0" borderId="10" xfId="11" applyFont="1" applyFill="1" applyBorder="1" applyAlignment="1">
      <alignment vertical="center" wrapText="1"/>
    </xf>
    <xf numFmtId="0" fontId="0" fillId="0" borderId="24" xfId="11" applyFont="1" applyBorder="1" applyAlignment="1">
      <alignment horizontal="center" vertical="center" wrapText="1"/>
    </xf>
    <xf numFmtId="0" fontId="0" fillId="0" borderId="27" xfId="11" applyFont="1" applyBorder="1" applyAlignment="1">
      <alignment horizontal="center" vertical="center" wrapText="1"/>
    </xf>
    <xf numFmtId="0" fontId="0" fillId="0" borderId="31" xfId="11" applyFont="1" applyBorder="1" applyAlignment="1">
      <alignment horizontal="center" vertical="center" wrapText="1"/>
    </xf>
    <xf numFmtId="0" fontId="0" fillId="0" borderId="4" xfId="11" applyFont="1" applyFill="1" applyBorder="1" applyAlignment="1">
      <alignment horizontal="center" vertical="center" wrapText="1"/>
    </xf>
    <xf numFmtId="0" fontId="0" fillId="3" borderId="4" xfId="11" applyFont="1" applyFill="1" applyBorder="1" applyAlignment="1">
      <alignment horizontal="center" vertical="center" wrapText="1"/>
    </xf>
    <xf numFmtId="0" fontId="0" fillId="3" borderId="10" xfId="11" applyFont="1" applyFill="1" applyBorder="1" applyAlignment="1">
      <alignment vertical="center" wrapText="1"/>
    </xf>
    <xf numFmtId="0" fontId="0" fillId="2" borderId="5" xfId="11" applyFont="1" applyFill="1" applyBorder="1" applyAlignment="1">
      <alignment horizontal="center" vertical="center" wrapText="1"/>
    </xf>
    <xf numFmtId="0" fontId="0" fillId="2" borderId="11" xfId="11" applyFont="1" applyFill="1" applyBorder="1" applyAlignment="1">
      <alignment vertical="center" wrapText="1"/>
    </xf>
    <xf numFmtId="0" fontId="3" fillId="0" borderId="34" xfId="11" applyFont="1" applyBorder="1" applyAlignment="1">
      <alignment horizontal="center" vertical="center" wrapText="1"/>
    </xf>
    <xf numFmtId="0" fontId="3" fillId="0" borderId="34" xfId="11" applyFont="1" applyBorder="1" applyAlignment="1">
      <alignment vertical="center" wrapText="1"/>
    </xf>
    <xf numFmtId="0" fontId="0" fillId="0" borderId="3" xfId="11" applyFont="1" applyBorder="1" applyAlignment="1">
      <alignment horizontal="center" vertical="center" wrapText="1"/>
    </xf>
    <xf numFmtId="0" fontId="0" fillId="0" borderId="6" xfId="11" applyFont="1" applyBorder="1" applyAlignment="1">
      <alignment horizontal="center" vertical="center" wrapText="1"/>
    </xf>
    <xf numFmtId="0" fontId="0" fillId="0" borderId="41" xfId="11" applyFont="1" applyBorder="1" applyAlignment="1">
      <alignment horizontal="center" vertical="center" wrapText="1"/>
    </xf>
    <xf numFmtId="0" fontId="0" fillId="0" borderId="42" xfId="11" applyFont="1" applyBorder="1" applyAlignment="1">
      <alignment horizontal="center" vertical="center" wrapText="1"/>
    </xf>
    <xf numFmtId="0" fontId="0" fillId="0" borderId="43" xfId="11" applyFont="1" applyBorder="1" applyAlignment="1">
      <alignment horizontal="center" vertical="center" wrapText="1"/>
    </xf>
    <xf numFmtId="0" fontId="10" fillId="6" borderId="252" xfId="9" applyFont="1" applyFill="1" applyBorder="1" applyAlignment="1">
      <alignment vertical="center"/>
    </xf>
    <xf numFmtId="0" fontId="10" fillId="6" borderId="27" xfId="9" applyFont="1" applyFill="1" applyBorder="1" applyAlignment="1">
      <alignment vertical="center"/>
    </xf>
    <xf numFmtId="0" fontId="10" fillId="6" borderId="31" xfId="9" applyFont="1" applyFill="1" applyBorder="1" applyAlignment="1">
      <alignment vertical="center"/>
    </xf>
    <xf numFmtId="0" fontId="10" fillId="8" borderId="249" xfId="9" applyNumberFormat="1" applyFont="1" applyFill="1" applyBorder="1" applyAlignment="1" applyProtection="1">
      <alignment horizontal="center" vertical="center"/>
    </xf>
    <xf numFmtId="0" fontId="10" fillId="8" borderId="246" xfId="9" applyNumberFormat="1" applyFont="1" applyFill="1" applyBorder="1" applyAlignment="1" applyProtection="1">
      <alignment horizontal="center" vertical="center"/>
    </xf>
    <xf numFmtId="0" fontId="10" fillId="8" borderId="247" xfId="9" applyNumberFormat="1" applyFont="1" applyFill="1" applyBorder="1" applyAlignment="1" applyProtection="1">
      <alignment horizontal="center" vertical="center"/>
    </xf>
    <xf numFmtId="0" fontId="10" fillId="8" borderId="71" xfId="9" applyNumberFormat="1" applyFont="1" applyFill="1" applyBorder="1" applyAlignment="1" applyProtection="1">
      <alignment horizontal="center" vertical="center"/>
    </xf>
    <xf numFmtId="0" fontId="10" fillId="8" borderId="0" xfId="9" applyNumberFormat="1" applyFont="1" applyFill="1" applyBorder="1" applyAlignment="1" applyProtection="1">
      <alignment horizontal="center" vertical="center"/>
    </xf>
    <xf numFmtId="0" fontId="10" fillId="8" borderId="26" xfId="9" applyNumberFormat="1" applyFont="1" applyFill="1" applyBorder="1" applyAlignment="1" applyProtection="1">
      <alignment horizontal="center" vertical="center"/>
    </xf>
    <xf numFmtId="0" fontId="10" fillId="8" borderId="78" xfId="9" applyNumberFormat="1" applyFont="1" applyFill="1" applyBorder="1" applyAlignment="1" applyProtection="1">
      <alignment horizontal="center" vertical="center"/>
    </xf>
    <xf numFmtId="0" fontId="10" fillId="8" borderId="50" xfId="9" applyNumberFormat="1" applyFont="1" applyFill="1" applyBorder="1" applyAlignment="1" applyProtection="1">
      <alignment horizontal="center" vertical="center"/>
    </xf>
    <xf numFmtId="0" fontId="10" fillId="8" borderId="77" xfId="9" applyNumberFormat="1" applyFont="1" applyFill="1" applyBorder="1" applyAlignment="1" applyProtection="1">
      <alignment horizontal="center" vertical="center"/>
    </xf>
    <xf numFmtId="193" fontId="10" fillId="8" borderId="249" xfId="9" applyNumberFormat="1" applyFont="1" applyFill="1" applyBorder="1" applyAlignment="1" applyProtection="1">
      <alignment vertical="center"/>
    </xf>
    <xf numFmtId="193" fontId="10" fillId="8" borderId="246" xfId="9" applyNumberFormat="1" applyFont="1" applyFill="1" applyBorder="1" applyAlignment="1" applyProtection="1">
      <alignment vertical="center"/>
    </xf>
    <xf numFmtId="193" fontId="10" fillId="8" borderId="247" xfId="9" applyNumberFormat="1" applyFont="1" applyFill="1" applyBorder="1" applyAlignment="1" applyProtection="1">
      <alignment vertical="center"/>
    </xf>
    <xf numFmtId="193" fontId="10" fillId="8" borderId="78" xfId="9" applyNumberFormat="1" applyFont="1" applyFill="1" applyBorder="1" applyAlignment="1" applyProtection="1">
      <alignment vertical="center"/>
    </xf>
    <xf numFmtId="193" fontId="10" fillId="8" borderId="50" xfId="9" applyNumberFormat="1" applyFont="1" applyFill="1" applyBorder="1" applyAlignment="1" applyProtection="1">
      <alignment vertical="center"/>
    </xf>
    <xf numFmtId="193" fontId="10" fillId="8" borderId="77" xfId="9" applyNumberFormat="1" applyFont="1" applyFill="1" applyBorder="1" applyAlignment="1" applyProtection="1">
      <alignment vertical="center"/>
    </xf>
    <xf numFmtId="193" fontId="10" fillId="8" borderId="68" xfId="9" applyNumberFormat="1" applyFont="1" applyFill="1" applyBorder="1" applyAlignment="1" applyProtection="1">
      <alignment vertical="center"/>
    </xf>
    <xf numFmtId="193" fontId="10" fillId="8" borderId="29" xfId="9" applyNumberFormat="1" applyFont="1" applyFill="1" applyBorder="1" applyAlignment="1" applyProtection="1">
      <alignment vertical="center"/>
    </xf>
    <xf numFmtId="193" fontId="10" fillId="8" borderId="30" xfId="9" applyNumberFormat="1" applyFont="1" applyFill="1" applyBorder="1" applyAlignment="1" applyProtection="1">
      <alignment vertical="center"/>
    </xf>
    <xf numFmtId="0" fontId="2" fillId="4" borderId="22" xfId="9" applyFont="1" applyFill="1" applyBorder="1" applyAlignment="1" applyProtection="1">
      <alignment vertical="center"/>
    </xf>
    <xf numFmtId="0" fontId="10" fillId="6" borderId="160" xfId="9" applyFont="1" applyFill="1" applyBorder="1" applyAlignment="1">
      <alignment vertical="center"/>
    </xf>
    <xf numFmtId="0" fontId="10" fillId="8" borderId="68" xfId="9" applyNumberFormat="1" applyFont="1" applyFill="1" applyBorder="1" applyAlignment="1" applyProtection="1">
      <alignment horizontal="center" vertical="center"/>
    </xf>
    <xf numFmtId="0" fontId="10" fillId="8" borderId="29" xfId="9" applyNumberFormat="1" applyFont="1" applyFill="1" applyBorder="1" applyAlignment="1" applyProtection="1">
      <alignment horizontal="center" vertical="center"/>
    </xf>
    <xf numFmtId="0" fontId="10" fillId="8" borderId="30" xfId="9" applyNumberFormat="1" applyFont="1" applyFill="1" applyBorder="1" applyAlignment="1" applyProtection="1">
      <alignment horizontal="center" vertical="center"/>
    </xf>
    <xf numFmtId="0" fontId="2" fillId="8" borderId="249" xfId="9" applyNumberFormat="1" applyFont="1" applyFill="1" applyBorder="1" applyAlignment="1" applyProtection="1">
      <alignment horizontal="center" vertical="center"/>
    </xf>
    <xf numFmtId="0" fontId="2" fillId="8" borderId="246" xfId="9" applyNumberFormat="1" applyFont="1" applyFill="1" applyBorder="1" applyAlignment="1" applyProtection="1">
      <alignment horizontal="center" vertical="center"/>
    </xf>
    <xf numFmtId="0" fontId="2" fillId="8" borderId="247" xfId="9" applyNumberFormat="1" applyFont="1" applyFill="1" applyBorder="1" applyAlignment="1" applyProtection="1">
      <alignment horizontal="center" vertical="center"/>
    </xf>
    <xf numFmtId="0" fontId="2" fillId="8" borderId="71" xfId="9" applyNumberFormat="1" applyFont="1" applyFill="1" applyBorder="1" applyAlignment="1" applyProtection="1">
      <alignment horizontal="center" vertical="center"/>
    </xf>
    <xf numFmtId="0" fontId="2" fillId="8" borderId="0" xfId="9" applyNumberFormat="1" applyFont="1" applyFill="1" applyBorder="1" applyAlignment="1" applyProtection="1">
      <alignment horizontal="center" vertical="center"/>
    </xf>
    <xf numFmtId="0" fontId="2" fillId="8" borderId="26" xfId="9" applyNumberFormat="1" applyFont="1" applyFill="1" applyBorder="1" applyAlignment="1" applyProtection="1">
      <alignment horizontal="center" vertical="center"/>
    </xf>
    <xf numFmtId="0" fontId="2" fillId="8" borderId="68" xfId="9" applyNumberFormat="1" applyFont="1" applyFill="1" applyBorder="1" applyAlignment="1" applyProtection="1">
      <alignment horizontal="center" vertical="center"/>
    </xf>
    <xf numFmtId="0" fontId="2" fillId="8" borderId="29" xfId="9" applyNumberFormat="1" applyFont="1" applyFill="1" applyBorder="1" applyAlignment="1" applyProtection="1">
      <alignment horizontal="center" vertical="center"/>
    </xf>
    <xf numFmtId="0" fontId="2" fillId="8" borderId="30" xfId="9" applyNumberFormat="1" applyFont="1" applyFill="1" applyBorder="1" applyAlignment="1" applyProtection="1">
      <alignment horizontal="center" vertical="center"/>
    </xf>
  </cellXfs>
  <cellStyles count="15">
    <cellStyle name="アクセスしたハイパーリンク" xfId="2" xr:uid="{00000000-0005-0000-0000-000000000000}"/>
    <cellStyle name="ハイパーリンク" xfId="3" xr:uid="{00000000-0005-0000-0000-000001000000}"/>
    <cellStyle name="桁区切り" xfId="4" builtinId="6"/>
    <cellStyle name="桁区切り 2" xfId="14" xr:uid="{00000000-0005-0000-0000-000003000000}"/>
    <cellStyle name="桁区切り[0]" xfId="5" xr:uid="{00000000-0005-0000-0000-000004000000}"/>
    <cellStyle name="通貨[0]" xfId="7" xr:uid="{00000000-0005-0000-0000-000005000000}"/>
    <cellStyle name="標準" xfId="0" builtinId="0"/>
    <cellStyle name="標準 2" xfId="9" xr:uid="{00000000-0005-0000-0000-000007000000}"/>
    <cellStyle name="標準 3" xfId="10" xr:uid="{00000000-0005-0000-0000-000008000000}"/>
    <cellStyle name="標準 4" xfId="1" xr:uid="{00000000-0005-0000-0000-000009000000}"/>
    <cellStyle name="標準 5" xfId="11" xr:uid="{00000000-0005-0000-0000-00000A000000}"/>
    <cellStyle name="標準 6" xfId="12" xr:uid="{00000000-0005-0000-0000-00000B000000}"/>
    <cellStyle name="標準 7" xfId="6" xr:uid="{00000000-0005-0000-0000-00000C000000}"/>
    <cellStyle name="標準 8" xfId="8" xr:uid="{00000000-0005-0000-0000-00000D000000}"/>
    <cellStyle name="標準 9" xfId="13" xr:uid="{00000000-0005-0000-0000-00000E000000}"/>
  </cellStyles>
  <dxfs count="114">
    <dxf>
      <fill>
        <patternFill>
          <fgColor indexed="10"/>
          <bgColor indexed="45"/>
        </patternFill>
      </fill>
    </dxf>
    <dxf>
      <font>
        <b/>
        <i val="0"/>
        <color indexed="9"/>
      </font>
      <fill>
        <patternFill>
          <fgColor indexed="10"/>
          <bgColor indexed="10"/>
        </patternFill>
      </fill>
    </dxf>
    <dxf>
      <fill>
        <patternFill>
          <fgColor indexed="10"/>
          <bgColor indexed="13"/>
        </patternFill>
      </fill>
    </dxf>
    <dxf>
      <fill>
        <patternFill patternType="none">
          <fgColor indexed="0"/>
        </patternFill>
      </fill>
    </dxf>
    <dxf>
      <font>
        <b/>
        <i val="0"/>
        <color indexed="9"/>
      </font>
      <fill>
        <patternFill>
          <fgColor indexed="10"/>
          <bgColor indexed="10"/>
        </patternFill>
      </fill>
    </dxf>
    <dxf>
      <fill>
        <patternFill>
          <fgColor indexed="10"/>
          <bgColor indexed="45"/>
        </patternFill>
      </fill>
    </dxf>
    <dxf>
      <fill>
        <patternFill>
          <fgColor indexed="10"/>
          <bgColor indexed="45"/>
        </patternFill>
      </fill>
    </dxf>
    <dxf>
      <font>
        <strike/>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indexed="10"/>
          <bgColor indexed="8"/>
        </patternFill>
      </fill>
    </dxf>
    <dxf>
      <numFmt numFmtId="201" formatCode="&quot;令和元年&quot;m&quot;月&quot;d&quot;日&quot;"/>
    </dxf>
    <dxf>
      <fill>
        <patternFill>
          <bgColor rgb="FFFFFF00"/>
        </patternFill>
      </fill>
    </dxf>
    <dxf>
      <font>
        <b/>
        <i val="0"/>
        <color theme="0"/>
      </font>
      <fill>
        <patternFill>
          <bgColor rgb="FFFF0000"/>
        </patternFill>
      </fill>
    </dxf>
    <dxf>
      <font>
        <b/>
        <i val="0"/>
        <color theme="0"/>
      </font>
      <fill>
        <patternFill>
          <bgColor rgb="FFFF0000"/>
        </patternFill>
      </fill>
    </dxf>
    <dxf>
      <font>
        <b/>
        <i val="0"/>
        <color rgb="FFFF0000"/>
      </font>
      <fill>
        <patternFill>
          <bgColor rgb="FFFFFF00"/>
        </patternFill>
      </fill>
    </dxf>
    <dxf>
      <font>
        <color rgb="FFCCFFCC"/>
      </font>
      <fill>
        <patternFill>
          <bgColor rgb="FFCCFFCC"/>
        </patternFill>
      </fill>
    </dxf>
    <dxf>
      <font>
        <color auto="1"/>
      </font>
      <fill>
        <patternFill>
          <bgColor rgb="FFFFCC99"/>
        </patternFill>
      </fill>
    </dxf>
    <dxf>
      <font>
        <color rgb="FFCCFFCC"/>
      </font>
      <fill>
        <patternFill>
          <bgColor rgb="FFCCFFCC"/>
        </patternFill>
      </fill>
    </dxf>
    <dxf>
      <font>
        <color auto="1"/>
      </font>
      <fill>
        <patternFill>
          <bgColor rgb="FFFFCC99"/>
        </patternFill>
      </fill>
    </dxf>
    <dxf>
      <font>
        <b/>
        <i val="0"/>
        <color rgb="FFFF0000"/>
      </font>
      <fill>
        <patternFill>
          <bgColor rgb="FFFFFF00"/>
        </patternFill>
      </fill>
    </dxf>
    <dxf>
      <font>
        <b/>
        <i val="0"/>
        <color rgb="FFFF0000"/>
      </font>
    </dxf>
    <dxf>
      <font>
        <b/>
        <i val="0"/>
        <color theme="0"/>
      </font>
      <fill>
        <patternFill>
          <bgColor rgb="FFFF0000"/>
        </patternFill>
      </fill>
    </dxf>
    <dxf>
      <font>
        <b/>
        <i val="0"/>
        <color theme="0" tint="-0.499984740745262"/>
      </font>
      <fill>
        <patternFill>
          <bgColor rgb="FFFFCC99"/>
        </patternFill>
      </fill>
    </dxf>
    <dxf>
      <font>
        <b/>
        <i val="0"/>
        <color theme="0" tint="-0.499984740745262"/>
      </font>
      <fill>
        <patternFill patternType="solid">
          <bgColor rgb="FFFFCC99"/>
        </patternFill>
      </fill>
    </dxf>
    <dxf>
      <font>
        <b/>
        <i val="0"/>
        <color rgb="FFFF0000"/>
      </font>
      <fill>
        <patternFill>
          <bgColor rgb="FFFFFF00"/>
        </patternFill>
      </fill>
    </dxf>
    <dxf>
      <font>
        <b/>
        <i val="0"/>
        <color indexed="10"/>
      </font>
      <fill>
        <patternFill>
          <fgColor indexed="10"/>
          <bgColor rgb="FFFFFF00"/>
        </patternFill>
      </fill>
    </dxf>
    <dxf>
      <font>
        <b/>
        <i val="0"/>
        <color rgb="FFFF0000"/>
      </font>
    </dxf>
    <dxf>
      <font>
        <b/>
        <i val="0"/>
        <color rgb="FFFF0000"/>
      </font>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ont>
        <b/>
        <i val="0"/>
        <color rgb="FFFF0000"/>
      </font>
    </dxf>
    <dxf>
      <font>
        <b/>
        <i val="0"/>
        <color indexed="10"/>
      </font>
      <fill>
        <patternFill>
          <fgColor indexed="10"/>
          <bgColor rgb="FFFFFF00"/>
        </patternFill>
      </fill>
    </dxf>
    <dxf>
      <fill>
        <patternFill>
          <fgColor indexed="10"/>
          <bgColor indexed="13"/>
        </patternFill>
      </fill>
    </dxf>
    <dxf>
      <fill>
        <patternFill>
          <bgColor rgb="FFFFFF00"/>
        </patternFill>
      </fill>
    </dxf>
    <dxf>
      <fill>
        <patternFill>
          <fgColor indexed="10"/>
          <bgColor indexed="13"/>
        </patternFill>
      </fill>
    </dxf>
    <dxf>
      <font>
        <b/>
        <i val="0"/>
        <color indexed="9"/>
      </font>
      <fill>
        <patternFill>
          <fgColor indexed="10"/>
          <bgColor indexed="10"/>
        </patternFill>
      </fill>
    </dxf>
    <dxf>
      <font>
        <b/>
        <i val="0"/>
        <strike val="0"/>
        <color theme="0" tint="-0.24994659260841701"/>
      </font>
    </dxf>
    <dxf>
      <font>
        <b/>
        <i val="0"/>
        <strike val="0"/>
        <color theme="0" tint="-0.499984740745262"/>
      </font>
    </dxf>
    <dxf>
      <font>
        <b/>
        <i val="0"/>
        <color theme="0" tint="-0.499984740745262"/>
      </font>
    </dxf>
    <dxf>
      <fill>
        <patternFill>
          <bgColor rgb="FFFFFF00"/>
        </patternFill>
      </fill>
    </dxf>
    <dxf>
      <fill>
        <patternFill>
          <fgColor indexed="10"/>
          <bgColor indexed="13"/>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font>
        <b/>
        <i val="0"/>
        <color indexed="10"/>
      </font>
      <fill>
        <patternFill>
          <fgColor indexed="10"/>
          <bgColor indexed="13"/>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font>
        <b/>
        <i val="0"/>
        <color rgb="FFFF0000"/>
      </font>
    </dxf>
    <dxf>
      <font>
        <b/>
        <i val="0"/>
        <color theme="0"/>
      </font>
      <fill>
        <patternFill>
          <fgColor indexed="10"/>
          <bgColor rgb="FFFF0000"/>
        </patternFill>
      </fill>
    </dxf>
    <dxf>
      <numFmt numFmtId="202" formatCode="&quot;令和元年&quot;m&quot;月&quot;d&quot;日&quot;;@"/>
    </dxf>
    <dxf>
      <font>
        <b/>
        <i val="0"/>
        <color rgb="FFFF0000"/>
      </font>
    </dxf>
    <dxf>
      <font>
        <b/>
        <i val="0"/>
        <color theme="0"/>
      </font>
      <fill>
        <patternFill>
          <fgColor indexed="10"/>
          <bgColor rgb="FFFF0000"/>
        </patternFill>
      </fill>
    </dxf>
    <dxf>
      <fill>
        <patternFill>
          <fgColor indexed="10"/>
          <bgColor indexed="13"/>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CFF"/>
        </patternFill>
      </fill>
    </dxf>
    <dxf>
      <font>
        <color auto="1"/>
      </font>
      <fill>
        <patternFill>
          <bgColor rgb="FFFFCCFF"/>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0000"/>
        </patternFill>
      </fill>
    </dxf>
    <dxf>
      <fill>
        <patternFill>
          <bgColor rgb="FF00B0F0"/>
        </patternFill>
      </fill>
    </dxf>
    <dxf>
      <fill>
        <patternFill>
          <bgColor rgb="FFFF0000"/>
        </patternFill>
      </fill>
    </dxf>
    <dxf>
      <font>
        <b/>
        <i val="0"/>
        <color theme="0"/>
      </font>
      <fill>
        <patternFill patternType="solid">
          <bgColor rgb="FFFF0000"/>
        </patternFill>
      </fill>
    </dxf>
    <dxf>
      <font>
        <b/>
        <i val="0"/>
        <color theme="0"/>
      </font>
      <fill>
        <patternFill>
          <bgColor rgb="FF00B0F0"/>
        </patternFill>
      </fill>
    </dxf>
    <dxf>
      <fill>
        <patternFill>
          <bgColor rgb="FF92D050"/>
        </patternFill>
      </fill>
    </dxf>
  </dxfs>
  <tableStyles count="0" defaultTableStyle="TableStyleMedium2" defaultPivotStyle="PivotStyleLight16"/>
  <colors>
    <mruColors>
      <color rgb="FFCCFFCC"/>
      <color rgb="FFFFCC99"/>
      <color rgb="FFFF0066"/>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BF$287" lockText="1" noThreeD="1"/>
</file>

<file path=xl/ctrlProps/ctrlProp10.xml><?xml version="1.0" encoding="utf-8"?>
<formControlPr xmlns="http://schemas.microsoft.com/office/spreadsheetml/2009/9/main" objectType="CheckBox" fmlaLink="$BF$317" lockText="1" noThreeD="1"/>
</file>

<file path=xl/ctrlProps/ctrlProp11.xml><?xml version="1.0" encoding="utf-8"?>
<formControlPr xmlns="http://schemas.microsoft.com/office/spreadsheetml/2009/9/main" objectType="CheckBox" fmlaLink="$BF$336" lockText="1" noThreeD="1"/>
</file>

<file path=xl/ctrlProps/ctrlProp12.xml><?xml version="1.0" encoding="utf-8"?>
<formControlPr xmlns="http://schemas.microsoft.com/office/spreadsheetml/2009/9/main" objectType="CheckBox" fmlaLink="$BF$338" lockText="1" noThreeD="1"/>
</file>

<file path=xl/ctrlProps/ctrlProp13.xml><?xml version="1.0" encoding="utf-8"?>
<formControlPr xmlns="http://schemas.microsoft.com/office/spreadsheetml/2009/9/main" objectType="CheckBox" fmlaLink="$BF$340" lockText="1" noThreeD="1"/>
</file>

<file path=xl/ctrlProps/ctrlProp14.xml><?xml version="1.0" encoding="utf-8"?>
<formControlPr xmlns="http://schemas.microsoft.com/office/spreadsheetml/2009/9/main" objectType="CheckBox" fmlaLink="$BF$342" lockText="1" noThreeD="1"/>
</file>

<file path=xl/ctrlProps/ctrlProp15.xml><?xml version="1.0" encoding="utf-8"?>
<formControlPr xmlns="http://schemas.microsoft.com/office/spreadsheetml/2009/9/main" objectType="CheckBox" fmlaLink="$BF$272" lockText="1" noThreeD="1"/>
</file>

<file path=xl/ctrlProps/ctrlProp2.xml><?xml version="1.0" encoding="utf-8"?>
<formControlPr xmlns="http://schemas.microsoft.com/office/spreadsheetml/2009/9/main" objectType="CheckBox" fmlaLink="$BF$289" lockText="1" noThreeD="1"/>
</file>

<file path=xl/ctrlProps/ctrlProp3.xml><?xml version="1.0" encoding="utf-8"?>
<formControlPr xmlns="http://schemas.microsoft.com/office/spreadsheetml/2009/9/main" objectType="CheckBox" fmlaLink="$BF$291" lockText="1" noThreeD="1"/>
</file>

<file path=xl/ctrlProps/ctrlProp4.xml><?xml version="1.0" encoding="utf-8"?>
<formControlPr xmlns="http://schemas.microsoft.com/office/spreadsheetml/2009/9/main" objectType="CheckBox" fmlaLink="$BF$293" lockText="1" noThreeD="1"/>
</file>

<file path=xl/ctrlProps/ctrlProp5.xml><?xml version="1.0" encoding="utf-8"?>
<formControlPr xmlns="http://schemas.microsoft.com/office/spreadsheetml/2009/9/main" objectType="CheckBox" fmlaLink="$BF$295" lockText="1" noThreeD="1"/>
</file>

<file path=xl/ctrlProps/ctrlProp6.xml><?xml version="1.0" encoding="utf-8"?>
<formControlPr xmlns="http://schemas.microsoft.com/office/spreadsheetml/2009/9/main" objectType="CheckBox" fmlaLink="$BF$309" lockText="1" noThreeD="1"/>
</file>

<file path=xl/ctrlProps/ctrlProp7.xml><?xml version="1.0" encoding="utf-8"?>
<formControlPr xmlns="http://schemas.microsoft.com/office/spreadsheetml/2009/9/main" objectType="CheckBox" fmlaLink="$BF$311" lockText="1" noThreeD="1"/>
</file>

<file path=xl/ctrlProps/ctrlProp8.xml><?xml version="1.0" encoding="utf-8"?>
<formControlPr xmlns="http://schemas.microsoft.com/office/spreadsheetml/2009/9/main" objectType="CheckBox" fmlaLink="$BF$315" lockText="1" noThreeD="1"/>
</file>

<file path=xl/ctrlProps/ctrlProp9.xml><?xml version="1.0" encoding="utf-8"?>
<formControlPr xmlns="http://schemas.microsoft.com/office/spreadsheetml/2009/9/main" objectType="CheckBox" fmlaLink="$BF$313" lockText="1" noThreeD="1"/>
</file>

<file path=xl/drawings/drawing1.xml><?xml version="1.0" encoding="utf-8"?>
<xdr:wsDr xmlns:xdr="http://schemas.openxmlformats.org/drawingml/2006/spreadsheetDrawing" xmlns:a="http://schemas.openxmlformats.org/drawingml/2006/main">
  <xdr:twoCellAnchor>
    <xdr:from>
      <xdr:col>13</xdr:col>
      <xdr:colOff>63500</xdr:colOff>
      <xdr:row>0</xdr:row>
      <xdr:rowOff>84666</xdr:rowOff>
    </xdr:from>
    <xdr:to>
      <xdr:col>16</xdr:col>
      <xdr:colOff>666750</xdr:colOff>
      <xdr:row>3</xdr:row>
      <xdr:rowOff>317500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43167" y="84666"/>
          <a:ext cx="2667000" cy="1312334"/>
        </a:xfrm>
        <a:prstGeom prst="wedgeRoundRectCallout">
          <a:avLst>
            <a:gd name="adj1" fmla="val -50994"/>
            <a:gd name="adj2" fmla="val 58769"/>
            <a:gd name="adj3" fmla="val 16667"/>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定期報告の</a:t>
          </a:r>
          <a:r>
            <a:rPr kumimoji="1" lang="en-US" altLang="ja-JP" sz="1100">
              <a:effectLst/>
              <a:latin typeface="+mn-lt"/>
              <a:ea typeface="+mn-ea"/>
              <a:cs typeface="+mn-cs"/>
            </a:rPr>
            <a:t>【</a:t>
          </a:r>
          <a:r>
            <a:rPr kumimoji="1" lang="ja-JP" altLang="ja-JP" sz="1100">
              <a:effectLst/>
              <a:latin typeface="+mn-lt"/>
              <a:ea typeface="+mn-ea"/>
              <a:cs typeface="+mn-cs"/>
            </a:rPr>
            <a:t>年度</a:t>
          </a:r>
          <a:r>
            <a:rPr kumimoji="1" lang="en-US" altLang="ja-JP" sz="1100">
              <a:effectLst/>
              <a:latin typeface="+mn-lt"/>
              <a:ea typeface="+mn-ea"/>
              <a:cs typeface="+mn-cs"/>
            </a:rPr>
            <a:t>】</a:t>
          </a:r>
          <a:r>
            <a:rPr kumimoji="1" lang="ja-JP" altLang="ja-JP" sz="1100">
              <a:effectLst/>
              <a:latin typeface="+mn-lt"/>
              <a:ea typeface="+mn-ea"/>
              <a:cs typeface="+mn-cs"/>
            </a:rPr>
            <a:t>とは４月～</a:t>
          </a:r>
          <a:r>
            <a:rPr kumimoji="1" lang="ja-JP" altLang="en-US" sz="1100">
              <a:effectLst/>
              <a:latin typeface="+mn-lt"/>
              <a:ea typeface="+mn-ea"/>
              <a:cs typeface="+mn-cs"/>
            </a:rPr>
            <a:t>翌年</a:t>
          </a:r>
          <a:r>
            <a:rPr kumimoji="1" lang="ja-JP" altLang="ja-JP" sz="1100">
              <a:effectLst/>
              <a:latin typeface="+mn-lt"/>
              <a:ea typeface="+mn-ea"/>
              <a:cs typeface="+mn-cs"/>
            </a:rPr>
            <a:t>３月となっています。集計</a:t>
          </a:r>
          <a:r>
            <a:rPr kumimoji="1" lang="ja-JP" altLang="en-US" sz="1100">
              <a:effectLst/>
              <a:latin typeface="+mn-lt"/>
              <a:ea typeface="+mn-ea"/>
              <a:cs typeface="+mn-cs"/>
            </a:rPr>
            <a:t>対象</a:t>
          </a:r>
          <a:r>
            <a:rPr kumimoji="1" lang="ja-JP" altLang="ja-JP" sz="1100">
              <a:effectLst/>
              <a:latin typeface="+mn-lt"/>
              <a:ea typeface="+mn-ea"/>
              <a:cs typeface="+mn-cs"/>
            </a:rPr>
            <a:t>期間が</a:t>
          </a:r>
          <a:r>
            <a:rPr kumimoji="1" lang="ja-JP" altLang="en-US" sz="1100" b="1">
              <a:solidFill>
                <a:srgbClr val="7030A0"/>
              </a:solidFill>
              <a:effectLst/>
              <a:latin typeface="+mn-lt"/>
              <a:ea typeface="+mn-ea"/>
              <a:cs typeface="+mn-cs"/>
            </a:rPr>
            <a:t>紫色のセル</a:t>
          </a:r>
          <a:r>
            <a:rPr kumimoji="1" lang="ja-JP" altLang="en-US" sz="1100">
              <a:effectLst/>
              <a:latin typeface="+mn-lt"/>
              <a:ea typeface="+mn-ea"/>
              <a:cs typeface="+mn-cs"/>
            </a:rPr>
            <a:t>になっていない</a:t>
          </a:r>
          <a:r>
            <a:rPr kumimoji="1" lang="ja-JP" altLang="ja-JP" sz="1100">
              <a:effectLst/>
              <a:latin typeface="+mn-lt"/>
              <a:ea typeface="+mn-ea"/>
              <a:cs typeface="+mn-cs"/>
            </a:rPr>
            <a:t>場合は関東農政局にご相談いただきますとともに、</a:t>
          </a:r>
          <a:r>
            <a:rPr kumimoji="1" lang="ja-JP" altLang="en-US" sz="1100" b="1">
              <a:solidFill>
                <a:srgbClr val="FF0000"/>
              </a:solidFill>
              <a:effectLst/>
              <a:latin typeface="+mn-lt"/>
              <a:ea typeface="+mn-ea"/>
              <a:cs typeface="+mn-cs"/>
            </a:rPr>
            <a:t>赤枠のセル</a:t>
          </a:r>
          <a:r>
            <a:rPr kumimoji="1" lang="ja-JP" altLang="ja-JP" sz="1100">
              <a:effectLst/>
              <a:latin typeface="+mn-lt"/>
              <a:ea typeface="+mn-ea"/>
              <a:cs typeface="+mn-cs"/>
            </a:rPr>
            <a:t>内</a:t>
          </a:r>
          <a:r>
            <a:rPr kumimoji="1" lang="ja-JP" altLang="en-US" sz="1100">
              <a:effectLst/>
              <a:latin typeface="+mn-lt"/>
              <a:ea typeface="+mn-ea"/>
              <a:cs typeface="+mn-cs"/>
            </a:rPr>
            <a:t>に本年報告年度の集計対象期間の起算日を入力してください</a:t>
          </a:r>
          <a:endParaRPr kumimoji="1" lang="en-US" altLang="ja-JP" sz="1100"/>
        </a:p>
      </xdr:txBody>
    </xdr:sp>
    <xdr:clientData/>
  </xdr:twoCellAnchor>
  <xdr:twoCellAnchor>
    <xdr:from>
      <xdr:col>13</xdr:col>
      <xdr:colOff>74083</xdr:colOff>
      <xdr:row>14</xdr:row>
      <xdr:rowOff>42333</xdr:rowOff>
    </xdr:from>
    <xdr:to>
      <xdr:col>17</xdr:col>
      <xdr:colOff>63500</xdr:colOff>
      <xdr:row>20</xdr:row>
      <xdr:rowOff>63500</xdr:rowOff>
    </xdr:to>
    <xdr:sp macro="" textlink="">
      <xdr:nvSpPr>
        <xdr:cNvPr id="6" name="角丸四角形吹き出し 1">
          <a:extLst>
            <a:ext uri="{FF2B5EF4-FFF2-40B4-BE49-F238E27FC236}">
              <a16:creationId xmlns:a16="http://schemas.microsoft.com/office/drawing/2014/main" id="{00000000-0008-0000-0000-000006000000}"/>
            </a:ext>
          </a:extLst>
        </xdr:cNvPr>
        <xdr:cNvSpPr/>
      </xdr:nvSpPr>
      <xdr:spPr>
        <a:xfrm>
          <a:off x="10953750" y="4931833"/>
          <a:ext cx="2741083" cy="1545167"/>
        </a:xfrm>
        <a:prstGeom prst="wedgeRoundRectCallout">
          <a:avLst>
            <a:gd name="adj1" fmla="val -49455"/>
            <a:gd name="adj2" fmla="val 64154"/>
            <a:gd name="adj3" fmla="val 16667"/>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r>
            <a:rPr kumimoji="1" lang="ja-JP" altLang="en-US" sz="1100" b="1">
              <a:solidFill>
                <a:srgbClr val="FF0066"/>
              </a:solidFill>
            </a:rPr>
            <a:t>ピンク色のセル</a:t>
          </a:r>
          <a:r>
            <a:rPr kumimoji="1" lang="ja-JP" altLang="en-US" sz="1100"/>
            <a:t>には使用量と密接な動きをする項目名（売上高、店舗面積、来店客数、レジカウント数等）をドロップダウンリストから選択し、その単位を入力してください。</a:t>
          </a:r>
          <a:endParaRPr kumimoji="1" lang="en-US" altLang="ja-JP" sz="1100"/>
        </a:p>
        <a:p>
          <a:pPr algn="l"/>
          <a:r>
            <a:rPr kumimoji="1" lang="ja-JP" altLang="en-US" sz="1100"/>
            <a:t>（いずれもセルに文字が入ることで色が消えます）</a:t>
          </a:r>
          <a:endParaRPr kumimoji="1" lang="en-US" altLang="ja-JP" sz="1100"/>
        </a:p>
      </xdr:txBody>
    </xdr:sp>
    <xdr:clientData/>
  </xdr:twoCellAnchor>
  <xdr:twoCellAnchor>
    <xdr:from>
      <xdr:col>13</xdr:col>
      <xdr:colOff>95250</xdr:colOff>
      <xdr:row>4</xdr:row>
      <xdr:rowOff>0</xdr:rowOff>
    </xdr:from>
    <xdr:to>
      <xdr:col>17</xdr:col>
      <xdr:colOff>0</xdr:colOff>
      <xdr:row>13</xdr:row>
      <xdr:rowOff>190499</xdr:rowOff>
    </xdr:to>
    <xdr:sp macro="" textlink="">
      <xdr:nvSpPr>
        <xdr:cNvPr id="4" name="角丸四角形吹き出し 1">
          <a:extLst>
            <a:ext uri="{FF2B5EF4-FFF2-40B4-BE49-F238E27FC236}">
              <a16:creationId xmlns:a16="http://schemas.microsoft.com/office/drawing/2014/main" id="{00000000-0008-0000-0000-000004000000}"/>
            </a:ext>
          </a:extLst>
        </xdr:cNvPr>
        <xdr:cNvSpPr/>
      </xdr:nvSpPr>
      <xdr:spPr>
        <a:xfrm>
          <a:off x="10974917" y="1460500"/>
          <a:ext cx="2656416" cy="3238499"/>
        </a:xfrm>
        <a:prstGeom prst="wedgeRoundRectCallout">
          <a:avLst>
            <a:gd name="adj1" fmla="val -50611"/>
            <a:gd name="adj2" fmla="val 56805"/>
            <a:gd name="adj3" fmla="val 16667"/>
          </a:avLst>
        </a:prstGeom>
        <a:gradFill rotWithShape="0">
          <a:gsLst>
            <a:gs pos="0">
              <a:srgbClr val="BBD5F0"/>
            </a:gs>
            <a:gs pos="100000">
              <a:srgbClr val="9CBEE0"/>
            </a:gs>
          </a:gsLst>
          <a:lin ang="5400000" scaled="0"/>
        </a:gradFill>
        <a:ln w="15875" cap="flat" cmpd="sng" algn="ctr">
          <a:solidFill>
            <a:srgbClr val="739CC3"/>
          </a:solidFill>
          <a:prstDash val="solid"/>
          <a:miter lim="200000"/>
        </a:ln>
      </xdr:spPr>
      <xdr:txBody>
        <a:bodyPr vertOverflow="clip" horzOverflow="clip" rtlCol="0" anchor="t"/>
        <a:lstStyle/>
        <a:p>
          <a:pPr algn="l"/>
          <a:r>
            <a:rPr kumimoji="1" lang="ja-JP" altLang="en-US" sz="1100" b="1">
              <a:solidFill>
                <a:srgbClr val="0070C0"/>
              </a:solidFill>
            </a:rPr>
            <a:t>水色のセル</a:t>
          </a:r>
          <a:r>
            <a:rPr kumimoji="1" lang="ja-JP" altLang="en-US" sz="1100"/>
            <a:t>には</a:t>
          </a:r>
          <a:r>
            <a:rPr kumimoji="1" lang="ja-JP" altLang="en-US" sz="1100">
              <a:effectLst/>
              <a:latin typeface="+mn-lt"/>
              <a:ea typeface="+mn-ea"/>
              <a:cs typeface="+mn-cs"/>
            </a:rPr>
            <a:t>単位未満を</a:t>
          </a:r>
          <a:r>
            <a:rPr kumimoji="1" lang="ja-JP" altLang="ja-JP" sz="1100">
              <a:effectLst/>
              <a:latin typeface="+mn-lt"/>
              <a:ea typeface="+mn-ea"/>
              <a:cs typeface="+mn-cs"/>
            </a:rPr>
            <a:t>四捨五入した</a:t>
          </a:r>
          <a:r>
            <a:rPr kumimoji="1" lang="ja-JP" altLang="en-US" sz="1100"/>
            <a:t>整数値を入力してください</a:t>
          </a:r>
          <a:endParaRPr kumimoji="1" lang="en-US" altLang="ja-JP" sz="1100"/>
        </a:p>
        <a:p>
          <a:pPr algn="l"/>
          <a:br>
            <a:rPr kumimoji="1" lang="en-US" altLang="ja-JP" sz="1100"/>
          </a:br>
          <a:r>
            <a:rPr kumimoji="1" lang="ja-JP" altLang="en-US" sz="1100"/>
            <a:t>＜プラ製＞</a:t>
          </a:r>
          <a:endParaRPr kumimoji="1" lang="en-US" altLang="ja-JP" sz="1100"/>
        </a:p>
        <a:p>
          <a:pPr algn="l"/>
          <a:r>
            <a:rPr kumimoji="1" lang="ja-JP" altLang="en-US" sz="1100"/>
            <a:t>個々の内数＞プラ製の容器包装ならば、</a:t>
          </a:r>
          <a:endParaRPr kumimoji="1" lang="en-US" altLang="ja-JP" sz="1100"/>
        </a:p>
        <a:p>
          <a:pPr algn="l"/>
          <a:r>
            <a:rPr kumimoji="1" lang="ja-JP" altLang="en-US" sz="1100" b="0">
              <a:solidFill>
                <a:sysClr val="windowText" lastClr="000000"/>
              </a:solidFill>
            </a:rPr>
            <a:t>当該項目及びプラ製の容器包装は</a:t>
          </a:r>
          <a:r>
            <a:rPr kumimoji="1" lang="ja-JP" altLang="en-US" sz="1100" b="1">
              <a:solidFill>
                <a:srgbClr val="FF0000"/>
              </a:solidFill>
            </a:rPr>
            <a:t>赤色のセル</a:t>
          </a:r>
          <a:r>
            <a:rPr kumimoji="1" lang="ja-JP" altLang="en-US" sz="1100"/>
            <a:t>になります</a:t>
          </a:r>
          <a:endParaRPr kumimoji="1" lang="en-US" altLang="ja-JP" sz="1100"/>
        </a:p>
        <a:p>
          <a:pPr algn="l"/>
          <a:endParaRPr kumimoji="1" lang="en-US" altLang="ja-JP" sz="1100"/>
        </a:p>
        <a:p>
          <a:pPr algn="l"/>
          <a:r>
            <a:rPr kumimoji="1" lang="ja-JP" altLang="en-US" sz="1100"/>
            <a:t>４種の買物袋の合計した値＞プラ製容器包装ならば、</a:t>
          </a:r>
          <a:endParaRPr kumimoji="1" lang="en-US" altLang="ja-JP" sz="1100"/>
        </a:p>
        <a:p>
          <a:pPr algn="l"/>
          <a:r>
            <a:rPr kumimoji="1" lang="ja-JP" altLang="en-US" sz="1100" b="1">
              <a:solidFill>
                <a:srgbClr val="00B050"/>
              </a:solidFill>
            </a:rPr>
            <a:t>若草色のセル</a:t>
          </a:r>
          <a:r>
            <a:rPr kumimoji="1" lang="ja-JP" altLang="en-US" sz="1100"/>
            <a:t>になります</a:t>
          </a:r>
          <a:br>
            <a:rPr kumimoji="1" lang="en-US" altLang="ja-JP" sz="1100"/>
          </a:br>
          <a:endParaRPr kumimoji="1" lang="en-US" altLang="ja-JP" sz="1100"/>
        </a:p>
        <a:p>
          <a:pPr algn="l"/>
          <a:r>
            <a:rPr kumimoji="1" lang="ja-JP" altLang="en-US" sz="1100"/>
            <a:t>＜紙製＞</a:t>
          </a:r>
          <a:br>
            <a:rPr kumimoji="1" lang="en-US" altLang="ja-JP" sz="1100"/>
          </a:br>
          <a:r>
            <a:rPr kumimoji="1" lang="ja-JP" altLang="en-US" sz="1100"/>
            <a:t>紙製の袋＞紙製の容器包装ならば、</a:t>
          </a:r>
          <a:r>
            <a:rPr kumimoji="1" lang="ja-JP" altLang="en-US" sz="1100" b="1">
              <a:solidFill>
                <a:srgbClr val="0070C0"/>
              </a:solidFill>
              <a:effectLst/>
              <a:latin typeface="+mn-lt"/>
              <a:ea typeface="+mn-ea"/>
              <a:cs typeface="+mn-cs"/>
            </a:rPr>
            <a:t>濃い水</a:t>
          </a:r>
          <a:r>
            <a:rPr kumimoji="1" lang="ja-JP" altLang="ja-JP" sz="1100" b="1">
              <a:solidFill>
                <a:srgbClr val="0070C0"/>
              </a:solidFill>
              <a:effectLst/>
              <a:latin typeface="+mn-lt"/>
              <a:ea typeface="+mn-ea"/>
              <a:cs typeface="+mn-cs"/>
            </a:rPr>
            <a:t>色</a:t>
          </a:r>
          <a:r>
            <a:rPr kumimoji="1" lang="ja-JP" altLang="en-US" sz="1100" b="1">
              <a:solidFill>
                <a:srgbClr val="0070C0"/>
              </a:solidFill>
              <a:effectLst/>
              <a:latin typeface="+mn-lt"/>
              <a:ea typeface="+mn-ea"/>
              <a:cs typeface="+mn-cs"/>
            </a:rPr>
            <a:t>のセル</a:t>
          </a:r>
          <a:r>
            <a:rPr kumimoji="1" lang="ja-JP" altLang="ja-JP" sz="1100">
              <a:effectLst/>
              <a:latin typeface="+mn-lt"/>
              <a:ea typeface="+mn-ea"/>
              <a:cs typeface="+mn-cs"/>
            </a:rPr>
            <a:t>になります</a:t>
          </a:r>
          <a:endParaRPr kumimoji="1" lang="en-US" altLang="ja-JP" sz="1100"/>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142875</xdr:colOff>
      <xdr:row>2</xdr:row>
      <xdr:rowOff>114300</xdr:rowOff>
    </xdr:from>
    <xdr:to>
      <xdr:col>53</xdr:col>
      <xdr:colOff>161925</xdr:colOff>
      <xdr:row>5</xdr:row>
      <xdr:rowOff>95250</xdr:rowOff>
    </xdr:to>
    <xdr:sp macro="" textlink="">
      <xdr:nvSpPr>
        <xdr:cNvPr id="32769" name="AutoShape 4">
          <a:extLst>
            <a:ext uri="{FF2B5EF4-FFF2-40B4-BE49-F238E27FC236}">
              <a16:creationId xmlns:a16="http://schemas.microsoft.com/office/drawing/2014/main" id="{00000000-0008-0000-0100-000001800000}"/>
            </a:ext>
          </a:extLst>
        </xdr:cNvPr>
        <xdr:cNvSpPr>
          <a:spLocks noChangeArrowheads="1"/>
        </xdr:cNvSpPr>
      </xdr:nvSpPr>
      <xdr:spPr bwMode="auto">
        <a:xfrm>
          <a:off x="7677150" y="828675"/>
          <a:ext cx="3581400" cy="552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xdr:colOff>
      <xdr:row>21</xdr:row>
      <xdr:rowOff>161925</xdr:rowOff>
    </xdr:from>
    <xdr:to>
      <xdr:col>36</xdr:col>
      <xdr:colOff>161925</xdr:colOff>
      <xdr:row>21</xdr:row>
      <xdr:rowOff>171450</xdr:rowOff>
    </xdr:to>
    <xdr:sp macro="" textlink="">
      <xdr:nvSpPr>
        <xdr:cNvPr id="32773" name="Line 22">
          <a:extLst>
            <a:ext uri="{FF2B5EF4-FFF2-40B4-BE49-F238E27FC236}">
              <a16:creationId xmlns:a16="http://schemas.microsoft.com/office/drawing/2014/main" id="{00000000-0008-0000-0100-000005800000}"/>
            </a:ext>
          </a:extLst>
        </xdr:cNvPr>
        <xdr:cNvSpPr>
          <a:spLocks noChangeShapeType="1"/>
        </xdr:cNvSpPr>
      </xdr:nvSpPr>
      <xdr:spPr bwMode="auto">
        <a:xfrm flipH="1">
          <a:off x="7343775" y="4505325"/>
          <a:ext cx="3524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283</xdr:row>
          <xdr:rowOff>190500</xdr:rowOff>
        </xdr:from>
        <xdr:to>
          <xdr:col>17</xdr:col>
          <xdr:colOff>38100</xdr:colOff>
          <xdr:row>286</xdr:row>
          <xdr:rowOff>47625</xdr:rowOff>
        </xdr:to>
        <xdr:sp macro="" textlink="">
          <xdr:nvSpPr>
            <xdr:cNvPr id="11006" name="Check Box 766" hidden="1">
              <a:extLst>
                <a:ext uri="{63B3BB69-23CF-44E3-9099-C40C66FF867C}">
                  <a14:compatExt spid="_x0000_s11006"/>
                </a:ext>
                <a:ext uri="{FF2B5EF4-FFF2-40B4-BE49-F238E27FC236}">
                  <a16:creationId xmlns:a16="http://schemas.microsoft.com/office/drawing/2014/main" id="{00000000-0008-0000-0100-0000FE2A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287</xdr:row>
          <xdr:rowOff>0</xdr:rowOff>
        </xdr:from>
        <xdr:to>
          <xdr:col>17</xdr:col>
          <xdr:colOff>38100</xdr:colOff>
          <xdr:row>289</xdr:row>
          <xdr:rowOff>57150</xdr:rowOff>
        </xdr:to>
        <xdr:sp macro="" textlink="">
          <xdr:nvSpPr>
            <xdr:cNvPr id="11007" name="Check Box 767" hidden="1">
              <a:extLst>
                <a:ext uri="{63B3BB69-23CF-44E3-9099-C40C66FF867C}">
                  <a14:compatExt spid="_x0000_s11007"/>
                </a:ext>
                <a:ext uri="{FF2B5EF4-FFF2-40B4-BE49-F238E27FC236}">
                  <a16:creationId xmlns:a16="http://schemas.microsoft.com/office/drawing/2014/main" id="{00000000-0008-0000-0100-0000FF2A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288</xdr:row>
          <xdr:rowOff>190500</xdr:rowOff>
        </xdr:from>
        <xdr:to>
          <xdr:col>17</xdr:col>
          <xdr:colOff>38100</xdr:colOff>
          <xdr:row>291</xdr:row>
          <xdr:rowOff>47625</xdr:rowOff>
        </xdr:to>
        <xdr:sp macro="" textlink="">
          <xdr:nvSpPr>
            <xdr:cNvPr id="11008" name="Check Box 768" hidden="1">
              <a:extLst>
                <a:ext uri="{63B3BB69-23CF-44E3-9099-C40C66FF867C}">
                  <a14:compatExt spid="_x0000_s11008"/>
                </a:ext>
                <a:ext uri="{FF2B5EF4-FFF2-40B4-BE49-F238E27FC236}">
                  <a16:creationId xmlns:a16="http://schemas.microsoft.com/office/drawing/2014/main" id="{00000000-0008-0000-0100-000000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291</xdr:row>
          <xdr:rowOff>9525</xdr:rowOff>
        </xdr:from>
        <xdr:to>
          <xdr:col>17</xdr:col>
          <xdr:colOff>38100</xdr:colOff>
          <xdr:row>293</xdr:row>
          <xdr:rowOff>57150</xdr:rowOff>
        </xdr:to>
        <xdr:sp macro="" textlink="">
          <xdr:nvSpPr>
            <xdr:cNvPr id="11009" name="Check Box 769" hidden="1">
              <a:extLst>
                <a:ext uri="{63B3BB69-23CF-44E3-9099-C40C66FF867C}">
                  <a14:compatExt spid="_x0000_s11009"/>
                </a:ext>
                <a:ext uri="{FF2B5EF4-FFF2-40B4-BE49-F238E27FC236}">
                  <a16:creationId xmlns:a16="http://schemas.microsoft.com/office/drawing/2014/main" id="{00000000-0008-0000-0100-000001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292</xdr:row>
          <xdr:rowOff>200025</xdr:rowOff>
        </xdr:from>
        <xdr:to>
          <xdr:col>17</xdr:col>
          <xdr:colOff>38100</xdr:colOff>
          <xdr:row>295</xdr:row>
          <xdr:rowOff>57150</xdr:rowOff>
        </xdr:to>
        <xdr:sp macro="" textlink="">
          <xdr:nvSpPr>
            <xdr:cNvPr id="11010" name="Check Box 770" hidden="1">
              <a:extLst>
                <a:ext uri="{63B3BB69-23CF-44E3-9099-C40C66FF867C}">
                  <a14:compatExt spid="_x0000_s11010"/>
                </a:ext>
                <a:ext uri="{FF2B5EF4-FFF2-40B4-BE49-F238E27FC236}">
                  <a16:creationId xmlns:a16="http://schemas.microsoft.com/office/drawing/2014/main" id="{00000000-0008-0000-0100-000002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307</xdr:row>
          <xdr:rowOff>9525</xdr:rowOff>
        </xdr:from>
        <xdr:to>
          <xdr:col>17</xdr:col>
          <xdr:colOff>38100</xdr:colOff>
          <xdr:row>309</xdr:row>
          <xdr:rowOff>57150</xdr:rowOff>
        </xdr:to>
        <xdr:sp macro="" textlink="">
          <xdr:nvSpPr>
            <xdr:cNvPr id="11011" name="Check Box 771" hidden="1">
              <a:extLst>
                <a:ext uri="{63B3BB69-23CF-44E3-9099-C40C66FF867C}">
                  <a14:compatExt spid="_x0000_s11011"/>
                </a:ext>
                <a:ext uri="{FF2B5EF4-FFF2-40B4-BE49-F238E27FC236}">
                  <a16:creationId xmlns:a16="http://schemas.microsoft.com/office/drawing/2014/main" id="{00000000-0008-0000-0100-000003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309</xdr:row>
          <xdr:rowOff>9525</xdr:rowOff>
        </xdr:from>
        <xdr:to>
          <xdr:col>17</xdr:col>
          <xdr:colOff>38100</xdr:colOff>
          <xdr:row>311</xdr:row>
          <xdr:rowOff>57150</xdr:rowOff>
        </xdr:to>
        <xdr:sp macro="" textlink="">
          <xdr:nvSpPr>
            <xdr:cNvPr id="11012" name="Check Box 772" hidden="1">
              <a:extLst>
                <a:ext uri="{63B3BB69-23CF-44E3-9099-C40C66FF867C}">
                  <a14:compatExt spid="_x0000_s11012"/>
                </a:ext>
                <a:ext uri="{FF2B5EF4-FFF2-40B4-BE49-F238E27FC236}">
                  <a16:creationId xmlns:a16="http://schemas.microsoft.com/office/drawing/2014/main" id="{00000000-0008-0000-0100-000004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313</xdr:row>
          <xdr:rowOff>9525</xdr:rowOff>
        </xdr:from>
        <xdr:to>
          <xdr:col>17</xdr:col>
          <xdr:colOff>38100</xdr:colOff>
          <xdr:row>315</xdr:row>
          <xdr:rowOff>57150</xdr:rowOff>
        </xdr:to>
        <xdr:sp macro="" textlink="">
          <xdr:nvSpPr>
            <xdr:cNvPr id="11013" name="Check Box 773" hidden="1">
              <a:extLst>
                <a:ext uri="{63B3BB69-23CF-44E3-9099-C40C66FF867C}">
                  <a14:compatExt spid="_x0000_s11013"/>
                </a:ext>
                <a:ext uri="{FF2B5EF4-FFF2-40B4-BE49-F238E27FC236}">
                  <a16:creationId xmlns:a16="http://schemas.microsoft.com/office/drawing/2014/main" id="{00000000-0008-0000-0100-000005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311</xdr:row>
          <xdr:rowOff>9525</xdr:rowOff>
        </xdr:from>
        <xdr:to>
          <xdr:col>17</xdr:col>
          <xdr:colOff>38100</xdr:colOff>
          <xdr:row>313</xdr:row>
          <xdr:rowOff>66675</xdr:rowOff>
        </xdr:to>
        <xdr:sp macro="" textlink="">
          <xdr:nvSpPr>
            <xdr:cNvPr id="11014" name="Check Box 774" hidden="1">
              <a:extLst>
                <a:ext uri="{63B3BB69-23CF-44E3-9099-C40C66FF867C}">
                  <a14:compatExt spid="_x0000_s11014"/>
                </a:ext>
                <a:ext uri="{FF2B5EF4-FFF2-40B4-BE49-F238E27FC236}">
                  <a16:creationId xmlns:a16="http://schemas.microsoft.com/office/drawing/2014/main" id="{00000000-0008-0000-0100-000006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315</xdr:row>
          <xdr:rowOff>0</xdr:rowOff>
        </xdr:from>
        <xdr:to>
          <xdr:col>17</xdr:col>
          <xdr:colOff>38100</xdr:colOff>
          <xdr:row>317</xdr:row>
          <xdr:rowOff>47625</xdr:rowOff>
        </xdr:to>
        <xdr:sp macro="" textlink="">
          <xdr:nvSpPr>
            <xdr:cNvPr id="11015" name="Check Box 775" hidden="1">
              <a:extLst>
                <a:ext uri="{63B3BB69-23CF-44E3-9099-C40C66FF867C}">
                  <a14:compatExt spid="_x0000_s11015"/>
                </a:ext>
                <a:ext uri="{FF2B5EF4-FFF2-40B4-BE49-F238E27FC236}">
                  <a16:creationId xmlns:a16="http://schemas.microsoft.com/office/drawing/2014/main" id="{00000000-0008-0000-0100-000007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334</xdr:row>
          <xdr:rowOff>66675</xdr:rowOff>
        </xdr:from>
        <xdr:to>
          <xdr:col>10</xdr:col>
          <xdr:colOff>38100</xdr:colOff>
          <xdr:row>336</xdr:row>
          <xdr:rowOff>0</xdr:rowOff>
        </xdr:to>
        <xdr:sp macro="" textlink="">
          <xdr:nvSpPr>
            <xdr:cNvPr id="11016" name="Check Box 776" hidden="1">
              <a:extLst>
                <a:ext uri="{63B3BB69-23CF-44E3-9099-C40C66FF867C}">
                  <a14:compatExt spid="_x0000_s11016"/>
                </a:ext>
                <a:ext uri="{FF2B5EF4-FFF2-40B4-BE49-F238E27FC236}">
                  <a16:creationId xmlns:a16="http://schemas.microsoft.com/office/drawing/2014/main" id="{00000000-0008-0000-0100-000008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335</xdr:row>
          <xdr:rowOff>190500</xdr:rowOff>
        </xdr:from>
        <xdr:to>
          <xdr:col>10</xdr:col>
          <xdr:colOff>38100</xdr:colOff>
          <xdr:row>338</xdr:row>
          <xdr:rowOff>47625</xdr:rowOff>
        </xdr:to>
        <xdr:sp macro="" textlink="">
          <xdr:nvSpPr>
            <xdr:cNvPr id="11017" name="Check Box 777" hidden="1">
              <a:extLst>
                <a:ext uri="{63B3BB69-23CF-44E3-9099-C40C66FF867C}">
                  <a14:compatExt spid="_x0000_s11017"/>
                </a:ext>
                <a:ext uri="{FF2B5EF4-FFF2-40B4-BE49-F238E27FC236}">
                  <a16:creationId xmlns:a16="http://schemas.microsoft.com/office/drawing/2014/main" id="{00000000-0008-0000-0100-000009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337</xdr:row>
          <xdr:rowOff>190500</xdr:rowOff>
        </xdr:from>
        <xdr:to>
          <xdr:col>10</xdr:col>
          <xdr:colOff>38100</xdr:colOff>
          <xdr:row>340</xdr:row>
          <xdr:rowOff>47625</xdr:rowOff>
        </xdr:to>
        <xdr:sp macro="" textlink="">
          <xdr:nvSpPr>
            <xdr:cNvPr id="11018" name="Check Box 778" hidden="1">
              <a:extLst>
                <a:ext uri="{63B3BB69-23CF-44E3-9099-C40C66FF867C}">
                  <a14:compatExt spid="_x0000_s11018"/>
                </a:ext>
                <a:ext uri="{FF2B5EF4-FFF2-40B4-BE49-F238E27FC236}">
                  <a16:creationId xmlns:a16="http://schemas.microsoft.com/office/drawing/2014/main" id="{00000000-0008-0000-0100-00000A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339</xdr:row>
          <xdr:rowOff>190500</xdr:rowOff>
        </xdr:from>
        <xdr:to>
          <xdr:col>10</xdr:col>
          <xdr:colOff>38100</xdr:colOff>
          <xdr:row>342</xdr:row>
          <xdr:rowOff>47625</xdr:rowOff>
        </xdr:to>
        <xdr:sp macro="" textlink="">
          <xdr:nvSpPr>
            <xdr:cNvPr id="11019" name="Check Box 779" hidden="1">
              <a:extLst>
                <a:ext uri="{63B3BB69-23CF-44E3-9099-C40C66FF867C}">
                  <a14:compatExt spid="_x0000_s11019"/>
                </a:ext>
                <a:ext uri="{FF2B5EF4-FFF2-40B4-BE49-F238E27FC236}">
                  <a16:creationId xmlns:a16="http://schemas.microsoft.com/office/drawing/2014/main" id="{00000000-0008-0000-0100-00000B2B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35</xdr:col>
      <xdr:colOff>19050</xdr:colOff>
      <xdr:row>18</xdr:row>
      <xdr:rowOff>76200</xdr:rowOff>
    </xdr:from>
    <xdr:to>
      <xdr:col>36</xdr:col>
      <xdr:colOff>190500</xdr:colOff>
      <xdr:row>18</xdr:row>
      <xdr:rowOff>85725</xdr:rowOff>
    </xdr:to>
    <xdr:sp macro="" textlink="">
      <xdr:nvSpPr>
        <xdr:cNvPr id="32792" name="Line 22">
          <a:extLst>
            <a:ext uri="{FF2B5EF4-FFF2-40B4-BE49-F238E27FC236}">
              <a16:creationId xmlns:a16="http://schemas.microsoft.com/office/drawing/2014/main" id="{00000000-0008-0000-0100-000018800000}"/>
            </a:ext>
          </a:extLst>
        </xdr:cNvPr>
        <xdr:cNvSpPr>
          <a:spLocks noChangeShapeType="1"/>
        </xdr:cNvSpPr>
      </xdr:nvSpPr>
      <xdr:spPr bwMode="auto">
        <a:xfrm flipH="1" flipV="1">
          <a:off x="7343775" y="3848100"/>
          <a:ext cx="3810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38100</xdr:colOff>
      <xdr:row>15</xdr:row>
      <xdr:rowOff>76200</xdr:rowOff>
    </xdr:from>
    <xdr:to>
      <xdr:col>36</xdr:col>
      <xdr:colOff>190500</xdr:colOff>
      <xdr:row>15</xdr:row>
      <xdr:rowOff>85725</xdr:rowOff>
    </xdr:to>
    <xdr:sp macro="" textlink="">
      <xdr:nvSpPr>
        <xdr:cNvPr id="32793" name="Line 22">
          <a:extLst>
            <a:ext uri="{FF2B5EF4-FFF2-40B4-BE49-F238E27FC236}">
              <a16:creationId xmlns:a16="http://schemas.microsoft.com/office/drawing/2014/main" id="{00000000-0008-0000-0100-000019800000}"/>
            </a:ext>
          </a:extLst>
        </xdr:cNvPr>
        <xdr:cNvSpPr>
          <a:spLocks noChangeShapeType="1"/>
        </xdr:cNvSpPr>
      </xdr:nvSpPr>
      <xdr:spPr bwMode="auto">
        <a:xfrm flipH="1" flipV="1">
          <a:off x="7362825" y="3267075"/>
          <a:ext cx="3619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180975</xdr:colOff>
      <xdr:row>53</xdr:row>
      <xdr:rowOff>180975</xdr:rowOff>
    </xdr:from>
    <xdr:to>
      <xdr:col>31</xdr:col>
      <xdr:colOff>171450</xdr:colOff>
      <xdr:row>55</xdr:row>
      <xdr:rowOff>171450</xdr:rowOff>
    </xdr:to>
    <xdr:sp macro="" textlink="">
      <xdr:nvSpPr>
        <xdr:cNvPr id="32797" name="カギ線コネクタ 38">
          <a:extLst>
            <a:ext uri="{FF2B5EF4-FFF2-40B4-BE49-F238E27FC236}">
              <a16:creationId xmlns:a16="http://schemas.microsoft.com/office/drawing/2014/main" id="{00000000-0008-0000-0100-00001D800000}"/>
            </a:ext>
          </a:extLst>
        </xdr:cNvPr>
        <xdr:cNvSpPr>
          <a:spLocks noChangeShapeType="1"/>
        </xdr:cNvSpPr>
      </xdr:nvSpPr>
      <xdr:spPr bwMode="auto">
        <a:xfrm rot="10800000" flipV="1">
          <a:off x="5200650" y="11096625"/>
          <a:ext cx="1457325" cy="371475"/>
        </a:xfrm>
        <a:prstGeom prst="bentConnector3">
          <a:avLst>
            <a:gd name="adj1" fmla="val 49954"/>
          </a:avLst>
        </a:prstGeom>
        <a:noFill/>
        <a:ln w="28575">
          <a:solidFill>
            <a:srgbClr val="FF0000"/>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27</xdr:row>
      <xdr:rowOff>171450</xdr:rowOff>
    </xdr:from>
    <xdr:to>
      <xdr:col>36</xdr:col>
      <xdr:colOff>161925</xdr:colOff>
      <xdr:row>27</xdr:row>
      <xdr:rowOff>180975</xdr:rowOff>
    </xdr:to>
    <xdr:sp macro="" textlink="">
      <xdr:nvSpPr>
        <xdr:cNvPr id="12370" name="Line 22">
          <a:extLst>
            <a:ext uri="{FF2B5EF4-FFF2-40B4-BE49-F238E27FC236}">
              <a16:creationId xmlns:a16="http://schemas.microsoft.com/office/drawing/2014/main" id="{00000000-0008-0000-0100-000052300000}"/>
            </a:ext>
          </a:extLst>
        </xdr:cNvPr>
        <xdr:cNvSpPr>
          <a:spLocks noChangeShapeType="1"/>
        </xdr:cNvSpPr>
      </xdr:nvSpPr>
      <xdr:spPr bwMode="auto">
        <a:xfrm flipH="1">
          <a:off x="7324725" y="5086350"/>
          <a:ext cx="3714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38100</xdr:colOff>
      <xdr:row>146</xdr:row>
      <xdr:rowOff>190500</xdr:rowOff>
    </xdr:from>
    <xdr:to>
      <xdr:col>37</xdr:col>
      <xdr:colOff>190500</xdr:colOff>
      <xdr:row>146</xdr:row>
      <xdr:rowOff>200025</xdr:rowOff>
    </xdr:to>
    <xdr:sp macro="" textlink="">
      <xdr:nvSpPr>
        <xdr:cNvPr id="12372" name="Line 21">
          <a:extLst>
            <a:ext uri="{FF2B5EF4-FFF2-40B4-BE49-F238E27FC236}">
              <a16:creationId xmlns:a16="http://schemas.microsoft.com/office/drawing/2014/main" id="{00000000-0008-0000-0100-000054300000}"/>
            </a:ext>
          </a:extLst>
        </xdr:cNvPr>
        <xdr:cNvSpPr>
          <a:spLocks noChangeShapeType="1"/>
        </xdr:cNvSpPr>
      </xdr:nvSpPr>
      <xdr:spPr bwMode="auto">
        <a:xfrm flipH="1">
          <a:off x="7572375" y="28413075"/>
          <a:ext cx="3619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9525</xdr:colOff>
      <xdr:row>262</xdr:row>
      <xdr:rowOff>57150</xdr:rowOff>
    </xdr:from>
    <xdr:to>
      <xdr:col>37</xdr:col>
      <xdr:colOff>133350</xdr:colOff>
      <xdr:row>262</xdr:row>
      <xdr:rowOff>66675</xdr:rowOff>
    </xdr:to>
    <xdr:sp macro="" textlink="">
      <xdr:nvSpPr>
        <xdr:cNvPr id="12377" name="Line 21">
          <a:extLst>
            <a:ext uri="{FF2B5EF4-FFF2-40B4-BE49-F238E27FC236}">
              <a16:creationId xmlns:a16="http://schemas.microsoft.com/office/drawing/2014/main" id="{00000000-0008-0000-0100-000059300000}"/>
            </a:ext>
          </a:extLst>
        </xdr:cNvPr>
        <xdr:cNvSpPr>
          <a:spLocks noChangeShapeType="1"/>
        </xdr:cNvSpPr>
      </xdr:nvSpPr>
      <xdr:spPr bwMode="auto">
        <a:xfrm flipH="1" flipV="1">
          <a:off x="7543800" y="51615975"/>
          <a:ext cx="3333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38100</xdr:colOff>
      <xdr:row>290</xdr:row>
      <xdr:rowOff>0</xdr:rowOff>
    </xdr:from>
    <xdr:to>
      <xdr:col>37</xdr:col>
      <xdr:colOff>152400</xdr:colOff>
      <xdr:row>290</xdr:row>
      <xdr:rowOff>9525</xdr:rowOff>
    </xdr:to>
    <xdr:sp macro="" textlink="">
      <xdr:nvSpPr>
        <xdr:cNvPr id="12378" name="Line 21">
          <a:extLst>
            <a:ext uri="{FF2B5EF4-FFF2-40B4-BE49-F238E27FC236}">
              <a16:creationId xmlns:a16="http://schemas.microsoft.com/office/drawing/2014/main" id="{00000000-0008-0000-0100-00005A300000}"/>
            </a:ext>
          </a:extLst>
        </xdr:cNvPr>
        <xdr:cNvSpPr>
          <a:spLocks noChangeShapeType="1"/>
        </xdr:cNvSpPr>
      </xdr:nvSpPr>
      <xdr:spPr bwMode="auto">
        <a:xfrm flipH="1">
          <a:off x="7572375" y="56540400"/>
          <a:ext cx="3238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28575</xdr:colOff>
      <xdr:row>312</xdr:row>
      <xdr:rowOff>28575</xdr:rowOff>
    </xdr:from>
    <xdr:to>
      <xdr:col>37</xdr:col>
      <xdr:colOff>171450</xdr:colOff>
      <xdr:row>312</xdr:row>
      <xdr:rowOff>38100</xdr:rowOff>
    </xdr:to>
    <xdr:sp macro="" textlink="">
      <xdr:nvSpPr>
        <xdr:cNvPr id="12380" name="Line 21">
          <a:extLst>
            <a:ext uri="{FF2B5EF4-FFF2-40B4-BE49-F238E27FC236}">
              <a16:creationId xmlns:a16="http://schemas.microsoft.com/office/drawing/2014/main" id="{00000000-0008-0000-0100-00005C300000}"/>
            </a:ext>
          </a:extLst>
        </xdr:cNvPr>
        <xdr:cNvSpPr>
          <a:spLocks noChangeShapeType="1"/>
        </xdr:cNvSpPr>
      </xdr:nvSpPr>
      <xdr:spPr bwMode="auto">
        <a:xfrm flipH="1" flipV="1">
          <a:off x="7562850" y="60226575"/>
          <a:ext cx="3524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28575</xdr:colOff>
      <xdr:row>338</xdr:row>
      <xdr:rowOff>66675</xdr:rowOff>
    </xdr:from>
    <xdr:to>
      <xdr:col>37</xdr:col>
      <xdr:colOff>180975</xdr:colOff>
      <xdr:row>339</xdr:row>
      <xdr:rowOff>0</xdr:rowOff>
    </xdr:to>
    <xdr:sp macro="" textlink="">
      <xdr:nvSpPr>
        <xdr:cNvPr id="12381" name="Line 21">
          <a:extLst>
            <a:ext uri="{FF2B5EF4-FFF2-40B4-BE49-F238E27FC236}">
              <a16:creationId xmlns:a16="http://schemas.microsoft.com/office/drawing/2014/main" id="{00000000-0008-0000-0100-00005D300000}"/>
            </a:ext>
          </a:extLst>
        </xdr:cNvPr>
        <xdr:cNvSpPr>
          <a:spLocks noChangeShapeType="1"/>
        </xdr:cNvSpPr>
      </xdr:nvSpPr>
      <xdr:spPr bwMode="auto">
        <a:xfrm flipH="1">
          <a:off x="7562850" y="64446150"/>
          <a:ext cx="3619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9525</xdr:colOff>
      <xdr:row>393</xdr:row>
      <xdr:rowOff>0</xdr:rowOff>
    </xdr:from>
    <xdr:to>
      <xdr:col>37</xdr:col>
      <xdr:colOff>161925</xdr:colOff>
      <xdr:row>393</xdr:row>
      <xdr:rowOff>9525</xdr:rowOff>
    </xdr:to>
    <xdr:sp macro="" textlink="">
      <xdr:nvSpPr>
        <xdr:cNvPr id="12382" name="Line 21">
          <a:extLst>
            <a:ext uri="{FF2B5EF4-FFF2-40B4-BE49-F238E27FC236}">
              <a16:creationId xmlns:a16="http://schemas.microsoft.com/office/drawing/2014/main" id="{00000000-0008-0000-0100-00005E300000}"/>
            </a:ext>
          </a:extLst>
        </xdr:cNvPr>
        <xdr:cNvSpPr>
          <a:spLocks noChangeShapeType="1"/>
        </xdr:cNvSpPr>
      </xdr:nvSpPr>
      <xdr:spPr bwMode="auto">
        <a:xfrm flipH="1">
          <a:off x="7543800" y="75009375"/>
          <a:ext cx="3619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269</xdr:row>
          <xdr:rowOff>171450</xdr:rowOff>
        </xdr:from>
        <xdr:to>
          <xdr:col>18</xdr:col>
          <xdr:colOff>9525</xdr:colOff>
          <xdr:row>273</xdr:row>
          <xdr:rowOff>19050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100-00002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36</xdr:col>
      <xdr:colOff>47625</xdr:colOff>
      <xdr:row>271</xdr:row>
      <xdr:rowOff>123825</xdr:rowOff>
    </xdr:from>
    <xdr:to>
      <xdr:col>37</xdr:col>
      <xdr:colOff>200025</xdr:colOff>
      <xdr:row>271</xdr:row>
      <xdr:rowOff>133350</xdr:rowOff>
    </xdr:to>
    <xdr:sp macro="" textlink="">
      <xdr:nvSpPr>
        <xdr:cNvPr id="2106" name="Line 21">
          <a:extLst>
            <a:ext uri="{FF2B5EF4-FFF2-40B4-BE49-F238E27FC236}">
              <a16:creationId xmlns:a16="http://schemas.microsoft.com/office/drawing/2014/main" id="{00000000-0008-0000-0100-00003A080000}"/>
            </a:ext>
          </a:extLst>
        </xdr:cNvPr>
        <xdr:cNvSpPr>
          <a:spLocks noChangeShapeType="1"/>
        </xdr:cNvSpPr>
      </xdr:nvSpPr>
      <xdr:spPr bwMode="auto">
        <a:xfrm flipH="1">
          <a:off x="7581900" y="53359050"/>
          <a:ext cx="3619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28575</xdr:colOff>
      <xdr:row>275</xdr:row>
      <xdr:rowOff>190500</xdr:rowOff>
    </xdr:from>
    <xdr:to>
      <xdr:col>38</xdr:col>
      <xdr:colOff>28575</xdr:colOff>
      <xdr:row>276</xdr:row>
      <xdr:rowOff>0</xdr:rowOff>
    </xdr:to>
    <xdr:sp macro="" textlink="">
      <xdr:nvSpPr>
        <xdr:cNvPr id="2108" name="Line 21">
          <a:extLst>
            <a:ext uri="{FF2B5EF4-FFF2-40B4-BE49-F238E27FC236}">
              <a16:creationId xmlns:a16="http://schemas.microsoft.com/office/drawing/2014/main" id="{00000000-0008-0000-0100-00003C080000}"/>
            </a:ext>
          </a:extLst>
        </xdr:cNvPr>
        <xdr:cNvSpPr>
          <a:spLocks noChangeShapeType="1"/>
        </xdr:cNvSpPr>
      </xdr:nvSpPr>
      <xdr:spPr bwMode="auto">
        <a:xfrm flipH="1" flipV="1">
          <a:off x="7562850" y="54102000"/>
          <a:ext cx="4191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204105</xdr:colOff>
      <xdr:row>49</xdr:row>
      <xdr:rowOff>217715</xdr:rowOff>
    </xdr:from>
    <xdr:to>
      <xdr:col>35</xdr:col>
      <xdr:colOff>190499</xdr:colOff>
      <xdr:row>49</xdr:row>
      <xdr:rowOff>217715</xdr:rowOff>
    </xdr:to>
    <xdr:sp macro="" textlink="">
      <xdr:nvSpPr>
        <xdr:cNvPr id="2103" name="Line 22">
          <a:extLst>
            <a:ext uri="{FF2B5EF4-FFF2-40B4-BE49-F238E27FC236}">
              <a16:creationId xmlns:a16="http://schemas.microsoft.com/office/drawing/2014/main" id="{00000000-0008-0000-0100-000037080000}"/>
            </a:ext>
          </a:extLst>
        </xdr:cNvPr>
        <xdr:cNvSpPr>
          <a:spLocks noChangeShapeType="1"/>
        </xdr:cNvSpPr>
      </xdr:nvSpPr>
      <xdr:spPr bwMode="auto">
        <a:xfrm flipH="1">
          <a:off x="7150551" y="10627179"/>
          <a:ext cx="4082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209548</xdr:colOff>
      <xdr:row>25</xdr:row>
      <xdr:rowOff>9525</xdr:rowOff>
    </xdr:from>
    <xdr:to>
      <xdr:col>36</xdr:col>
      <xdr:colOff>171449</xdr:colOff>
      <xdr:row>25</xdr:row>
      <xdr:rowOff>9525</xdr:rowOff>
    </xdr:to>
    <xdr:sp macro="" textlink="">
      <xdr:nvSpPr>
        <xdr:cNvPr id="58" name="Line 22">
          <a:extLst>
            <a:ext uri="{FF2B5EF4-FFF2-40B4-BE49-F238E27FC236}">
              <a16:creationId xmlns:a16="http://schemas.microsoft.com/office/drawing/2014/main" id="{00000000-0008-0000-0100-00003A000000}"/>
            </a:ext>
          </a:extLst>
        </xdr:cNvPr>
        <xdr:cNvSpPr>
          <a:spLocks noChangeShapeType="1"/>
        </xdr:cNvSpPr>
      </xdr:nvSpPr>
      <xdr:spPr bwMode="auto">
        <a:xfrm flipH="1" flipV="1">
          <a:off x="7324723" y="5114925"/>
          <a:ext cx="3810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2722</xdr:colOff>
      <xdr:row>46</xdr:row>
      <xdr:rowOff>43543</xdr:rowOff>
    </xdr:from>
    <xdr:to>
      <xdr:col>35</xdr:col>
      <xdr:colOff>200027</xdr:colOff>
      <xdr:row>46</xdr:row>
      <xdr:rowOff>43543</xdr:rowOff>
    </xdr:to>
    <xdr:sp macro="" textlink="">
      <xdr:nvSpPr>
        <xdr:cNvPr id="60" name="Line 22">
          <a:extLst>
            <a:ext uri="{FF2B5EF4-FFF2-40B4-BE49-F238E27FC236}">
              <a16:creationId xmlns:a16="http://schemas.microsoft.com/office/drawing/2014/main" id="{00000000-0008-0000-0100-00003C000000}"/>
            </a:ext>
          </a:extLst>
        </xdr:cNvPr>
        <xdr:cNvSpPr>
          <a:spLocks noChangeShapeType="1"/>
        </xdr:cNvSpPr>
      </xdr:nvSpPr>
      <xdr:spPr bwMode="auto">
        <a:xfrm flipH="1">
          <a:off x="7160079" y="9507311"/>
          <a:ext cx="4082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13608</xdr:colOff>
      <xdr:row>43</xdr:row>
      <xdr:rowOff>27215</xdr:rowOff>
    </xdr:from>
    <xdr:to>
      <xdr:col>36</xdr:col>
      <xdr:colOff>2</xdr:colOff>
      <xdr:row>43</xdr:row>
      <xdr:rowOff>27215</xdr:rowOff>
    </xdr:to>
    <xdr:sp macro="" textlink="">
      <xdr:nvSpPr>
        <xdr:cNvPr id="61" name="Line 22">
          <a:extLst>
            <a:ext uri="{FF2B5EF4-FFF2-40B4-BE49-F238E27FC236}">
              <a16:creationId xmlns:a16="http://schemas.microsoft.com/office/drawing/2014/main" id="{00000000-0008-0000-0100-00003D000000}"/>
            </a:ext>
          </a:extLst>
        </xdr:cNvPr>
        <xdr:cNvSpPr>
          <a:spLocks noChangeShapeType="1"/>
        </xdr:cNvSpPr>
      </xdr:nvSpPr>
      <xdr:spPr bwMode="auto">
        <a:xfrm flipH="1">
          <a:off x="7170965" y="8919483"/>
          <a:ext cx="4082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6804</xdr:colOff>
      <xdr:row>34</xdr:row>
      <xdr:rowOff>88447</xdr:rowOff>
    </xdr:from>
    <xdr:to>
      <xdr:col>35</xdr:col>
      <xdr:colOff>204109</xdr:colOff>
      <xdr:row>34</xdr:row>
      <xdr:rowOff>88447</xdr:rowOff>
    </xdr:to>
    <xdr:sp macro="" textlink="">
      <xdr:nvSpPr>
        <xdr:cNvPr id="62" name="Line 22">
          <a:extLst>
            <a:ext uri="{FF2B5EF4-FFF2-40B4-BE49-F238E27FC236}">
              <a16:creationId xmlns:a16="http://schemas.microsoft.com/office/drawing/2014/main" id="{00000000-0008-0000-0100-00003E000000}"/>
            </a:ext>
          </a:extLst>
        </xdr:cNvPr>
        <xdr:cNvSpPr>
          <a:spLocks noChangeShapeType="1"/>
        </xdr:cNvSpPr>
      </xdr:nvSpPr>
      <xdr:spPr bwMode="auto">
        <a:xfrm flipH="1">
          <a:off x="7164161" y="6912429"/>
          <a:ext cx="4082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6804</xdr:colOff>
      <xdr:row>39</xdr:row>
      <xdr:rowOff>156483</xdr:rowOff>
    </xdr:from>
    <xdr:to>
      <xdr:col>35</xdr:col>
      <xdr:colOff>204109</xdr:colOff>
      <xdr:row>39</xdr:row>
      <xdr:rowOff>156483</xdr:rowOff>
    </xdr:to>
    <xdr:sp macro="" textlink="">
      <xdr:nvSpPr>
        <xdr:cNvPr id="63" name="Line 22">
          <a:extLst>
            <a:ext uri="{FF2B5EF4-FFF2-40B4-BE49-F238E27FC236}">
              <a16:creationId xmlns:a16="http://schemas.microsoft.com/office/drawing/2014/main" id="{00000000-0008-0000-0100-00003F000000}"/>
            </a:ext>
          </a:extLst>
        </xdr:cNvPr>
        <xdr:cNvSpPr>
          <a:spLocks noChangeShapeType="1"/>
        </xdr:cNvSpPr>
      </xdr:nvSpPr>
      <xdr:spPr bwMode="auto">
        <a:xfrm flipH="1">
          <a:off x="7164161" y="7932965"/>
          <a:ext cx="40821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57</xdr:row>
      <xdr:rowOff>38100</xdr:rowOff>
    </xdr:from>
    <xdr:to>
      <xdr:col>29</xdr:col>
      <xdr:colOff>161925</xdr:colOff>
      <xdr:row>74</xdr:row>
      <xdr:rowOff>133349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609975" y="12315825"/>
          <a:ext cx="2619375" cy="4162424"/>
        </a:xfrm>
        <a:prstGeom prst="rect">
          <a:avLst/>
        </a:prstGeom>
        <a:solidFill>
          <a:srgbClr val="FFCC99"/>
        </a:solidFill>
        <a:ln>
          <a:noFill/>
        </a:ln>
      </xdr:spPr>
      <xdr:txBody>
        <a:bodyPr vertOverflow="clip" horzOverflow="clip" wrap="square" rtlCol="0" anchor="t"/>
        <a:lstStyle/>
        <a:p>
          <a:endParaRPr kumimoji="1" lang="en-US" altLang="ja-JP" sz="1100"/>
        </a:p>
        <a:p>
          <a:r>
            <a:rPr kumimoji="1" lang="ja-JP" altLang="en-US" sz="1100"/>
            <a:t> ＜</a:t>
          </a:r>
          <a:r>
            <a:rPr kumimoji="1" lang="ja-JP" altLang="en-US" sz="1100" b="1"/>
            <a:t>入力は不要</a:t>
          </a:r>
          <a:r>
            <a:rPr kumimoji="1" lang="ja-JP" altLang="en-US" sz="1100"/>
            <a:t>です＞</a:t>
          </a:r>
          <a:br>
            <a:rPr kumimoji="1" lang="en-US" altLang="ja-JP" sz="1100"/>
          </a:br>
          <a:br>
            <a:rPr kumimoji="1" lang="en-US" altLang="ja-JP" sz="1100"/>
          </a:br>
          <a:r>
            <a:rPr kumimoji="1" lang="en-US" altLang="ja-JP" sz="1100"/>
            <a:t>【</a:t>
          </a:r>
          <a:r>
            <a:rPr kumimoji="1" lang="ja-JP" altLang="en-US" sz="1100"/>
            <a:t>入力用①（５年間のデータ）</a:t>
          </a:r>
          <a:r>
            <a:rPr kumimoji="1" lang="en-US" altLang="ja-JP" sz="1100"/>
            <a:t>】</a:t>
          </a:r>
          <a:r>
            <a:rPr kumimoji="1" lang="ja-JP" altLang="en-US" sz="1100"/>
            <a:t>のシートから入力値を読み込みます</a:t>
          </a:r>
        </a:p>
      </xdr:txBody>
    </xdr:sp>
    <xdr:clientData/>
  </xdr:twoCellAnchor>
  <xdr:twoCellAnchor>
    <xdr:from>
      <xdr:col>41</xdr:col>
      <xdr:colOff>34926</xdr:colOff>
      <xdr:row>110</xdr:row>
      <xdr:rowOff>24343</xdr:rowOff>
    </xdr:from>
    <xdr:to>
      <xdr:col>53</xdr:col>
      <xdr:colOff>101600</xdr:colOff>
      <xdr:row>127</xdr:row>
      <xdr:rowOff>119592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702676" y="23466426"/>
          <a:ext cx="2606674" cy="3513666"/>
        </a:xfrm>
        <a:prstGeom prst="rect">
          <a:avLst/>
        </a:prstGeom>
        <a:solidFill>
          <a:srgbClr val="FFCC99"/>
        </a:solidFill>
        <a:ln>
          <a:noFill/>
        </a:ln>
      </xdr:spPr>
      <xdr:txBody>
        <a:bodyPr vertOverflow="clip" horzOverflow="clip" wrap="square" rtlCol="0" anchor="t"/>
        <a:lstStyle/>
        <a:p>
          <a:endParaRPr kumimoji="1" lang="en-US" altLang="ja-JP" sz="1100"/>
        </a:p>
        <a:p>
          <a:r>
            <a:rPr kumimoji="1" lang="ja-JP" altLang="en-US" sz="1100"/>
            <a:t> ＜</a:t>
          </a:r>
          <a:r>
            <a:rPr kumimoji="1" lang="ja-JP" altLang="en-US" sz="1100" b="1"/>
            <a:t>入力は不要</a:t>
          </a:r>
          <a:r>
            <a:rPr kumimoji="1" lang="ja-JP" altLang="en-US" sz="1100"/>
            <a:t>です＞</a:t>
          </a:r>
          <a:br>
            <a:rPr kumimoji="1" lang="en-US" altLang="ja-JP" sz="1100"/>
          </a:br>
          <a:br>
            <a:rPr kumimoji="1" lang="en-US" altLang="ja-JP" sz="1100"/>
          </a:br>
          <a:r>
            <a:rPr kumimoji="1" lang="en-US" altLang="ja-JP" sz="1100"/>
            <a:t>【</a:t>
          </a:r>
          <a:r>
            <a:rPr kumimoji="1" lang="ja-JP" altLang="en-US" sz="1100"/>
            <a:t>入力用①（５年間のデータ）</a:t>
          </a:r>
          <a:r>
            <a:rPr kumimoji="1" lang="en-US" altLang="ja-JP" sz="1100"/>
            <a:t>】</a:t>
          </a:r>
          <a:r>
            <a:rPr kumimoji="1" lang="ja-JP" altLang="en-US" sz="1100"/>
            <a:t>のシート</a:t>
          </a:r>
          <a:endParaRPr kumimoji="1" lang="en-US" altLang="ja-JP" sz="1100"/>
        </a:p>
        <a:p>
          <a:r>
            <a:rPr kumimoji="1" lang="ja-JP" altLang="en-US" sz="1100"/>
            <a:t>から計算値を自動的に取り込みます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0</xdr:rowOff>
    </xdr:from>
    <xdr:to>
      <xdr:col>7</xdr:col>
      <xdr:colOff>2952750</xdr:colOff>
      <xdr:row>5</xdr:row>
      <xdr:rowOff>200025</xdr:rowOff>
    </xdr:to>
    <xdr:sp macro="" textlink="">
      <xdr:nvSpPr>
        <xdr:cNvPr id="37891" name="テキスト ボックス 1">
          <a:extLst>
            <a:ext uri="{FF2B5EF4-FFF2-40B4-BE49-F238E27FC236}">
              <a16:creationId xmlns:a16="http://schemas.microsoft.com/office/drawing/2014/main" id="{00000000-0008-0000-0500-000003940000}"/>
            </a:ext>
          </a:extLst>
        </xdr:cNvPr>
        <xdr:cNvSpPr txBox="1">
          <a:spLocks noChangeArrowheads="1"/>
        </xdr:cNvSpPr>
      </xdr:nvSpPr>
      <xdr:spPr bwMode="auto">
        <a:xfrm>
          <a:off x="285750" y="0"/>
          <a:ext cx="5972175" cy="1771650"/>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整理台帳（元帳）に貼りつける際の注意</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修正が完了したのち貼りつける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貼り付ける前に、表頭が</a:t>
          </a:r>
          <a:r>
            <a:rPr lang="ja-JP" altLang="en-US" sz="1000" b="1" i="0" u="none" strike="noStrike" baseline="0">
              <a:solidFill>
                <a:srgbClr val="FF0000"/>
              </a:solidFill>
              <a:latin typeface="ＭＳ Ｐゴシック"/>
              <a:ea typeface="ＭＳ Ｐゴシック"/>
            </a:rPr>
            <a:t>赤色</a:t>
          </a:r>
          <a:r>
            <a:rPr lang="ja-JP" altLang="en-US" sz="1000" b="0" i="0" u="none" strike="noStrike" baseline="0">
              <a:solidFill>
                <a:srgbClr val="000000"/>
              </a:solidFill>
              <a:latin typeface="ＭＳ Ｐゴシック"/>
              <a:ea typeface="ＭＳ Ｐゴシック"/>
            </a:rPr>
            <a:t>の項目（</a:t>
          </a:r>
          <a:r>
            <a:rPr lang="ja-JP" altLang="en-US" sz="1000" b="1" i="0" u="none" strike="noStrike" baseline="0">
              <a:solidFill>
                <a:srgbClr val="FF0000"/>
              </a:solidFill>
              <a:latin typeface="ＭＳ Ｐゴシック"/>
              <a:ea typeface="ＭＳ Ｐゴシック"/>
            </a:rPr>
            <a:t>ＡＨ</a:t>
          </a:r>
          <a:r>
            <a:rPr lang="ja-JP" altLang="en-US" sz="1000" b="0" i="0" u="none" strike="noStrike" baseline="0">
              <a:solidFill>
                <a:srgbClr val="000000"/>
              </a:solidFill>
              <a:latin typeface="ＭＳ Ｐゴシック"/>
              <a:ea typeface="ＭＳ Ｐゴシック"/>
            </a:rPr>
            <a:t>列：第２表のその他の当該項目の記号）を手入力する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２　表頭が</a:t>
          </a:r>
          <a:r>
            <a:rPr lang="ja-JP" altLang="en-US" sz="1000" b="1" i="0" u="none" strike="noStrike" baseline="0">
              <a:solidFill>
                <a:srgbClr val="FFFF00"/>
              </a:solidFill>
              <a:latin typeface="ＭＳ Ｐゴシック"/>
              <a:ea typeface="ＭＳ Ｐゴシック"/>
            </a:rPr>
            <a:t>黄色</a:t>
          </a:r>
          <a:r>
            <a:rPr lang="ja-JP" altLang="en-US" sz="1000" b="0" i="0" u="none" strike="noStrike" baseline="0">
              <a:solidFill>
                <a:srgbClr val="000000"/>
              </a:solidFill>
              <a:latin typeface="ＭＳ Ｐゴシック"/>
              <a:ea typeface="ＭＳ Ｐゴシック"/>
            </a:rPr>
            <a:t>の項目（</a:t>
          </a:r>
          <a:r>
            <a:rPr lang="ja-JP" altLang="en-US" sz="1000" b="1" i="0" u="none" strike="noStrike" baseline="0">
              <a:solidFill>
                <a:srgbClr val="FFFF00"/>
              </a:solidFill>
              <a:latin typeface="ＭＳ Ｐゴシック"/>
              <a:ea typeface="ＭＳ Ｐゴシック"/>
            </a:rPr>
            <a:t>Ｎ</a:t>
          </a:r>
          <a:r>
            <a:rPr lang="ja-JP" altLang="en-US" sz="1000" b="0" i="0" u="none" strike="noStrike" baseline="0">
              <a:solidFill>
                <a:srgbClr val="000000"/>
              </a:solidFill>
              <a:latin typeface="ＭＳ Ｐゴシック"/>
              <a:ea typeface="ＭＳ Ｐゴシック"/>
            </a:rPr>
            <a:t>列：作成者、</a:t>
          </a:r>
          <a:r>
            <a:rPr lang="ja-JP" altLang="en-US" sz="1000" b="1" i="0" u="none" strike="noStrike" baseline="0">
              <a:solidFill>
                <a:srgbClr val="FFFF00"/>
              </a:solidFill>
              <a:latin typeface="ＭＳ Ｐゴシック"/>
              <a:ea typeface="ＭＳ Ｐゴシック"/>
            </a:rPr>
            <a:t>Ｂ</a:t>
          </a:r>
          <a:r>
            <a:rPr lang="en-US" altLang="ja-JP" sz="1000" b="1" i="0" u="none" strike="noStrike" baseline="0">
              <a:solidFill>
                <a:srgbClr val="FFFF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列：第４表の原単位設定方法の変更あり）には要すれば手入力する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３　８行目をコピーし、元帳に「値のみ」を形式選択して貼りつける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なお、</a:t>
          </a:r>
          <a:r>
            <a:rPr lang="ja-JP" altLang="en-US" sz="1100" b="1" i="0" u="none" strike="noStrike" baseline="0">
              <a:solidFill>
                <a:srgbClr val="FF0066"/>
              </a:solidFill>
              <a:latin typeface="ＭＳ Ｐゴシック"/>
              <a:ea typeface="ＭＳ Ｐゴシック"/>
            </a:rPr>
            <a:t>ピンク</a:t>
          </a:r>
          <a:r>
            <a:rPr lang="ja-JP" altLang="en-US" sz="1100" b="0" i="0" u="none" strike="noStrike" baseline="0">
              <a:solidFill>
                <a:srgbClr val="000000"/>
              </a:solidFill>
              <a:latin typeface="ＭＳ Ｐゴシック"/>
              <a:ea typeface="ＭＳ Ｐゴシック"/>
            </a:rPr>
            <a:t>の項目（</a:t>
          </a:r>
          <a:r>
            <a:rPr lang="ja-JP" altLang="en-US" sz="1100" b="1" i="0" u="none" strike="noStrike" baseline="0">
              <a:solidFill>
                <a:srgbClr val="FF0066"/>
              </a:solidFill>
              <a:latin typeface="ＭＳ Ｐゴシック"/>
              <a:ea typeface="ＭＳ Ｐゴシック"/>
            </a:rPr>
            <a:t>Ｃ</a:t>
          </a:r>
          <a:r>
            <a:rPr lang="ja-JP" altLang="en-US" sz="1100" b="0" i="0" u="none" strike="noStrike" baseline="0">
              <a:solidFill>
                <a:srgbClr val="000000"/>
              </a:solidFill>
              <a:latin typeface="ＭＳ Ｐゴシック"/>
              <a:ea typeface="ＭＳ Ｐゴシック"/>
            </a:rPr>
            <a:t>列及び</a:t>
          </a:r>
          <a:r>
            <a:rPr lang="ja-JP" altLang="en-US" sz="1100" b="1" i="0" u="none" strike="noStrike" baseline="0">
              <a:solidFill>
                <a:srgbClr val="FF0066"/>
              </a:solidFill>
              <a:latin typeface="ＭＳ Ｐゴシック"/>
              <a:ea typeface="ＭＳ Ｐゴシック"/>
            </a:rPr>
            <a:t>Ｐ</a:t>
          </a:r>
          <a:r>
            <a:rPr lang="ja-JP" altLang="en-US" sz="1100" b="0" i="0" u="none" strike="noStrike" baseline="0">
              <a:solidFill>
                <a:srgbClr val="000000"/>
              </a:solidFill>
              <a:latin typeface="ＭＳ Ｐゴシック"/>
              <a:ea typeface="ＭＳ Ｐゴシック"/>
            </a:rPr>
            <a:t>列：受理番号）は貼り付けた元帳にて入力する</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３　ピンクの項目（受理番号、受理日、第３表の当該コード）は、元帳にて入力する</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txDef>
      <a:spPr>
        <a:xfrm>
          <a:off x="0" y="0"/>
          <a:ext cx="0" cy="0"/>
        </a:xfrm>
        <a:custGeom>
          <a:avLst/>
          <a:gdLst>
            <a:gd name="_h" fmla="val 21600"/>
            <a:gd name="_w" fmla="val 21600"/>
          </a:gdLst>
          <a:ahLst/>
          <a:cxnLst/>
          <a:rect l="0" t="0" r="0" b="0"/>
          <a:pathLst>
            <a:path w="21600" h="21600"/>
          </a:pathLst>
        </a:custGeom>
        <a:solidFill>
          <a:srgbClr val="FFCC99"/>
        </a:solidFill>
        <a:ln>
          <a:noFill/>
        </a:ln>
      </a:spPr>
      <a:body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www.maff.go.jp/j/shokusan/recycle/youki/attach/pdf/index-8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M60"/>
  <sheetViews>
    <sheetView tabSelected="1" view="pageBreakPreview" zoomScale="90" zoomScaleNormal="90" zoomScaleSheetLayoutView="90" workbookViewId="0">
      <pane xSplit="12" ySplit="6" topLeftCell="M7" activePane="bottomRight" state="frozen"/>
      <selection pane="topRight" activeCell="M1" sqref="M1"/>
      <selection pane="bottomLeft" activeCell="A7" sqref="A7"/>
      <selection pane="bottomRight" activeCell="K5" sqref="K5"/>
    </sheetView>
  </sheetViews>
  <sheetFormatPr defaultRowHeight="13.5"/>
  <cols>
    <col min="1" max="1" width="2.625" style="324" customWidth="1"/>
    <col min="2" max="2" width="6.5" style="324" bestFit="1" customWidth="1"/>
    <col min="3" max="3" width="10.625" style="324" customWidth="1"/>
    <col min="4" max="4" width="38.625" style="324" customWidth="1"/>
    <col min="5" max="5" width="12.625" style="324" customWidth="1"/>
    <col min="6" max="6" width="7.125" style="325" bestFit="1" customWidth="1"/>
    <col min="7" max="7" width="12.125" style="324" bestFit="1" customWidth="1"/>
    <col min="8" max="8" width="11.125" style="324" bestFit="1" customWidth="1"/>
    <col min="9" max="11" width="11.125" style="324" customWidth="1"/>
    <col min="12" max="12" width="9" style="324"/>
    <col min="13" max="13" width="9" style="324" hidden="1" customWidth="1"/>
    <col min="14" max="16384" width="9" style="324"/>
  </cols>
  <sheetData>
    <row r="1" spans="1:13" ht="28.5">
      <c r="A1" s="365"/>
      <c r="B1" s="436" t="str">
        <f>"５年間のデータ表"&amp;IF('入力用②（定期報告）'!U21="","","（"&amp;'入力用②（定期報告）'!U21&amp;"）")</f>
        <v>５年間のデータ表</v>
      </c>
      <c r="C1" s="437"/>
      <c r="D1" s="437"/>
      <c r="E1" s="437"/>
      <c r="F1" s="437"/>
      <c r="G1" s="437"/>
      <c r="H1" s="437"/>
      <c r="I1" s="437"/>
      <c r="J1" s="437"/>
      <c r="K1" s="437"/>
      <c r="L1" s="437"/>
    </row>
    <row r="2" spans="1:13" ht="27" customHeight="1"/>
    <row r="3" spans="1:13" ht="30" customHeight="1">
      <c r="B3" s="388" t="str">
        <f>IF(M7&gt;0,"内数であるべき【プラ製の買物袋】４種のうちのいずれかが【プラ製の容器包装】より大きい",IF(L17&gt;0,"内数であるべき【プラ製の買物袋】４種の合計が【プラ製の容器包装】より大きい",""))</f>
        <v/>
      </c>
      <c r="C3" s="380"/>
      <c r="D3" s="372"/>
      <c r="E3" s="373"/>
      <c r="F3" s="326" t="s">
        <v>507</v>
      </c>
      <c r="G3" s="402">
        <f>$K$5-365*4</f>
        <v>42827</v>
      </c>
      <c r="H3" s="402">
        <f>$K$5-365*3</f>
        <v>43192</v>
      </c>
      <c r="I3" s="402">
        <f>$K$5-365*2</f>
        <v>43557</v>
      </c>
      <c r="J3" s="402">
        <f>$K$5-365</f>
        <v>43922</v>
      </c>
      <c r="K3" s="402">
        <f>$K$5</f>
        <v>44287</v>
      </c>
    </row>
    <row r="4" spans="1:13" ht="30" customHeight="1" thickBot="1">
      <c r="B4" s="390" t="str">
        <f>IF(AND(L17&gt;0,M7&gt;0),"まず、上記赤色のエラーを修正してください",IF(L17&gt;0,"内数であるべき【プラ製の買物袋】４種の合計が【プラ製の容器包装】より大きい",""))</f>
        <v/>
      </c>
      <c r="C4" s="374"/>
      <c r="D4" s="374"/>
      <c r="E4" s="375"/>
      <c r="F4" s="327"/>
      <c r="G4" s="403" t="str">
        <f>"（"&amp;YEAR($K$5)-4&amp;"年度）"</f>
        <v>（2017年度）</v>
      </c>
      <c r="H4" s="403" t="str">
        <f>"（"&amp;YEAR($K$5)-3&amp;"年度）"</f>
        <v>（2018年度）</v>
      </c>
      <c r="I4" s="403" t="str">
        <f>"（"&amp;YEAR($K$5)-2&amp;"年度）"</f>
        <v>（2019年度）</v>
      </c>
      <c r="J4" s="403" t="str">
        <f>"（"&amp;YEAR($K$5)-1&amp;"年度）"</f>
        <v>（2020年度）</v>
      </c>
      <c r="K4" s="416" t="str">
        <f>"（"&amp;YEAR($K$5)&amp;"年度）"</f>
        <v>（2021年度）</v>
      </c>
    </row>
    <row r="5" spans="1:13" ht="15" customHeight="1" thickTop="1" thickBot="1">
      <c r="B5" s="389" t="str">
        <f>IF(L18&gt;0,"内数であるべき【紙製の袋】が【紙製の容器包装】より大きい","")</f>
        <v/>
      </c>
      <c r="C5" s="374"/>
      <c r="D5" s="374"/>
      <c r="E5" s="375"/>
      <c r="F5" s="327"/>
      <c r="G5" s="418" t="str">
        <f>YEAR($K$5)-4&amp;"."&amp;MONTH($K$5)</f>
        <v>2017.4</v>
      </c>
      <c r="H5" s="418" t="str">
        <f>YEAR($K$5)-3&amp;"."&amp;MONTH($K$5)</f>
        <v>2018.4</v>
      </c>
      <c r="I5" s="418" t="str">
        <f>YEAR($K$5)-2&amp;"."&amp;MONTH($K$5)</f>
        <v>2019.4</v>
      </c>
      <c r="J5" s="419" t="str">
        <f>YEAR($K$5)-1&amp;"."&amp;MONTH($K$5)</f>
        <v>2020.4</v>
      </c>
      <c r="K5" s="417">
        <v>44287</v>
      </c>
    </row>
    <row r="6" spans="1:13" ht="15" customHeight="1" thickTop="1" thickBot="1">
      <c r="B6" s="397" t="str">
        <f>IF(L23&gt;0,"いずれかの年度において７～１５行目に入力されているのに、２１行目が入力されていない。またはその逆","")</f>
        <v/>
      </c>
      <c r="C6" s="395"/>
      <c r="D6" s="395"/>
      <c r="E6" s="396"/>
      <c r="F6" s="328"/>
      <c r="G6" s="420">
        <f>H6-366</f>
        <v>43187</v>
      </c>
      <c r="H6" s="420">
        <f>I6-366</f>
        <v>43553</v>
      </c>
      <c r="I6" s="420">
        <f>J6-366</f>
        <v>43919</v>
      </c>
      <c r="J6" s="420">
        <f>K6-366</f>
        <v>44285</v>
      </c>
      <c r="K6" s="420">
        <f>K5+364</f>
        <v>44651</v>
      </c>
    </row>
    <row r="7" spans="1:13" ht="30" customHeight="1" thickTop="1">
      <c r="B7" s="438" t="s">
        <v>508</v>
      </c>
      <c r="C7" s="379" t="s">
        <v>509</v>
      </c>
      <c r="D7" s="353"/>
      <c r="E7" s="330"/>
      <c r="F7" s="391" t="s">
        <v>510</v>
      </c>
      <c r="G7" s="404"/>
      <c r="H7" s="405"/>
      <c r="I7" s="405"/>
      <c r="J7" s="405"/>
      <c r="K7" s="406"/>
      <c r="M7" s="324">
        <f>COUNTIF(M8:M11,"NG")</f>
        <v>0</v>
      </c>
    </row>
    <row r="8" spans="1:13" ht="30" customHeight="1">
      <c r="B8" s="439"/>
      <c r="C8" s="377"/>
      <c r="D8" s="392" t="s">
        <v>511</v>
      </c>
      <c r="E8" s="330"/>
      <c r="F8" s="391" t="s">
        <v>510</v>
      </c>
      <c r="G8" s="407"/>
      <c r="H8" s="361"/>
      <c r="I8" s="361"/>
      <c r="J8" s="361"/>
      <c r="K8" s="408"/>
      <c r="M8" s="324" t="str">
        <f t="shared" ref="M8:M14" si="0">IF(OR(G$7&lt;G8,H$7&lt;H8,I$7&lt;I8,J$7&lt;J8,K$7&lt;K8),"NG","OK")</f>
        <v>OK</v>
      </c>
    </row>
    <row r="9" spans="1:13" ht="30" customHeight="1">
      <c r="B9" s="439"/>
      <c r="C9" s="377"/>
      <c r="D9" s="393" t="s">
        <v>512</v>
      </c>
      <c r="E9" s="330"/>
      <c r="F9" s="391" t="s">
        <v>510</v>
      </c>
      <c r="G9" s="407"/>
      <c r="H9" s="361"/>
      <c r="I9" s="361"/>
      <c r="J9" s="361"/>
      <c r="K9" s="408"/>
      <c r="M9" s="324" t="str">
        <f t="shared" si="0"/>
        <v>OK</v>
      </c>
    </row>
    <row r="10" spans="1:13" ht="30" customHeight="1">
      <c r="B10" s="439"/>
      <c r="C10" s="377"/>
      <c r="D10" s="392" t="s">
        <v>513</v>
      </c>
      <c r="E10" s="330"/>
      <c r="F10" s="391" t="s">
        <v>510</v>
      </c>
      <c r="G10" s="409"/>
      <c r="H10" s="398"/>
      <c r="I10" s="398"/>
      <c r="J10" s="398"/>
      <c r="K10" s="408"/>
      <c r="M10" s="324" t="str">
        <f t="shared" si="0"/>
        <v>OK</v>
      </c>
    </row>
    <row r="11" spans="1:13" ht="30" customHeight="1">
      <c r="B11" s="439"/>
      <c r="C11" s="333"/>
      <c r="D11" s="393" t="s">
        <v>514</v>
      </c>
      <c r="E11" s="330"/>
      <c r="F11" s="391" t="s">
        <v>510</v>
      </c>
      <c r="G11" s="407"/>
      <c r="H11" s="361"/>
      <c r="I11" s="361"/>
      <c r="J11" s="361"/>
      <c r="K11" s="408"/>
      <c r="M11" s="324" t="str">
        <f t="shared" si="0"/>
        <v>OK</v>
      </c>
    </row>
    <row r="12" spans="1:13" ht="30" customHeight="1">
      <c r="B12" s="439"/>
      <c r="C12" s="379" t="s">
        <v>515</v>
      </c>
      <c r="D12" s="376"/>
      <c r="E12" s="330"/>
      <c r="F12" s="391" t="s">
        <v>510</v>
      </c>
      <c r="G12" s="407"/>
      <c r="H12" s="361"/>
      <c r="I12" s="361"/>
      <c r="J12" s="361"/>
      <c r="K12" s="408"/>
      <c r="M12" s="324" t="str">
        <f t="shared" si="0"/>
        <v>OK</v>
      </c>
    </row>
    <row r="13" spans="1:13" ht="30" customHeight="1">
      <c r="B13" s="439"/>
      <c r="C13" s="333"/>
      <c r="D13" s="392" t="s">
        <v>516</v>
      </c>
      <c r="E13" s="330"/>
      <c r="F13" s="391" t="s">
        <v>510</v>
      </c>
      <c r="G13" s="407"/>
      <c r="H13" s="361"/>
      <c r="I13" s="361"/>
      <c r="J13" s="361"/>
      <c r="K13" s="408"/>
      <c r="M13" s="324" t="str">
        <f t="shared" si="0"/>
        <v>OK</v>
      </c>
    </row>
    <row r="14" spans="1:13" ht="30" customHeight="1">
      <c r="B14" s="439"/>
      <c r="C14" s="441" t="s">
        <v>517</v>
      </c>
      <c r="D14" s="442"/>
      <c r="E14" s="443"/>
      <c r="F14" s="391" t="s">
        <v>510</v>
      </c>
      <c r="G14" s="407"/>
      <c r="H14" s="361"/>
      <c r="I14" s="361"/>
      <c r="J14" s="361"/>
      <c r="K14" s="408"/>
      <c r="M14" s="324" t="str">
        <f t="shared" si="0"/>
        <v>OK</v>
      </c>
    </row>
    <row r="15" spans="1:13" ht="30" customHeight="1" thickBot="1">
      <c r="B15" s="439"/>
      <c r="C15" s="444" t="s">
        <v>587</v>
      </c>
      <c r="D15" s="442"/>
      <c r="E15" s="443"/>
      <c r="F15" s="391" t="s">
        <v>510</v>
      </c>
      <c r="G15" s="410"/>
      <c r="H15" s="411"/>
      <c r="I15" s="411"/>
      <c r="J15" s="411"/>
      <c r="K15" s="412"/>
    </row>
    <row r="16" spans="1:13" ht="30" customHeight="1" thickTop="1">
      <c r="B16" s="439"/>
      <c r="C16" s="441" t="s">
        <v>518</v>
      </c>
      <c r="D16" s="442"/>
      <c r="E16" s="443"/>
      <c r="F16" s="331" t="s">
        <v>510</v>
      </c>
      <c r="G16" s="362">
        <f>IF(G7+G12+G14+G15&gt;0,G7+G12+G14+G15,)</f>
        <v>0</v>
      </c>
      <c r="H16" s="362">
        <f>H7+H12+H14+H15</f>
        <v>0</v>
      </c>
      <c r="I16" s="362">
        <f>I7+I12+I14+I15</f>
        <v>0</v>
      </c>
      <c r="J16" s="362">
        <f>J7+J12+J14+J15</f>
        <v>0</v>
      </c>
      <c r="K16" s="362">
        <f>K7+K12+K14+K15</f>
        <v>0</v>
      </c>
      <c r="L16" s="365"/>
    </row>
    <row r="17" spans="2:13" ht="30" hidden="1" customHeight="1">
      <c r="B17" s="439"/>
      <c r="C17" s="378"/>
      <c r="D17" s="394" t="s">
        <v>519</v>
      </c>
      <c r="E17" s="330"/>
      <c r="F17" s="331"/>
      <c r="G17" s="334" t="str">
        <f>IF(G7&lt;SUM(G8:G11)-2,"NG",IF(G7&lt;SUM(G8:G11),"▲","OK"))</f>
        <v>OK</v>
      </c>
      <c r="H17" s="334" t="str">
        <f>IF(H7&lt;SUM(H8:H11)-2,"NG",IF(H7&lt;SUM(H8:H11),"▲","OK"))</f>
        <v>OK</v>
      </c>
      <c r="I17" s="334" t="str">
        <f>IF(I7&lt;SUM(I8:I11)-2,"NG",IF(I7&lt;SUM(I8:I11),"▲","OK"))</f>
        <v>OK</v>
      </c>
      <c r="J17" s="334" t="str">
        <f>IF(J7&lt;SUM(J8:J11)-2,"NG",IF(J7&lt;SUM(J8:J11),"▲","OK"))</f>
        <v>OK</v>
      </c>
      <c r="K17" s="334" t="str">
        <f>IF(K7&lt;SUM(K8:K11)-2,"NG",IF(K7&lt;SUM(K8:K11),"▲","OK"))</f>
        <v>OK</v>
      </c>
      <c r="L17" s="365">
        <f>5-COUNTIF(G17:K17,"OK")</f>
        <v>0</v>
      </c>
      <c r="M17" s="324">
        <f>COUNTIF(G17:K17,"▲")</f>
        <v>0</v>
      </c>
    </row>
    <row r="18" spans="2:13" ht="30" hidden="1" customHeight="1">
      <c r="B18" s="439"/>
      <c r="C18" s="378"/>
      <c r="D18" s="394" t="s">
        <v>520</v>
      </c>
      <c r="E18" s="330"/>
      <c r="F18" s="331"/>
      <c r="G18" s="334" t="str">
        <f>IF(G12&lt;G13,"NG","OK")</f>
        <v>OK</v>
      </c>
      <c r="H18" s="334" t="str">
        <f>IF(H12&lt;H13,"NG","OK")</f>
        <v>OK</v>
      </c>
      <c r="I18" s="334" t="str">
        <f>IF(I12&lt;I13,"NG","OK")</f>
        <v>OK</v>
      </c>
      <c r="J18" s="334" t="str">
        <f>IF(J12&lt;J13,"NG","OK")</f>
        <v>OK</v>
      </c>
      <c r="K18" s="334" t="str">
        <f>IF(K12&lt;K13,"NG","OK")</f>
        <v>OK</v>
      </c>
      <c r="L18" s="365">
        <f>COUNTIF(G18:K18,"NG")</f>
        <v>0</v>
      </c>
    </row>
    <row r="19" spans="2:13" ht="30" customHeight="1">
      <c r="B19" s="440"/>
      <c r="C19" s="441" t="s">
        <v>521</v>
      </c>
      <c r="D19" s="442"/>
      <c r="E19" s="443"/>
      <c r="F19" s="331" t="s">
        <v>522</v>
      </c>
      <c r="G19" s="335"/>
      <c r="H19" s="336" t="str">
        <f>IF(AND(G16&gt;0,H16&gt;0),ROUND(H16/G16*100,1),"")</f>
        <v/>
      </c>
      <c r="I19" s="336" t="str">
        <f>IF(AND(H16&gt;0,I16&gt;0),ROUND(I16/H16*100,1),"")</f>
        <v/>
      </c>
      <c r="J19" s="336" t="str">
        <f>IF(AND(I16&gt;0,J16&gt;0),ROUND(J16/I16*100,1),"")</f>
        <v/>
      </c>
      <c r="K19" s="336" t="str">
        <f>IF(AND(J16&gt;0,K16&gt;0),ROUND(K16/J16*100,1),"")</f>
        <v/>
      </c>
    </row>
    <row r="20" spans="2:13" ht="30" customHeight="1" thickBot="1">
      <c r="B20" s="453" t="s">
        <v>523</v>
      </c>
      <c r="C20" s="329"/>
      <c r="D20" s="355"/>
      <c r="E20" s="356"/>
      <c r="F20" s="357"/>
      <c r="G20" s="401" t="s">
        <v>573</v>
      </c>
      <c r="H20" s="401" t="s">
        <v>573</v>
      </c>
      <c r="I20" s="401" t="s">
        <v>573</v>
      </c>
      <c r="J20" s="401" t="s">
        <v>573</v>
      </c>
      <c r="K20" s="401" t="s">
        <v>573</v>
      </c>
    </row>
    <row r="21" spans="2:13" ht="30" customHeight="1" thickTop="1" thickBot="1">
      <c r="B21" s="454"/>
      <c r="C21" s="456"/>
      <c r="D21" s="457"/>
      <c r="E21" s="458"/>
      <c r="F21" s="413"/>
      <c r="G21" s="414"/>
      <c r="H21" s="414"/>
      <c r="I21" s="414"/>
      <c r="J21" s="414"/>
      <c r="K21" s="415"/>
      <c r="L21" s="337" t="s">
        <v>524</v>
      </c>
    </row>
    <row r="22" spans="2:13" ht="30" customHeight="1" thickTop="1">
      <c r="B22" s="455"/>
      <c r="C22" s="459" t="s">
        <v>521</v>
      </c>
      <c r="D22" s="460"/>
      <c r="E22" s="461"/>
      <c r="F22" s="358"/>
      <c r="G22" s="359"/>
      <c r="H22" s="360" t="str">
        <f>IF(AND(G21&gt;0,H21&gt;0),ROUND(H21/G21*100,1),"")</f>
        <v/>
      </c>
      <c r="I22" s="360" t="str">
        <f>IF(AND(H21&gt;0,I21&gt;0),ROUND(I21/H21*100,1),"")</f>
        <v/>
      </c>
      <c r="J22" s="360" t="str">
        <f>IF(AND(I21&gt;0,J21&gt;0),ROUND(J21/I21*100,1),"")</f>
        <v/>
      </c>
      <c r="K22" s="360" t="str">
        <f>IF(AND(J21&gt;0,K21&gt;0),ROUND(K21/J21*100,1),"")</f>
        <v/>
      </c>
      <c r="L22" s="337" t="s">
        <v>525</v>
      </c>
    </row>
    <row r="23" spans="2:13" ht="30" hidden="1" customHeight="1">
      <c r="B23" s="381"/>
      <c r="C23" s="378"/>
      <c r="D23" s="374"/>
      <c r="E23" s="382"/>
      <c r="F23" s="383"/>
      <c r="G23" s="384" t="str">
        <f>IF(OR(AND(G16&gt;0,G21=""),AND(G16=0,G21&gt;0)),"NG","OK")</f>
        <v>OK</v>
      </c>
      <c r="H23" s="384" t="str">
        <f>IF(OR(AND(H16&gt;0,H21=""),AND(H16=0,H21&gt;0)),"NG","OK")</f>
        <v>OK</v>
      </c>
      <c r="I23" s="384" t="str">
        <f>IF(OR(AND(I16&gt;0,I21=""),AND(I16=0,I21&gt;0)),"NG","OK")</f>
        <v>OK</v>
      </c>
      <c r="J23" s="384" t="str">
        <f>IF(OR(AND(J16&gt;0,J21=""),AND(J16=0,J21&gt;0)),"NG","OK")</f>
        <v>OK</v>
      </c>
      <c r="K23" s="384" t="str">
        <f>IF(OR(AND(K16&gt;0,K21=""),AND(K16=0,K21&gt;0)),"NG","OK")</f>
        <v>OK</v>
      </c>
      <c r="L23" s="337">
        <f>COUNTIF(G23:K23,"NG")</f>
        <v>0</v>
      </c>
    </row>
    <row r="24" spans="2:13" ht="30" customHeight="1">
      <c r="B24" s="462" t="s">
        <v>526</v>
      </c>
      <c r="C24" s="466" t="s">
        <v>527</v>
      </c>
      <c r="D24" s="467"/>
      <c r="E24" s="338" t="s">
        <v>528</v>
      </c>
      <c r="F24" s="339"/>
      <c r="G24" s="340" t="str">
        <f t="shared" ref="G24:I24" si="1">IF(OR(G$7="",G$7&lt;=0,G$21=""),"",IF(G$7/G$21&gt;=9.95,TEXT(ROUND(G$7/G$21,),"###,###"),IF(G$7/G$21&gt;=0.995,TEXT(ROUND(G$7/G$21,1),"0.0"),ROUND(G$7/G$21,-INT(LOG10(G$7/G$21))+1))))</f>
        <v/>
      </c>
      <c r="H24" s="340" t="str">
        <f t="shared" si="1"/>
        <v/>
      </c>
      <c r="I24" s="340" t="str">
        <f t="shared" si="1"/>
        <v/>
      </c>
      <c r="J24" s="340" t="str">
        <f>IF(OR(J$7="",J$7&lt;=0,J$21=""),"",IF(J$7/J$21&gt;=9.95,TEXT(ROUND(J$7/J$21,),"###,###"),IF(J$7/J$21&gt;=0.995,TEXT(ROUND(J$7/J$21,1),"0.0"),ROUND(J$7/J$21,-INT(LOG10(J$7/J$21))+1))))</f>
        <v/>
      </c>
      <c r="K24" s="340" t="str">
        <f>IF(OR(K$7="",K$7&lt;=0,K$21=""),"",IF(K$7/K$21&gt;=9.95,TEXT(ROUND(K$7/K$21,),"###,###"),IF(K$7/K$21&gt;=0.995,TEXT(ROUND(K$7/K$21,1),"0.0"),ROUND(K$7/K$21,-INT(LOG10(K$7/K$21))+1))))</f>
        <v/>
      </c>
      <c r="L24" s="445" t="str">
        <f>IF(L27&gt;1,ROUND(POWER(H26*I26*J26*K26,1/L27),2),"")</f>
        <v/>
      </c>
    </row>
    <row r="25" spans="2:13" ht="30" customHeight="1">
      <c r="B25" s="463"/>
      <c r="C25" s="468"/>
      <c r="D25" s="469"/>
      <c r="E25" s="341" t="s">
        <v>529</v>
      </c>
      <c r="F25" s="342" t="s">
        <v>522</v>
      </c>
      <c r="G25" s="343"/>
      <c r="H25" s="427" t="str">
        <f>IF(OR(H24="",G24=""),"",IF(H24/G24*100&gt;=0.05,TEXT(ROUND(H24/G24*100,1),"0.0"),IF(H24/G24*100&gt;=0.005,TEXT(ROUND(H24/G24*100,2),"0.00"),ROUND(H24/G24*100,-INT(LOG10(H24/G24*100))))))</f>
        <v/>
      </c>
      <c r="I25" s="427" t="str">
        <f>IF(OR(I24="",H24=""),"",IF(I24/H24*100&gt;=0.05,TEXT(ROUND(I24/H24*100,1),"0.0"),IF(I24/H24*100&gt;=0.005,TEXT(ROUND(I24/H24*100,2),"0.00"),ROUND(I24/H24*100,-INT(LOG10(I24/H24*100))))))</f>
        <v/>
      </c>
      <c r="J25" s="427" t="str">
        <f>IF(OR(J24="",I24=""),"",IF(J24/I24*100&gt;=0.05,TEXT(ROUND(J24/I24*100,1),"0.0"),IF(J24/I24*100&gt;=0.005,TEXT(ROUND(J24/I24*100,2),"0.00"),ROUND(J24/I24*100,-INT(LOG10(J24/I24*100))))))</f>
        <v/>
      </c>
      <c r="K25" s="427" t="str">
        <f>IF(OR(K24="",J24=""),"",IF(K24/J24*100&gt;=0.05,TEXT(ROUND(K24/J24*100,1),"0.0"),IF(K24/J24*100&gt;=0.005,TEXT(ROUND(K24/J24*100,2),"0.00"),ROUND(K24/J24*100,-INT(LOG10(K24/J24*100))))))</f>
        <v/>
      </c>
      <c r="L25" s="446"/>
    </row>
    <row r="26" spans="2:13" ht="24" hidden="1" customHeight="1">
      <c r="B26" s="463"/>
      <c r="C26" s="468"/>
      <c r="D26" s="469"/>
      <c r="E26" s="341"/>
      <c r="F26" s="342"/>
      <c r="G26" s="343"/>
      <c r="H26" s="344">
        <f>IF(H25="",1,H25)</f>
        <v>1</v>
      </c>
      <c r="I26" s="344">
        <f>IF(I25="",1,I25)</f>
        <v>1</v>
      </c>
      <c r="J26" s="344">
        <f>IF(J25="",1,J25)</f>
        <v>1</v>
      </c>
      <c r="K26" s="344">
        <f>IF(K25="",1,K25)</f>
        <v>1</v>
      </c>
      <c r="L26" s="345" t="str">
        <f>IF(L27&gt;2,POWER(H26*I26*J26*K26,1/L27),"")</f>
        <v/>
      </c>
    </row>
    <row r="27" spans="2:13" ht="24" hidden="1" customHeight="1">
      <c r="B27" s="464"/>
      <c r="C27" s="470"/>
      <c r="D27" s="471"/>
      <c r="E27" s="346"/>
      <c r="F27" s="347"/>
      <c r="G27" s="348"/>
      <c r="H27" s="349" t="str">
        <f>IF(H25="","",1)</f>
        <v/>
      </c>
      <c r="I27" s="349" t="str">
        <f>IF(I25="","",1)</f>
        <v/>
      </c>
      <c r="J27" s="349" t="str">
        <f>IF(J25="","",1)</f>
        <v/>
      </c>
      <c r="K27" s="349" t="str">
        <f>IF(K25="","",1)</f>
        <v/>
      </c>
      <c r="L27" s="350">
        <f>SUM(H27:K27)</f>
        <v>0</v>
      </c>
    </row>
    <row r="28" spans="2:13" ht="30" customHeight="1">
      <c r="B28" s="464"/>
      <c r="C28" s="447"/>
      <c r="D28" s="449" t="s">
        <v>530</v>
      </c>
      <c r="E28" s="338" t="s">
        <v>528</v>
      </c>
      <c r="F28" s="339"/>
      <c r="G28" s="340" t="str">
        <f>IF(OR(G$8="",G$8&lt;=0,G$21=""),"",IF(G$8/G$21&gt;=9.95,TEXT(ROUND(G$8/G$21,),"###,###"),IF(G$8/G$21&gt;=0.995,TEXT(ROUND(G$8/G$21,1),"0.0"),ROUND(G$8/G$21,-INT(LOG10(G$8/G$21))+1))))</f>
        <v/>
      </c>
      <c r="H28" s="340" t="str">
        <f t="shared" ref="H28:K28" si="2">IF(OR(H$8="",H$8&lt;=0,H$21=""),"",IF(H$8/H$21&gt;=9.95,TEXT(ROUND(H$8/H$21,),"###,###"),IF(H$8/H$21&gt;=0.995,TEXT(ROUND(H$8/H$21,1),"0.0"),ROUND(H$8/H$21,-INT(LOG10(H$8/H$21))+1))))</f>
        <v/>
      </c>
      <c r="I28" s="340" t="str">
        <f t="shared" si="2"/>
        <v/>
      </c>
      <c r="J28" s="340" t="str">
        <f t="shared" si="2"/>
        <v/>
      </c>
      <c r="K28" s="340" t="str">
        <f t="shared" si="2"/>
        <v/>
      </c>
      <c r="L28" s="445" t="str">
        <f>IF(L31&gt;1,ROUND(POWER(H30*I30*J30*K30,1/L31),2),"")</f>
        <v/>
      </c>
    </row>
    <row r="29" spans="2:13" ht="30" customHeight="1">
      <c r="B29" s="464"/>
      <c r="C29" s="447"/>
      <c r="D29" s="450"/>
      <c r="E29" s="341" t="s">
        <v>529</v>
      </c>
      <c r="F29" s="342" t="s">
        <v>522</v>
      </c>
      <c r="G29" s="343"/>
      <c r="H29" s="427" t="str">
        <f>IF(OR(H28="",G28=""),"",IF(H28/G28*100&gt;=0.05,TEXT(ROUND(H28/G28*100,1),"0.0"),IF(H28/G28*100&gt;=0.005,TEXT(ROUND(H28/G28*100,2),"0.00"),ROUND(H28/G28*100,-INT(LOG10(H28/G28*100))))))</f>
        <v/>
      </c>
      <c r="I29" s="427" t="str">
        <f>IF(OR(I28="",H28=""),"",IF(I28/H28*100&gt;=0.05,TEXT(ROUND(I28/H28*100,1),"0.0"),IF(I28/H28*100&gt;=0.005,TEXT(ROUND(I28/H28*100,2),"0.00"),ROUND(I28/H28*100,-INT(LOG10(I28/H28*100))))))</f>
        <v/>
      </c>
      <c r="J29" s="427" t="str">
        <f>IF(OR(J28="",I28=""),"",IF(J28/I28*100&gt;=0.05,TEXT(ROUND(J28/I28*100,1),"0.0"),IF(J28/I28*100&gt;=0.005,TEXT(ROUND(J28/I28*100,2),"0.00"),ROUND(J28/I28*100,-INT(LOG10(J28/I28*100))))))</f>
        <v/>
      </c>
      <c r="K29" s="427" t="str">
        <f>IF(OR(K28="",J28=""),"",IF(K28/J28*100&gt;=0.05,TEXT(ROUND(K28/J28*100,1),"0.0"),IF(K28/J28*100&gt;=0.005,TEXT(ROUND(K28/J28*100,2),"0.00"),ROUND(K28/J28*100,-INT(LOG10(K28/J28*100))))))</f>
        <v/>
      </c>
      <c r="L29" s="446"/>
    </row>
    <row r="30" spans="2:13" ht="24" hidden="1" customHeight="1">
      <c r="B30" s="464"/>
      <c r="C30" s="447"/>
      <c r="D30" s="450"/>
      <c r="E30" s="341"/>
      <c r="F30" s="342"/>
      <c r="G30" s="343"/>
      <c r="H30" s="344">
        <f>IF(H29="",1,H29)</f>
        <v>1</v>
      </c>
      <c r="I30" s="344">
        <f>IF(I29="",1,I29)</f>
        <v>1</v>
      </c>
      <c r="J30" s="344">
        <f>IF(J29="",1,J29)</f>
        <v>1</v>
      </c>
      <c r="K30" s="344">
        <f>IF(K29="",1,K29)</f>
        <v>1</v>
      </c>
      <c r="L30" s="345" t="str">
        <f>IF(L31&gt;2,POWER(H30*I30*J30*K30,1/L31),"")</f>
        <v/>
      </c>
    </row>
    <row r="31" spans="2:13" ht="24" hidden="1" customHeight="1">
      <c r="B31" s="464"/>
      <c r="C31" s="448"/>
      <c r="D31" s="451"/>
      <c r="E31" s="346"/>
      <c r="F31" s="347"/>
      <c r="G31" s="348"/>
      <c r="H31" s="349" t="str">
        <f>IF(H29="","",1)</f>
        <v/>
      </c>
      <c r="I31" s="349" t="str">
        <f>IF(I29="","",1)</f>
        <v/>
      </c>
      <c r="J31" s="349" t="str">
        <f>IF(J29="","",1)</f>
        <v/>
      </c>
      <c r="K31" s="349" t="str">
        <f>IF(K29="","",1)</f>
        <v/>
      </c>
      <c r="L31" s="350">
        <f>SUM(H31:K31)</f>
        <v>0</v>
      </c>
    </row>
    <row r="32" spans="2:13" ht="30" customHeight="1">
      <c r="B32" s="464"/>
      <c r="C32" s="452"/>
      <c r="D32" s="449" t="s">
        <v>531</v>
      </c>
      <c r="E32" s="338" t="s">
        <v>528</v>
      </c>
      <c r="F32" s="339"/>
      <c r="G32" s="340" t="str">
        <f>IF(OR(G$9="",G$9&lt;=0,G$21=""),"",IF(G$9/G$21&gt;=9.95,TEXT(ROUND(G$9/G$21,),"###,###"),IF(G$9/G$21&gt;=0.995,TEXT(ROUND(G$9/G$21,1),"0.0"),ROUND(G$9/G$21,-INT(LOG10(G$9/G$21))+1))))</f>
        <v/>
      </c>
      <c r="H32" s="340" t="str">
        <f t="shared" ref="H32:K32" si="3">IF(OR(H$9="",H$9&lt;=0,H$21=""),"",IF(H$9/H$21&gt;=9.95,TEXT(ROUND(H$9/H$21,),"###,###"),IF(H$9/H$21&gt;=0.995,TEXT(ROUND(H$9/H$21,1),"0.0"),ROUND(H$9/H$21,-INT(LOG10(H$9/H$21))+1))))</f>
        <v/>
      </c>
      <c r="I32" s="340" t="str">
        <f t="shared" si="3"/>
        <v/>
      </c>
      <c r="J32" s="340" t="str">
        <f t="shared" si="3"/>
        <v/>
      </c>
      <c r="K32" s="340" t="str">
        <f t="shared" si="3"/>
        <v/>
      </c>
      <c r="L32" s="445" t="str">
        <f>IF(L35&gt;1,ROUND(POWER(H34*I34*J34*K34,1/L35),2),"")</f>
        <v/>
      </c>
    </row>
    <row r="33" spans="2:12" ht="30" customHeight="1">
      <c r="B33" s="464"/>
      <c r="C33" s="447"/>
      <c r="D33" s="450"/>
      <c r="E33" s="341" t="s">
        <v>529</v>
      </c>
      <c r="F33" s="342" t="s">
        <v>522</v>
      </c>
      <c r="G33" s="343"/>
      <c r="H33" s="427" t="str">
        <f>IF(OR(H32="",G32=""),"",IF(H32/G32*100&gt;=0.05,TEXT(ROUND(H32/G32*100,1),"0.0"),IF(H32/G32*100&gt;=0.005,TEXT(ROUND(H32/G32*100,2),"0.00"),ROUND(H32/G32*100,-INT(LOG10(H32/G32*100))))))</f>
        <v/>
      </c>
      <c r="I33" s="427" t="str">
        <f>IF(OR(I32="",H32=""),"",IF(I32/H32*100&gt;=0.05,TEXT(ROUND(I32/H32*100,1),"0.0"),IF(I32/H32*100&gt;=0.005,TEXT(ROUND(I32/H32*100,2),"0.00"),ROUND(I32/H32*100,-INT(LOG10(I32/H32*100))))))</f>
        <v/>
      </c>
      <c r="J33" s="427" t="str">
        <f>IF(OR(J32="",I32=""),"",IF(J32/I32*100&gt;=0.05,TEXT(ROUND(J32/I32*100,1),"0.0"),IF(J32/I32*100&gt;=0.005,TEXT(ROUND(J32/I32*100,2),"0.00"),ROUND(J32/I32*100,-INT(LOG10(J32/I32*100))))))</f>
        <v/>
      </c>
      <c r="K33" s="427" t="str">
        <f>IF(OR(K32="",J32=""),"",IF(K32/J32*100&gt;=0.05,TEXT(ROUND(K32/J32*100,1),"0.0"),IF(K32/J32*100&gt;=0.005,TEXT(ROUND(K32/J32*100,2),"0.00"),ROUND(K32/J32*100,-INT(LOG10(K32/J32*100))))))</f>
        <v/>
      </c>
      <c r="L33" s="446"/>
    </row>
    <row r="34" spans="2:12" ht="24" hidden="1" customHeight="1">
      <c r="B34" s="464"/>
      <c r="C34" s="447"/>
      <c r="D34" s="450"/>
      <c r="E34" s="341"/>
      <c r="F34" s="342"/>
      <c r="G34" s="343"/>
      <c r="H34" s="344">
        <f>IF(H33="",1,H33)</f>
        <v>1</v>
      </c>
      <c r="I34" s="344">
        <f>IF(I33="",1,I33)</f>
        <v>1</v>
      </c>
      <c r="J34" s="344">
        <f>IF(J33="",1,J33)</f>
        <v>1</v>
      </c>
      <c r="K34" s="344">
        <f>IF(K33="",1,K33)</f>
        <v>1</v>
      </c>
      <c r="L34" s="345" t="str">
        <f>IF(L35&gt;2,POWER(H34*I34*J34*K34,1/L35),"")</f>
        <v/>
      </c>
    </row>
    <row r="35" spans="2:12" ht="24" hidden="1" customHeight="1">
      <c r="B35" s="464"/>
      <c r="C35" s="448"/>
      <c r="D35" s="451"/>
      <c r="E35" s="346"/>
      <c r="F35" s="347"/>
      <c r="G35" s="348"/>
      <c r="H35" s="349" t="str">
        <f>IF(H33="","",1)</f>
        <v/>
      </c>
      <c r="I35" s="349" t="str">
        <f>IF(I33="","",1)</f>
        <v/>
      </c>
      <c r="J35" s="349" t="str">
        <f>IF(J33="","",1)</f>
        <v/>
      </c>
      <c r="K35" s="349" t="str">
        <f>IF(K33="","",1)</f>
        <v/>
      </c>
      <c r="L35" s="350">
        <f>SUM(H35:K35)</f>
        <v>0</v>
      </c>
    </row>
    <row r="36" spans="2:12" ht="30" customHeight="1">
      <c r="B36" s="464"/>
      <c r="C36" s="452"/>
      <c r="D36" s="449" t="s">
        <v>532</v>
      </c>
      <c r="E36" s="338" t="s">
        <v>528</v>
      </c>
      <c r="F36" s="339"/>
      <c r="G36" s="340" t="str">
        <f>IF(OR(G$10="",G$10&lt;=0,G$21=""),"",IF(G$10/G$21&gt;=9.95,TEXT(ROUND(G$10/G$21,),"###,###"),IF(G$10/G$21&gt;=0.995,TEXT(ROUND(G$10/G$21,1),"0.0"),ROUND(G$10/G$21,-INT(LOG10(G$10/G$21))+1))))</f>
        <v/>
      </c>
      <c r="H36" s="340" t="str">
        <f t="shared" ref="H36:K36" si="4">IF(OR(H$10="",H$10&lt;=0,H$21=""),"",IF(H$10/H$21&gt;=9.95,TEXT(ROUND(H$10/H$21,),"###,###"),IF(H$10/H$21&gt;=0.995,TEXT(ROUND(H$10/H$21,1),"0.0"),ROUND(H$10/H$21,-INT(LOG10(H$10/H$21))+1))))</f>
        <v/>
      </c>
      <c r="I36" s="340" t="str">
        <f t="shared" si="4"/>
        <v/>
      </c>
      <c r="J36" s="340" t="str">
        <f t="shared" si="4"/>
        <v/>
      </c>
      <c r="K36" s="340" t="str">
        <f t="shared" si="4"/>
        <v/>
      </c>
      <c r="L36" s="445" t="str">
        <f>IF(L39&gt;1,ROUND(POWER(H38*I38*J38*K38,1/L39),2),"")</f>
        <v/>
      </c>
    </row>
    <row r="37" spans="2:12" ht="30" customHeight="1">
      <c r="B37" s="464"/>
      <c r="C37" s="447"/>
      <c r="D37" s="450"/>
      <c r="E37" s="341" t="s">
        <v>529</v>
      </c>
      <c r="F37" s="342" t="s">
        <v>522</v>
      </c>
      <c r="G37" s="343"/>
      <c r="H37" s="427" t="str">
        <f>IF(OR(H36="",G36=""),"",IF(H36/G36*100&gt;=0.05,TEXT(ROUND(H36/G36*100,1),"0.0"),IF(H36/G36*100&gt;=0.005,TEXT(ROUND(H36/G36*100,2),"0.00"),ROUND(H36/G36*100,-INT(LOG10(H36/G36*100))))))</f>
        <v/>
      </c>
      <c r="I37" s="427" t="str">
        <f>IF(OR(I36="",H36=""),"",IF(I36/H36*100&gt;=0.05,TEXT(ROUND(I36/H36*100,1),"0.0"),IF(I36/H36*100&gt;=0.005,TEXT(ROUND(I36/H36*100,2),"0.00"),ROUND(I36/H36*100,-INT(LOG10(I36/H36*100))))))</f>
        <v/>
      </c>
      <c r="J37" s="427" t="str">
        <f>IF(OR(J36="",I36=""),"",IF(J36/I36*100&gt;=0.05,TEXT(ROUND(J36/I36*100,1),"0.0"),IF(J36/I36*100&gt;=0.005,TEXT(ROUND(J36/I36*100,2),"0.00"),ROUND(J36/I36*100,-INT(LOG10(J36/I36*100))))))</f>
        <v/>
      </c>
      <c r="K37" s="427" t="str">
        <f>IF(OR(K36="",J36=""),"",IF(K36/J36*100&gt;=0.05,TEXT(ROUND(K36/J36*100,1),"0.0"),IF(K36/J36*100&gt;=0.005,TEXT(ROUND(K36/J36*100,2),"0.00"),ROUND(K36/J36*100,-INT(LOG10(K36/J36*100))))))</f>
        <v/>
      </c>
      <c r="L37" s="446"/>
    </row>
    <row r="38" spans="2:12" ht="24" hidden="1" customHeight="1">
      <c r="B38" s="464"/>
      <c r="C38" s="447"/>
      <c r="D38" s="450"/>
      <c r="E38" s="341"/>
      <c r="F38" s="342"/>
      <c r="G38" s="343"/>
      <c r="H38" s="344">
        <f>IF(H37="",1,H37)</f>
        <v>1</v>
      </c>
      <c r="I38" s="344">
        <f>IF(I37="",1,I37)</f>
        <v>1</v>
      </c>
      <c r="J38" s="344">
        <f>IF(J37="",1,J37)</f>
        <v>1</v>
      </c>
      <c r="K38" s="344">
        <f>IF(K37="",1,K37)</f>
        <v>1</v>
      </c>
      <c r="L38" s="345" t="str">
        <f>IF(L39&gt;2,POWER(H38*I38*J38*K38,1/L39),"")</f>
        <v/>
      </c>
    </row>
    <row r="39" spans="2:12" ht="24" hidden="1" customHeight="1">
      <c r="B39" s="464"/>
      <c r="C39" s="448"/>
      <c r="D39" s="451"/>
      <c r="E39" s="346"/>
      <c r="F39" s="347"/>
      <c r="G39" s="348"/>
      <c r="H39" s="349" t="str">
        <f>IF(H37="","",1)</f>
        <v/>
      </c>
      <c r="I39" s="349" t="str">
        <f>IF(I37="","",1)</f>
        <v/>
      </c>
      <c r="J39" s="349" t="str">
        <f>IF(J37="","",1)</f>
        <v/>
      </c>
      <c r="K39" s="349" t="str">
        <f>IF(K37="","",1)</f>
        <v/>
      </c>
      <c r="L39" s="350">
        <f>SUM(H39:K39)</f>
        <v>0</v>
      </c>
    </row>
    <row r="40" spans="2:12" ht="30" customHeight="1">
      <c r="B40" s="464"/>
      <c r="C40" s="452"/>
      <c r="D40" s="449" t="s">
        <v>533</v>
      </c>
      <c r="E40" s="338" t="s">
        <v>528</v>
      </c>
      <c r="F40" s="339"/>
      <c r="G40" s="340" t="str">
        <f>IF(OR(G$11="",G$11&lt;=0,G$21=""),"",IF(G$11/G$21&gt;=9.95,TEXT(ROUND(G$11/G$21,),"###,###"),IF(G$11/G$21&gt;=0.995,TEXT(ROUND(G$11/G$21,1),"0.0"),ROUND(G$11/G$21,-INT(LOG10(G$11/G$21))+1))))</f>
        <v/>
      </c>
      <c r="H40" s="340" t="str">
        <f t="shared" ref="H40:K40" si="5">IF(OR(H$11="",H$11&lt;=0,H$21=""),"",IF(H$11/H$21&gt;=9.95,TEXT(ROUND(H$11/H$21,),"###,###"),IF(H$11/H$21&gt;=0.995,TEXT(ROUND(H$11/H$21,1),"0.0"),ROUND(H$11/H$21,-INT(LOG10(H$11/H$21))+1))))</f>
        <v/>
      </c>
      <c r="I40" s="340" t="str">
        <f t="shared" si="5"/>
        <v/>
      </c>
      <c r="J40" s="340" t="str">
        <f t="shared" si="5"/>
        <v/>
      </c>
      <c r="K40" s="340" t="str">
        <f t="shared" si="5"/>
        <v/>
      </c>
      <c r="L40" s="445" t="str">
        <f>IF(L43&gt;1,ROUND(POWER(H42*I42*J42*K42,1/L43),2),"")</f>
        <v/>
      </c>
    </row>
    <row r="41" spans="2:12" ht="30" customHeight="1">
      <c r="B41" s="464"/>
      <c r="C41" s="447"/>
      <c r="D41" s="450"/>
      <c r="E41" s="341" t="s">
        <v>529</v>
      </c>
      <c r="F41" s="342" t="s">
        <v>522</v>
      </c>
      <c r="G41" s="343"/>
      <c r="H41" s="427" t="str">
        <f>IF(OR(H40="",G40=""),"",IF(H40/G40*100&gt;=0.05,TEXT(ROUND(H40/G40*100,1),"0.0"),IF(H40/G40*100&gt;=0.005,TEXT(ROUND(H40/G40*100,2),"0.00"),ROUND(H40/G40*100,-INT(LOG10(H40/G40*100))))))</f>
        <v/>
      </c>
      <c r="I41" s="427" t="str">
        <f>IF(OR(I40="",H40=""),"",IF(I40/H40*100&gt;=0.05,TEXT(ROUND(I40/H40*100,1),"0.0"),IF(I40/H40*100&gt;=0.005,TEXT(ROUND(I40/H40*100,2),"0.00"),ROUND(I40/H40*100,-INT(LOG10(I40/H40*100))))))</f>
        <v/>
      </c>
      <c r="J41" s="427" t="str">
        <f>IF(OR(J40="",I40=""),"",IF(J40/I40*100&gt;=0.05,TEXT(ROUND(J40/I40*100,1),"0.0"),IF(J40/I40*100&gt;=0.005,TEXT(ROUND(J40/I40*100,2),"0.00"),ROUND(J40/I40*100,-INT(LOG10(J40/I40*100))))))</f>
        <v/>
      </c>
      <c r="K41" s="427" t="str">
        <f>IF(OR(K40="",J40=""),"",IF(K40/J40*100&gt;=0.05,TEXT(ROUND(K40/J40*100,1),"0.0"),IF(K40/J40*100&gt;=0.005,TEXT(ROUND(K40/J40*100,2),"0.00"),ROUND(K40/J40*100,-INT(LOG10(K40/J40*100))))))</f>
        <v/>
      </c>
      <c r="L41" s="446"/>
    </row>
    <row r="42" spans="2:12" ht="24" hidden="1" customHeight="1">
      <c r="B42" s="464"/>
      <c r="C42" s="447"/>
      <c r="D42" s="450"/>
      <c r="E42" s="341"/>
      <c r="F42" s="342"/>
      <c r="G42" s="343"/>
      <c r="H42" s="344">
        <f>IF(H41="",1,H41)</f>
        <v>1</v>
      </c>
      <c r="I42" s="344">
        <f>IF(I41="",1,I41)</f>
        <v>1</v>
      </c>
      <c r="J42" s="344">
        <f>IF(J41="",1,J41)</f>
        <v>1</v>
      </c>
      <c r="K42" s="344">
        <f>IF(K41="",1,K41)</f>
        <v>1</v>
      </c>
      <c r="L42" s="345" t="str">
        <f>IF(L43&gt;2,POWER(H42*I42*J42*K42,1/L43),"")</f>
        <v/>
      </c>
    </row>
    <row r="43" spans="2:12" ht="24" hidden="1" customHeight="1">
      <c r="B43" s="464"/>
      <c r="C43" s="474"/>
      <c r="D43" s="451"/>
      <c r="E43" s="346"/>
      <c r="F43" s="347"/>
      <c r="G43" s="348"/>
      <c r="H43" s="349" t="str">
        <f>IF(H41="","",1)</f>
        <v/>
      </c>
      <c r="I43" s="349" t="str">
        <f>IF(I41="","",1)</f>
        <v/>
      </c>
      <c r="J43" s="349" t="str">
        <f>IF(J41="","",1)</f>
        <v/>
      </c>
      <c r="K43" s="349" t="str">
        <f>IF(K41="","",1)</f>
        <v/>
      </c>
      <c r="L43" s="350">
        <f>SUM(H43:K43)</f>
        <v>0</v>
      </c>
    </row>
    <row r="44" spans="2:12" ht="30" customHeight="1">
      <c r="B44" s="464"/>
      <c r="C44" s="466" t="s">
        <v>534</v>
      </c>
      <c r="D44" s="467"/>
      <c r="E44" s="338" t="s">
        <v>528</v>
      </c>
      <c r="F44" s="339"/>
      <c r="G44" s="340" t="str">
        <f>IF(OR(G$12="",G$12&lt;=0,G$21=""),"",IF(G$12/G$21&gt;=9.95,TEXT(ROUND(G$12/G$21,),"###,###"),IF(G$12/G$21&gt;=0.995,TEXT(ROUND(G$12/G$21,1),"0.0"),ROUND(G$12/G$21,-INT(LOG10(G$12/G$21))+1))))</f>
        <v/>
      </c>
      <c r="H44" s="340" t="str">
        <f t="shared" ref="H44:K44" si="6">IF(OR(H$12="",H$12&lt;=0,H$21=""),"",IF(H$12/H$21&gt;=9.95,TEXT(ROUND(H$12/H$21,),"###,###"),IF(H$12/H$21&gt;=0.995,TEXT(ROUND(H$12/H$21,1),"0.0"),ROUND(H$12/H$21,-INT(LOG10(H$12/H$21))+1))))</f>
        <v/>
      </c>
      <c r="I44" s="340" t="str">
        <f t="shared" si="6"/>
        <v/>
      </c>
      <c r="J44" s="340" t="str">
        <f t="shared" si="6"/>
        <v/>
      </c>
      <c r="K44" s="340" t="str">
        <f t="shared" si="6"/>
        <v/>
      </c>
      <c r="L44" s="445" t="str">
        <f>IF(L47&gt;1,ROUND(POWER(H46*I46*J46*K46,1/L47),2),"")</f>
        <v/>
      </c>
    </row>
    <row r="45" spans="2:12" ht="30" customHeight="1">
      <c r="B45" s="464"/>
      <c r="C45" s="468"/>
      <c r="D45" s="469"/>
      <c r="E45" s="341" t="s">
        <v>529</v>
      </c>
      <c r="F45" s="342" t="s">
        <v>522</v>
      </c>
      <c r="G45" s="343"/>
      <c r="H45" s="427" t="str">
        <f>IF(OR(H44="",G44=""),"",IF(H44/G44*100&gt;=0.05,TEXT(ROUND(H44/G44*100,1),"0.0"),IF(H44/G44*100&gt;=0.005,TEXT(ROUND(H44/G44*100,2),"0.00"),ROUND(H44/G44*100,-INT(LOG10(H44/G44*100))))))</f>
        <v/>
      </c>
      <c r="I45" s="427" t="str">
        <f>IF(OR(I44="",H44=""),"",IF(I44/H44*100&gt;=0.05,TEXT(ROUND(I44/H44*100,1),"0.0"),IF(I44/H44*100&gt;=0.005,TEXT(ROUND(I44/H44*100,2),"0.00"),ROUND(I44/H44*100,-INT(LOG10(I44/H44*100))))))</f>
        <v/>
      </c>
      <c r="J45" s="427" t="str">
        <f>IF(OR(J44="",I44=""),"",IF(J44/I44*100&gt;=0.05,TEXT(ROUND(J44/I44*100,1),"0.0"),IF(J44/I44*100&gt;=0.005,TEXT(ROUND(J44/I44*100,2),"0.00"),ROUND(J44/I44*100,-INT(LOG10(J44/I44*100))))))</f>
        <v/>
      </c>
      <c r="K45" s="427" t="str">
        <f>IF(OR(K44="",J44=""),"",IF(K44/J44*100&gt;=0.05,TEXT(ROUND(K44/J44*100,1),"0.0"),IF(K44/J44*100&gt;=0.005,TEXT(ROUND(K44/J44*100,2),"0.00"),ROUND(K44/J44*100,-INT(LOG10(K44/J44*100))))))</f>
        <v/>
      </c>
      <c r="L45" s="446"/>
    </row>
    <row r="46" spans="2:12" ht="24" hidden="1" customHeight="1">
      <c r="B46" s="464"/>
      <c r="C46" s="468"/>
      <c r="D46" s="469"/>
      <c r="E46" s="341"/>
      <c r="F46" s="342"/>
      <c r="G46" s="343"/>
      <c r="H46" s="344">
        <f>IF(H45="",1,H45)</f>
        <v>1</v>
      </c>
      <c r="I46" s="344">
        <f>IF(I45="",1,I45)</f>
        <v>1</v>
      </c>
      <c r="J46" s="344">
        <f>IF(J45="",1,J45)</f>
        <v>1</v>
      </c>
      <c r="K46" s="344">
        <f>IF(K45="",1,K45)</f>
        <v>1</v>
      </c>
      <c r="L46" s="345" t="str">
        <f>IF(L47&gt;2,POWER(H46*I46*J46*K46,1/L47),"")</f>
        <v/>
      </c>
    </row>
    <row r="47" spans="2:12" ht="24" hidden="1" customHeight="1">
      <c r="B47" s="464"/>
      <c r="C47" s="470"/>
      <c r="D47" s="471"/>
      <c r="E47" s="346"/>
      <c r="F47" s="347"/>
      <c r="G47" s="348"/>
      <c r="H47" s="349" t="str">
        <f>IF(H45="","",1)</f>
        <v/>
      </c>
      <c r="I47" s="349" t="str">
        <f>IF(I45="","",1)</f>
        <v/>
      </c>
      <c r="J47" s="349" t="str">
        <f>IF(J45="","",1)</f>
        <v/>
      </c>
      <c r="K47" s="349" t="str">
        <f>IF(K45="","",1)</f>
        <v/>
      </c>
      <c r="L47" s="350">
        <f>SUM(H47:K47)</f>
        <v>0</v>
      </c>
    </row>
    <row r="48" spans="2:12" ht="30" customHeight="1">
      <c r="B48" s="464"/>
      <c r="C48" s="447"/>
      <c r="D48" s="475" t="s">
        <v>535</v>
      </c>
      <c r="E48" s="338" t="s">
        <v>528</v>
      </c>
      <c r="F48" s="339"/>
      <c r="G48" s="340" t="str">
        <f>IF(OR(G$13="",G$13&lt;=0,G$21=""),"",IF(G$13/G$21&gt;=9.95,TEXT(ROUND(G$13/G$21,),"###,###"),IF(G$13/G$21&gt;=0.995,TEXT(ROUND(G$13/G$21,1),"0.0"),ROUND(G$13/G$21,-INT(LOG10(G$13/G$21))+1))))</f>
        <v/>
      </c>
      <c r="H48" s="340" t="str">
        <f t="shared" ref="H48:K48" si="7">IF(OR(H$13="",H$13&lt;=0,H$21=""),"",IF(H$13/H$21&gt;=9.95,TEXT(ROUND(H$13/H$21,),"###,###"),IF(H$13/H$21&gt;=0.995,TEXT(ROUND(H$13/H$21,1),"0.0"),ROUND(H$13/H$21,-INT(LOG10(H$13/H$21))+1))))</f>
        <v/>
      </c>
      <c r="I48" s="340" t="str">
        <f t="shared" si="7"/>
        <v/>
      </c>
      <c r="J48" s="340" t="str">
        <f t="shared" si="7"/>
        <v/>
      </c>
      <c r="K48" s="340" t="str">
        <f t="shared" si="7"/>
        <v/>
      </c>
      <c r="L48" s="445" t="str">
        <f>IF(L51&gt;1,ROUND(POWER(H50*I50*J50*K50,1/L51),2),"")</f>
        <v/>
      </c>
    </row>
    <row r="49" spans="2:12" ht="30" customHeight="1">
      <c r="B49" s="464"/>
      <c r="C49" s="447"/>
      <c r="D49" s="476"/>
      <c r="E49" s="341" t="s">
        <v>529</v>
      </c>
      <c r="F49" s="342" t="s">
        <v>522</v>
      </c>
      <c r="G49" s="343"/>
      <c r="H49" s="427" t="str">
        <f>IF(OR(H48="",G48=""),"",IF(H48/G48*100&gt;=0.05,TEXT(ROUND(H48/G48*100,1),"0.0"),IF(H48/G48*100&gt;=0.005,TEXT(ROUND(H48/G48*100,2),"0.00"),ROUND(H48/G48*100,-INT(LOG10(H48/G48*100))))))</f>
        <v/>
      </c>
      <c r="I49" s="427" t="str">
        <f>IF(OR(I48="",H48=""),"",IF(I48/H48*100&gt;=0.05,TEXT(ROUND(I48/H48*100,1),"0.0"),IF(I48/H48*100&gt;=0.005,TEXT(ROUND(I48/H48*100,2),"0.00"),ROUND(I48/H48*100,-INT(LOG10(I48/H48*100))))))</f>
        <v/>
      </c>
      <c r="J49" s="427" t="str">
        <f>IF(OR(J48="",I48=""),"",IF(J48/I48*100&gt;=0.05,TEXT(ROUND(J48/I48*100,1),"0.0"),IF(J48/I48*100&gt;=0.005,TEXT(ROUND(J48/I48*100,2),"0.00"),ROUND(J48/I48*100,-INT(LOG10(J48/I48*100))))))</f>
        <v/>
      </c>
      <c r="K49" s="427" t="str">
        <f>IF(OR(K48="",J48=""),"",IF(K48/J48*100&gt;=0.05,TEXT(ROUND(K48/J48*100,1),"0.0"),IF(K48/J48*100&gt;=0.005,TEXT(ROUND(K48/J48*100,2),"0.00"),ROUND(K48/J48*100,-INT(LOG10(K48/J48*100))))))</f>
        <v/>
      </c>
      <c r="L49" s="446"/>
    </row>
    <row r="50" spans="2:12" ht="24" hidden="1" customHeight="1">
      <c r="B50" s="464"/>
      <c r="C50" s="447"/>
      <c r="D50" s="332"/>
      <c r="E50" s="341"/>
      <c r="F50" s="342"/>
      <c r="G50" s="343"/>
      <c r="H50" s="344">
        <f>IF(H49="",1,H49)</f>
        <v>1</v>
      </c>
      <c r="I50" s="344">
        <f>IF(I49="",1,I49)</f>
        <v>1</v>
      </c>
      <c r="J50" s="344">
        <f>IF(J49="",1,J49)</f>
        <v>1</v>
      </c>
      <c r="K50" s="344">
        <f>IF(K49="",1,K49)</f>
        <v>1</v>
      </c>
      <c r="L50" s="345" t="str">
        <f>IF(L51&gt;2,POWER(H50*I50*J50*K50,1/L51),"")</f>
        <v/>
      </c>
    </row>
    <row r="51" spans="2:12" ht="24" hidden="1" customHeight="1">
      <c r="B51" s="464"/>
      <c r="C51" s="474"/>
      <c r="D51" s="351"/>
      <c r="E51" s="346"/>
      <c r="F51" s="347"/>
      <c r="G51" s="348"/>
      <c r="H51" s="349" t="str">
        <f>IF(H49="","",1)</f>
        <v/>
      </c>
      <c r="I51" s="349" t="str">
        <f>IF(I49="","",1)</f>
        <v/>
      </c>
      <c r="J51" s="349" t="str">
        <f>IF(J49="","",1)</f>
        <v/>
      </c>
      <c r="K51" s="349" t="str">
        <f>IF(K49="","",1)</f>
        <v/>
      </c>
      <c r="L51" s="350">
        <f>SUM(H51:K51)</f>
        <v>0</v>
      </c>
    </row>
    <row r="52" spans="2:12" ht="30" customHeight="1">
      <c r="B52" s="464"/>
      <c r="C52" s="466" t="s">
        <v>536</v>
      </c>
      <c r="D52" s="477"/>
      <c r="E52" s="338" t="s">
        <v>528</v>
      </c>
      <c r="F52" s="339"/>
      <c r="G52" s="340" t="str">
        <f>IF(OR(G$14="",G$14&lt;=0,G$21=""),"",IF(G$14/G$21&gt;=9.95,TEXT(ROUND(G$14/G$21,),"###,###"),IF(G$14/G$21&gt;=0.995,TEXT(ROUND(G$14/G$21,1),"0.0"),ROUND(G$14/G$21,-INT(LOG10(G$14/G$21))+1))))</f>
        <v/>
      </c>
      <c r="H52" s="340" t="str">
        <f t="shared" ref="H52:K52" si="8">IF(OR(H$14="",H$14&lt;=0,H$21=""),"",IF(H$14/H$21&gt;=9.95,TEXT(ROUND(H$14/H$21,),"###,###"),IF(H$14/H$21&gt;=0.995,TEXT(ROUND(H$14/H$21,1),"0.0"),ROUND(H$14/H$21,-INT(LOG10(H$14/H$21))+1))))</f>
        <v/>
      </c>
      <c r="I52" s="340" t="str">
        <f t="shared" si="8"/>
        <v/>
      </c>
      <c r="J52" s="340" t="str">
        <f t="shared" si="8"/>
        <v/>
      </c>
      <c r="K52" s="340" t="str">
        <f t="shared" si="8"/>
        <v/>
      </c>
      <c r="L52" s="445" t="str">
        <f>IF(L55&gt;1,ROUND(POWER(H54*I54*J54*K54,1/L55),2),"")</f>
        <v/>
      </c>
    </row>
    <row r="53" spans="2:12" ht="30" customHeight="1">
      <c r="B53" s="464"/>
      <c r="C53" s="478"/>
      <c r="D53" s="479"/>
      <c r="E53" s="341" t="s">
        <v>529</v>
      </c>
      <c r="F53" s="342" t="s">
        <v>522</v>
      </c>
      <c r="G53" s="343"/>
      <c r="H53" s="427" t="str">
        <f>IF(OR(H52="",G52=""),"",IF(H52/G52*100&gt;=0.05,TEXT(ROUND(H52/G52*100,1),"0.0"),IF(H52/G52*100&gt;=0.005,TEXT(ROUND(H52/G52*100,2),"0.00"),ROUND(H52/G52*100,-INT(LOG10(H52/G52*100))))))</f>
        <v/>
      </c>
      <c r="I53" s="427" t="str">
        <f>IF(OR(I52="",H52=""),"",IF(I52/H52*100&gt;=0.05,TEXT(ROUND(I52/H52*100,1),"0.0"),IF(I52/H52*100&gt;=0.005,TEXT(ROUND(I52/H52*100,2),"0.00"),ROUND(I52/H52*100,-INT(LOG10(I52/H52*100))))))</f>
        <v/>
      </c>
      <c r="J53" s="427" t="str">
        <f>IF(OR(J52="",I52=""),"",IF(J52/I52*100&gt;=0.05,TEXT(ROUND(J52/I52*100,1),"0.0"),IF(J52/I52*100&gt;=0.005,TEXT(ROUND(J52/I52*100,2),"0.00"),ROUND(J52/I52*100,-INT(LOG10(J52/I52*100))))))</f>
        <v/>
      </c>
      <c r="K53" s="427" t="str">
        <f>IF(OR(K52="",J52=""),"",IF(K52/J52*100&gt;=0.05,TEXT(ROUND(K52/J52*100,1),"0.0"),IF(K52/J52*100&gt;=0.005,TEXT(ROUND(K52/J52*100,2),"0.00"),ROUND(K52/J52*100,-INT(LOG10(K52/J52*100))))))</f>
        <v/>
      </c>
      <c r="L53" s="446"/>
    </row>
    <row r="54" spans="2:12" ht="24" hidden="1" customHeight="1">
      <c r="B54" s="464"/>
      <c r="C54" s="478"/>
      <c r="D54" s="479"/>
      <c r="E54" s="341"/>
      <c r="F54" s="342"/>
      <c r="G54" s="343"/>
      <c r="H54" s="344">
        <f>IF(H53="",1,H53)</f>
        <v>1</v>
      </c>
      <c r="I54" s="344">
        <f>IF(I53="",1,I53)</f>
        <v>1</v>
      </c>
      <c r="J54" s="344">
        <f>IF(J53="",1,J53)</f>
        <v>1</v>
      </c>
      <c r="K54" s="344">
        <f>IF(K53="",1,K53)</f>
        <v>1</v>
      </c>
      <c r="L54" s="345" t="str">
        <f>IF(L55&gt;2,POWER(H54*I54*J54*K54,1/L55),"")</f>
        <v/>
      </c>
    </row>
    <row r="55" spans="2:12" ht="24" hidden="1" customHeight="1">
      <c r="B55" s="464"/>
      <c r="C55" s="480"/>
      <c r="D55" s="481"/>
      <c r="E55" s="346"/>
      <c r="F55" s="347"/>
      <c r="G55" s="348"/>
      <c r="H55" s="349" t="str">
        <f>IF(H53="","",1)</f>
        <v/>
      </c>
      <c r="I55" s="349" t="str">
        <f>IF(I53="","",1)</f>
        <v/>
      </c>
      <c r="J55" s="349" t="str">
        <f>IF(J53="","",1)</f>
        <v/>
      </c>
      <c r="K55" s="349" t="str">
        <f>IF(K53="","",1)</f>
        <v/>
      </c>
      <c r="L55" s="350">
        <f>SUM(H55:K55)</f>
        <v>0</v>
      </c>
    </row>
    <row r="56" spans="2:12" ht="30" customHeight="1">
      <c r="B56" s="464"/>
      <c r="C56" s="472" t="s">
        <v>537</v>
      </c>
      <c r="D56" s="467"/>
      <c r="E56" s="338" t="s">
        <v>528</v>
      </c>
      <c r="F56" s="339"/>
      <c r="G56" s="340" t="str">
        <f>IF(OR(G$15="",G$15&lt;=0,G$21=""),"",IF(G$15/G$21&gt;=9.95,TEXT(ROUND(G$15/G$21,),"###,###"),IF(G$15/G$21&gt;=0.995,TEXT(ROUND(G$15/G$21,1),"0.0"),ROUND(G$15/G$21,-INT(LOG10(G$15/G$21))+1))))</f>
        <v/>
      </c>
      <c r="H56" s="340" t="str">
        <f t="shared" ref="H56:K56" si="9">IF(OR(H$15="",H$15&lt;=0,H$21=""),"",IF(H$15/H$21&gt;=9.95,TEXT(ROUND(H$15/H$21,),"###,###"),IF(H$15/H$21&gt;=0.995,TEXT(ROUND(H$15/H$21,1),"0.0"),ROUND(H$15/H$21,-INT(LOG10(H$15/H$21))+1))))</f>
        <v/>
      </c>
      <c r="I56" s="340" t="str">
        <f t="shared" si="9"/>
        <v/>
      </c>
      <c r="J56" s="340" t="str">
        <f t="shared" si="9"/>
        <v/>
      </c>
      <c r="K56" s="340" t="str">
        <f t="shared" si="9"/>
        <v/>
      </c>
      <c r="L56" s="445" t="str">
        <f>IF(L59&gt;1,ROUND(POWER(H58*I58*J58*K58,1/L59),2),"")</f>
        <v/>
      </c>
    </row>
    <row r="57" spans="2:12" ht="30" customHeight="1">
      <c r="B57" s="464"/>
      <c r="C57" s="468"/>
      <c r="D57" s="469"/>
      <c r="E57" s="341" t="s">
        <v>529</v>
      </c>
      <c r="F57" s="342" t="s">
        <v>522</v>
      </c>
      <c r="G57" s="343"/>
      <c r="H57" s="427" t="str">
        <f>IF(OR(H56="",G56=""),"",IF(H56/G56*100&gt;=0.05,TEXT(ROUND(H56/G56*100,1),"0.0"),IF(H56/G56*100&gt;=0.005,TEXT(ROUND(H56/G56*100,2),"0.00"),ROUND(H56/G56*100,-INT(LOG10(H56/G56*100))))))</f>
        <v/>
      </c>
      <c r="I57" s="427" t="str">
        <f>IF(OR(I56="",H56=""),"",IF(I56/H56*100&gt;=0.05,TEXT(ROUND(I56/H56*100,1),"0.0"),IF(I56/H56*100&gt;=0.005,TEXT(ROUND(I56/H56*100,2),"0.00"),ROUND(I56/H56*100,-INT(LOG10(I56/H56*100))))))</f>
        <v/>
      </c>
      <c r="J57" s="427" t="str">
        <f>IF(OR(J56="",I56=""),"",IF(J56/I56*100&gt;=0.05,TEXT(ROUND(J56/I56*100,1),"0.0"),IF(J56/I56*100&gt;=0.005,TEXT(ROUND(J56/I56*100,2),"0.00"),ROUND(J56/I56*100,-INT(LOG10(J56/I56*100))))))</f>
        <v/>
      </c>
      <c r="K57" s="427" t="str">
        <f>IF(OR(K56="",J56=""),"",IF(K56/J56*100&gt;=0.05,TEXT(ROUND(K56/J56*100,1),"0.0"),IF(K56/J56*100&gt;=0.005,TEXT(ROUND(K56/J56*100,2),"0.00"),ROUND(K56/J56*100,-INT(LOG10(K56/J56*100))))))</f>
        <v/>
      </c>
      <c r="L57" s="446"/>
    </row>
    <row r="58" spans="2:12" ht="18" hidden="1" customHeight="1">
      <c r="B58" s="464"/>
      <c r="C58" s="468"/>
      <c r="D58" s="469"/>
      <c r="E58" s="341"/>
      <c r="F58" s="342"/>
      <c r="G58" s="343"/>
      <c r="H58" s="344">
        <f>IF(H57="",1,H57)</f>
        <v>1</v>
      </c>
      <c r="I58" s="344">
        <f>IF(I57="",1,I57)</f>
        <v>1</v>
      </c>
      <c r="J58" s="344">
        <f>IF(J57="",1,J57)</f>
        <v>1</v>
      </c>
      <c r="K58" s="344">
        <f>IF(K57="",1,K57)</f>
        <v>1</v>
      </c>
      <c r="L58" s="352" t="str">
        <f>IF(L59&gt;2,POWER(H58*I58*J58*K58,1/L59),"")</f>
        <v/>
      </c>
    </row>
    <row r="59" spans="2:12" ht="18" hidden="1" customHeight="1">
      <c r="B59" s="465"/>
      <c r="C59" s="473"/>
      <c r="D59" s="471"/>
      <c r="E59" s="346"/>
      <c r="F59" s="347"/>
      <c r="G59" s="348"/>
      <c r="H59" s="349" t="str">
        <f>IF(H57="","",1)</f>
        <v/>
      </c>
      <c r="I59" s="349" t="str">
        <f>IF(I57="","",1)</f>
        <v/>
      </c>
      <c r="J59" s="349" t="str">
        <f>IF(J57="","",1)</f>
        <v/>
      </c>
      <c r="K59" s="349" t="str">
        <f>IF(K57="","",1)</f>
        <v/>
      </c>
      <c r="L59" s="349">
        <f>SUM(H59:K59)</f>
        <v>0</v>
      </c>
    </row>
    <row r="60" spans="2:12">
      <c r="B60" s="353"/>
      <c r="C60" s="353"/>
      <c r="D60" s="353"/>
      <c r="E60" s="353"/>
      <c r="F60" s="354"/>
      <c r="G60" s="353"/>
      <c r="H60" s="353"/>
      <c r="I60" s="353"/>
      <c r="J60" s="353"/>
      <c r="K60" s="353"/>
      <c r="L60" s="353"/>
    </row>
  </sheetData>
  <sheetProtection algorithmName="SHA-512" hashValue="1Xg7O9v8a615jQqF6j059ly4UQ2JARe7FXyDdJMsjpHl0E6gkQ7wiKF+2aCBDmeWik49xPbX6uVrY+iy3aBNuA==" saltValue="zdJjPbwUGTtPix1IHj53/Q==" spinCount="100000" sheet="1" objects="1" scenarios="1" selectLockedCells="1"/>
  <mergeCells count="33">
    <mergeCell ref="L36:L37"/>
    <mergeCell ref="C56:D59"/>
    <mergeCell ref="L56:L57"/>
    <mergeCell ref="C44:D47"/>
    <mergeCell ref="L44:L45"/>
    <mergeCell ref="C48:C51"/>
    <mergeCell ref="D48:D49"/>
    <mergeCell ref="L48:L49"/>
    <mergeCell ref="C52:D55"/>
    <mergeCell ref="L52:L53"/>
    <mergeCell ref="C40:C43"/>
    <mergeCell ref="D40:D43"/>
    <mergeCell ref="L40:L41"/>
    <mergeCell ref="B20:B22"/>
    <mergeCell ref="C21:E21"/>
    <mergeCell ref="C22:E22"/>
    <mergeCell ref="B24:B59"/>
    <mergeCell ref="C24:D27"/>
    <mergeCell ref="C36:C39"/>
    <mergeCell ref="D36:D39"/>
    <mergeCell ref="L24:L25"/>
    <mergeCell ref="C28:C31"/>
    <mergeCell ref="D28:D31"/>
    <mergeCell ref="L28:L29"/>
    <mergeCell ref="C32:C35"/>
    <mergeCell ref="D32:D35"/>
    <mergeCell ref="L32:L33"/>
    <mergeCell ref="B1:L1"/>
    <mergeCell ref="B7:B19"/>
    <mergeCell ref="C14:E14"/>
    <mergeCell ref="C15:E15"/>
    <mergeCell ref="C16:E16"/>
    <mergeCell ref="C19:E19"/>
  </mergeCells>
  <phoneticPr fontId="44"/>
  <conditionalFormatting sqref="G7:K11">
    <cfRule type="expression" dxfId="113" priority="16">
      <formula>G$17&lt;&gt;"OK"</formula>
    </cfRule>
  </conditionalFormatting>
  <conditionalFormatting sqref="G13:K13">
    <cfRule type="expression" dxfId="112" priority="28">
      <formula>G$18="NG"</formula>
    </cfRule>
  </conditionalFormatting>
  <conditionalFormatting sqref="G8:K11">
    <cfRule type="expression" dxfId="111" priority="15">
      <formula>G8&gt;G$7</formula>
    </cfRule>
  </conditionalFormatting>
  <conditionalFormatting sqref="G7:K7">
    <cfRule type="expression" dxfId="110" priority="14">
      <formula>OR(G$7&lt;G$8,G$7&lt;G$9,G$7&lt;G$10,G$7&lt;G$11)</formula>
    </cfRule>
  </conditionalFormatting>
  <conditionalFormatting sqref="G12:K12">
    <cfRule type="expression" dxfId="109" priority="13">
      <formula>G$18="NG"</formula>
    </cfRule>
  </conditionalFormatting>
  <conditionalFormatting sqref="B3:E3">
    <cfRule type="expression" dxfId="108" priority="12">
      <formula>$M$7&gt;0</formula>
    </cfRule>
  </conditionalFormatting>
  <conditionalFormatting sqref="B4:E4">
    <cfRule type="expression" dxfId="107" priority="10">
      <formula>$L$17&gt;0</formula>
    </cfRule>
  </conditionalFormatting>
  <conditionalFormatting sqref="B5:E5">
    <cfRule type="expression" dxfId="106" priority="9">
      <formula>$L$18&gt;0</formula>
    </cfRule>
  </conditionalFormatting>
  <conditionalFormatting sqref="B6:E6">
    <cfRule type="expression" dxfId="105" priority="8">
      <formula>$L$23&gt;0</formula>
    </cfRule>
  </conditionalFormatting>
  <conditionalFormatting sqref="K21">
    <cfRule type="expression" dxfId="104" priority="7">
      <formula>MOD($K$21,1)&gt;0</formula>
    </cfRule>
  </conditionalFormatting>
  <conditionalFormatting sqref="F21">
    <cfRule type="expression" dxfId="103" priority="6">
      <formula>$F$21=""</formula>
    </cfRule>
  </conditionalFormatting>
  <conditionalFormatting sqref="C21:E21">
    <cfRule type="expression" dxfId="102" priority="5">
      <formula>$C$21=""</formula>
    </cfRule>
  </conditionalFormatting>
  <conditionalFormatting sqref="J21">
    <cfRule type="expression" dxfId="101" priority="4">
      <formula>MOD($J$21,1)&gt;0</formula>
    </cfRule>
  </conditionalFormatting>
  <conditionalFormatting sqref="G21">
    <cfRule type="expression" dxfId="100" priority="3">
      <formula>MOD($G$21,1)&gt;0</formula>
    </cfRule>
  </conditionalFormatting>
  <conditionalFormatting sqref="H21">
    <cfRule type="expression" dxfId="99" priority="2">
      <formula>MOD($H$21,1)&gt;0</formula>
    </cfRule>
  </conditionalFormatting>
  <conditionalFormatting sqref="I21">
    <cfRule type="expression" dxfId="98" priority="1">
      <formula>MOD($I$21,1)&gt;0</formula>
    </cfRule>
  </conditionalFormatting>
  <dataValidations xWindow="364" yWindow="457" count="6">
    <dataValidation type="decimal" allowBlank="1" showInputMessage="1" errorTitle="数値で入力してください" error="数値以外は入力できません。" sqref="G17:K17" xr:uid="{00000000-0002-0000-0000-000000000000}">
      <formula1>0</formula1>
      <formula2>99999999999</formula2>
    </dataValidation>
    <dataValidation type="list" imeMode="hiragana" allowBlank="1" showInputMessage="1" promptTitle="単位を入れてください" prompt="ドロップダウンリストから選択、なければ直接入力" sqref="F21" xr:uid="{00000000-0002-0000-0000-000001000000}">
      <formula1>"百万円,万円,千円,㎡,千人,件,個,点,件,店"</formula1>
    </dataValidation>
    <dataValidation type="list" imeMode="hiragana" allowBlank="1" showInputMessage="1" promptTitle="使用量（第１表）と密接な関係を持つ項目名" prompt="ドロップダウンリストから選択_x000a_なければ直接入力" sqref="C21:E21" xr:uid="{00000000-0002-0000-0000-000002000000}">
      <formula1>"スーパーマーケットの売上高,持ち帰りの売上高,持ち帰り及び通販の売上高,店舗面積,来客数,レジカウント件数,売上個数,持ち帰り点数,出荷件数,店舗数"</formula1>
    </dataValidation>
    <dataValidation type="custom" allowBlank="1" showInputMessage="1" showErrorMessage="1" sqref="A1" xr:uid="{00000000-0002-0000-0000-000003000000}">
      <formula1>IF(A1="",TRUE,FALSE)</formula1>
    </dataValidation>
    <dataValidation type="whole" allowBlank="1" showInputMessage="1" showErrorMessage="1" errorTitle="整数値を入力してください" error="小数点第１位を四捨五入した整数値を入力してください" sqref="G7:K15 G21:K21" xr:uid="{00000000-0002-0000-0000-000004000000}">
      <formula1>0</formula1>
      <formula2>999999999</formula2>
    </dataValidation>
    <dataValidation allowBlank="1" showInputMessage="1" sqref="G18:K18" xr:uid="{00000000-0002-0000-0000-000005000000}"/>
  </dataValidations>
  <printOptions horizontalCentered="1" verticalCentered="1"/>
  <pageMargins left="0.59055118110236227" right="0.59055118110236227" top="0.59055118110236227" bottom="0.59055118110236227" header="0.31496062992125984" footer="0.31496062992125984"/>
  <pageSetup paperSize="9" scale="65"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BG437"/>
  <sheetViews>
    <sheetView zoomScaleNormal="100" zoomScaleSheetLayoutView="100" workbookViewId="0">
      <pane xSplit="56" ySplit="1" topLeftCell="BE2" activePane="bottomRight" state="frozenSplit"/>
      <selection pane="topRight"/>
      <selection pane="bottomLeft"/>
      <selection pane="bottomRight" activeCell="U16" sqref="U16:AI16"/>
    </sheetView>
  </sheetViews>
  <sheetFormatPr defaultColWidth="2.75" defaultRowHeight="15"/>
  <cols>
    <col min="1" max="15" width="2.75" style="95"/>
    <col min="16" max="17" width="2.75" style="95" customWidth="1"/>
    <col min="18" max="19" width="2.75" style="95"/>
    <col min="20" max="20" width="2.625" style="95" customWidth="1"/>
    <col min="21" max="29" width="2.75" style="95" customWidth="1"/>
    <col min="30" max="36" width="2.75" style="95"/>
    <col min="37" max="37" width="2.75" style="95" customWidth="1"/>
    <col min="38" max="40" width="2.75" style="95"/>
    <col min="41" max="41" width="2.75" style="95" customWidth="1"/>
    <col min="42" max="46" width="2.75" style="95"/>
    <col min="47" max="47" width="2.75" style="95" customWidth="1"/>
    <col min="48" max="57" width="2.75" style="95"/>
    <col min="58" max="58" width="8.625" style="95" hidden="1" customWidth="1"/>
    <col min="59" max="59" width="2.75" style="95" hidden="1" customWidth="1"/>
    <col min="60" max="16384" width="2.75" style="95"/>
  </cols>
  <sheetData>
    <row r="1" spans="1:58" ht="30" customHeight="1">
      <c r="A1" s="941" t="s">
        <v>37</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2"/>
      <c r="AK1" s="942"/>
      <c r="AL1" s="942"/>
      <c r="AM1" s="942"/>
      <c r="AN1" s="942"/>
      <c r="AO1" s="942"/>
      <c r="AP1" s="942"/>
      <c r="AQ1" s="942"/>
      <c r="AR1" s="942"/>
      <c r="AS1" s="233"/>
      <c r="AT1" s="233"/>
      <c r="AU1" s="233"/>
      <c r="AV1" s="943" t="s">
        <v>38</v>
      </c>
      <c r="AW1" s="943"/>
      <c r="AX1" s="943"/>
      <c r="AY1" s="943"/>
      <c r="AZ1" s="943"/>
      <c r="BA1" s="943"/>
      <c r="BB1" s="944">
        <v>220630</v>
      </c>
      <c r="BC1" s="945"/>
      <c r="BD1" s="946"/>
    </row>
    <row r="2" spans="1:58" ht="26.25" customHeight="1">
      <c r="A2" s="217"/>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row>
    <row r="3" spans="1:58">
      <c r="A3" s="218"/>
      <c r="B3" s="218"/>
      <c r="C3" s="218"/>
      <c r="D3" s="218"/>
      <c r="E3" s="218"/>
      <c r="F3" s="218"/>
      <c r="G3" s="218"/>
      <c r="H3" s="218"/>
      <c r="I3" s="218"/>
      <c r="J3" s="218"/>
      <c r="K3" s="218"/>
      <c r="L3" s="218"/>
      <c r="M3" s="218"/>
      <c r="N3" s="218"/>
      <c r="O3" s="218"/>
      <c r="P3" s="218"/>
      <c r="Q3" s="218"/>
      <c r="R3" s="218"/>
      <c r="S3" s="218"/>
      <c r="T3" s="218"/>
      <c r="U3" s="947" t="s">
        <v>39</v>
      </c>
      <c r="V3" s="947"/>
      <c r="W3" s="947"/>
      <c r="X3" s="947"/>
      <c r="Y3" s="947"/>
      <c r="Z3" s="947"/>
      <c r="AA3" s="225"/>
      <c r="AB3" s="226"/>
      <c r="AC3" s="226"/>
      <c r="AD3" s="226"/>
      <c r="AE3" s="226"/>
      <c r="AF3" s="226"/>
      <c r="AG3" s="226"/>
      <c r="AH3" s="228"/>
      <c r="AI3" s="218"/>
      <c r="AJ3" s="218"/>
      <c r="AK3" s="218"/>
      <c r="AL3" s="218"/>
      <c r="AM3" s="218"/>
      <c r="AN3" s="218"/>
      <c r="AO3" s="218"/>
      <c r="AP3" s="218"/>
      <c r="AQ3" s="218"/>
      <c r="AR3" s="218"/>
      <c r="AS3" s="218"/>
      <c r="AT3" s="218"/>
      <c r="AU3" s="218"/>
      <c r="AV3" s="218"/>
      <c r="AW3" s="218"/>
      <c r="AX3" s="218"/>
      <c r="AY3" s="218"/>
      <c r="AZ3" s="218"/>
      <c r="BA3" s="218"/>
      <c r="BB3" s="218"/>
      <c r="BC3" s="218"/>
      <c r="BD3" s="218"/>
      <c r="BF3" s="235" t="s">
        <v>40</v>
      </c>
    </row>
    <row r="4" spans="1:58">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t="s">
        <v>41</v>
      </c>
      <c r="AM4" s="218"/>
      <c r="AN4" s="218"/>
      <c r="AO4" s="218"/>
      <c r="AP4" s="218"/>
      <c r="AQ4" s="218"/>
      <c r="AR4" s="218"/>
      <c r="AS4" s="234"/>
      <c r="AT4" s="218" t="s">
        <v>42</v>
      </c>
      <c r="AU4" s="218"/>
      <c r="AV4" s="218"/>
      <c r="AW4" s="218"/>
      <c r="AX4" s="218"/>
      <c r="AY4" s="218"/>
      <c r="AZ4" s="218"/>
      <c r="BA4" s="218"/>
      <c r="BB4" s="218"/>
      <c r="BC4" s="218"/>
      <c r="BD4" s="218"/>
      <c r="BF4" s="128"/>
    </row>
    <row r="5" spans="1:58">
      <c r="A5" s="955" t="s">
        <v>43</v>
      </c>
      <c r="B5" s="955"/>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218"/>
      <c r="AL5" s="218" t="s">
        <v>577</v>
      </c>
      <c r="AM5" s="218"/>
      <c r="AN5" s="218"/>
      <c r="AO5" s="218"/>
      <c r="AP5" s="218"/>
      <c r="AQ5" s="218"/>
      <c r="AR5" s="218"/>
      <c r="AS5" s="218"/>
      <c r="AT5" s="218"/>
      <c r="AU5" s="218"/>
      <c r="AV5" s="218"/>
      <c r="AW5" s="218"/>
      <c r="AX5" s="218"/>
      <c r="AY5" s="218"/>
      <c r="AZ5" s="218"/>
      <c r="BA5" s="218"/>
      <c r="BB5" s="218"/>
      <c r="BC5" s="218"/>
      <c r="BD5" s="218"/>
      <c r="BF5" s="128"/>
    </row>
    <row r="6" spans="1:58">
      <c r="A6" s="955"/>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218"/>
      <c r="AL6" s="218"/>
      <c r="AM6" s="218"/>
      <c r="AN6" s="218"/>
      <c r="AO6" s="218"/>
      <c r="AP6" s="218"/>
      <c r="AQ6" s="218"/>
      <c r="AR6" s="218"/>
      <c r="AS6" s="218"/>
      <c r="AT6" s="218"/>
      <c r="AU6" s="218"/>
      <c r="AV6" s="218"/>
      <c r="AW6" s="218"/>
      <c r="AX6" s="218"/>
      <c r="AY6" s="218"/>
      <c r="AZ6" s="218"/>
      <c r="BA6" s="218"/>
      <c r="BB6" s="218"/>
      <c r="BC6" s="218"/>
      <c r="BD6" s="218"/>
    </row>
    <row r="7" spans="1:58" ht="15" customHeight="1">
      <c r="A7" s="955"/>
      <c r="B7" s="955"/>
      <c r="C7" s="955"/>
      <c r="D7" s="955"/>
      <c r="E7" s="955"/>
      <c r="F7" s="955"/>
      <c r="G7" s="955"/>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569" t="s">
        <v>576</v>
      </c>
      <c r="AL7" s="569"/>
      <c r="AM7" s="569"/>
      <c r="AN7" s="569"/>
      <c r="AO7" s="569"/>
      <c r="AP7" s="569"/>
      <c r="AQ7" s="569"/>
      <c r="AR7" s="569"/>
      <c r="AS7" s="569"/>
      <c r="AT7" s="569"/>
      <c r="AU7" s="569"/>
      <c r="AV7" s="569"/>
      <c r="AW7" s="569"/>
      <c r="AX7" s="569"/>
      <c r="AY7" s="569"/>
      <c r="AZ7" s="569"/>
      <c r="BA7" s="569"/>
      <c r="BB7" s="569"/>
      <c r="BC7" s="218"/>
      <c r="BD7" s="218"/>
    </row>
    <row r="8" spans="1:58">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569"/>
      <c r="AL8" s="569"/>
      <c r="AM8" s="569"/>
      <c r="AN8" s="569"/>
      <c r="AO8" s="569"/>
      <c r="AP8" s="569"/>
      <c r="AQ8" s="569"/>
      <c r="AR8" s="569"/>
      <c r="AS8" s="569"/>
      <c r="AT8" s="569"/>
      <c r="AU8" s="569"/>
      <c r="AV8" s="569"/>
      <c r="AW8" s="569"/>
      <c r="AX8" s="569"/>
      <c r="AY8" s="569"/>
      <c r="AZ8" s="569"/>
      <c r="BA8" s="569"/>
      <c r="BB8" s="569"/>
      <c r="BC8" s="218"/>
      <c r="BD8" s="218"/>
    </row>
    <row r="9" spans="1:58">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569"/>
      <c r="AL9" s="569"/>
      <c r="AM9" s="569"/>
      <c r="AN9" s="569"/>
      <c r="AO9" s="569"/>
      <c r="AP9" s="569"/>
      <c r="AQ9" s="569"/>
      <c r="AR9" s="569"/>
      <c r="AS9" s="569"/>
      <c r="AT9" s="569"/>
      <c r="AU9" s="569"/>
      <c r="AV9" s="569"/>
      <c r="AW9" s="569"/>
      <c r="AX9" s="569"/>
      <c r="AY9" s="569"/>
      <c r="AZ9" s="569"/>
      <c r="BA9" s="569"/>
      <c r="BB9" s="569"/>
      <c r="BC9" s="218"/>
      <c r="BD9" s="218"/>
    </row>
    <row r="10" spans="1:58">
      <c r="A10" s="218"/>
      <c r="B10" s="948" t="s">
        <v>44</v>
      </c>
      <c r="C10" s="948"/>
      <c r="D10" s="948"/>
      <c r="E10" s="948"/>
      <c r="F10" s="948"/>
      <c r="G10" s="948"/>
      <c r="H10" s="948"/>
      <c r="I10" s="948"/>
      <c r="J10" s="948"/>
      <c r="K10" s="948"/>
      <c r="L10" s="218" t="s">
        <v>45</v>
      </c>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row>
    <row r="11" spans="1:58">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row>
    <row r="12" spans="1:58" ht="15" customHeight="1">
      <c r="A12" s="218"/>
      <c r="B12" s="218"/>
      <c r="C12" s="219"/>
      <c r="D12" s="219"/>
      <c r="E12" s="219"/>
      <c r="F12" s="219"/>
      <c r="G12" s="219"/>
      <c r="H12" s="219"/>
      <c r="I12" s="219"/>
      <c r="J12" s="219"/>
      <c r="K12" s="219"/>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row>
    <row r="13" spans="1:58">
      <c r="A13" s="218"/>
      <c r="B13" s="219"/>
      <c r="C13" s="219"/>
      <c r="D13" s="219"/>
      <c r="E13" s="219"/>
      <c r="F13" s="219"/>
      <c r="G13" s="219"/>
      <c r="H13" s="219"/>
      <c r="I13" s="219"/>
      <c r="J13" s="219"/>
      <c r="K13" s="219"/>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row>
    <row r="14" spans="1:58">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row>
    <row r="15" spans="1:58">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569" t="s">
        <v>401</v>
      </c>
      <c r="AM15" s="569"/>
      <c r="AN15" s="569"/>
      <c r="AO15" s="569"/>
      <c r="AP15" s="569"/>
      <c r="AQ15" s="569"/>
      <c r="AR15" s="569"/>
      <c r="AS15" s="569"/>
      <c r="AT15" s="569"/>
      <c r="AU15" s="569"/>
      <c r="AV15" s="569"/>
      <c r="AW15" s="569"/>
      <c r="AX15" s="569"/>
      <c r="AY15" s="569"/>
      <c r="AZ15" s="218"/>
      <c r="BA15" s="218"/>
      <c r="BB15" s="218"/>
      <c r="BC15" s="218"/>
      <c r="BD15" s="218"/>
    </row>
    <row r="16" spans="1:58" ht="15.75" customHeight="1">
      <c r="A16" s="218"/>
      <c r="B16" s="218"/>
      <c r="C16" s="218"/>
      <c r="D16" s="218"/>
      <c r="E16" s="218"/>
      <c r="F16" s="218"/>
      <c r="G16" s="218"/>
      <c r="H16" s="218"/>
      <c r="I16" s="218"/>
      <c r="J16" s="218"/>
      <c r="K16" s="218"/>
      <c r="L16" s="218"/>
      <c r="M16" s="218"/>
      <c r="N16" s="218"/>
      <c r="O16" s="218"/>
      <c r="P16" s="218"/>
      <c r="Q16" s="218"/>
      <c r="R16" s="218"/>
      <c r="S16" s="222"/>
      <c r="T16" s="222" t="s">
        <v>559</v>
      </c>
      <c r="U16" s="949"/>
      <c r="V16" s="950"/>
      <c r="W16" s="950"/>
      <c r="X16" s="950"/>
      <c r="Y16" s="950"/>
      <c r="Z16" s="950"/>
      <c r="AA16" s="950"/>
      <c r="AB16" s="950"/>
      <c r="AC16" s="950"/>
      <c r="AD16" s="950"/>
      <c r="AE16" s="950"/>
      <c r="AF16" s="950"/>
      <c r="AG16" s="950"/>
      <c r="AH16" s="950"/>
      <c r="AI16" s="951"/>
      <c r="AJ16" s="218"/>
      <c r="AK16" s="218"/>
      <c r="AL16" s="569" t="s">
        <v>46</v>
      </c>
      <c r="AM16" s="569"/>
      <c r="AN16" s="569"/>
      <c r="AO16" s="569"/>
      <c r="AP16" s="569"/>
      <c r="AQ16" s="569"/>
      <c r="AR16" s="569"/>
      <c r="AS16" s="569"/>
      <c r="AT16" s="569"/>
      <c r="AU16" s="569"/>
      <c r="AV16" s="569"/>
      <c r="AW16" s="569"/>
      <c r="AX16" s="569"/>
      <c r="AY16" s="569"/>
      <c r="AZ16" s="218"/>
      <c r="BA16" s="218"/>
      <c r="BB16" s="218"/>
      <c r="BC16" s="218"/>
      <c r="BD16" s="218"/>
    </row>
    <row r="17" spans="1:56" ht="15.75" thickBot="1">
      <c r="A17" s="218"/>
      <c r="B17" s="218"/>
      <c r="C17" s="218"/>
      <c r="D17" s="218"/>
      <c r="E17" s="218"/>
      <c r="F17" s="218"/>
      <c r="G17" s="218"/>
      <c r="H17" s="218"/>
      <c r="I17" s="218"/>
      <c r="J17" s="218"/>
      <c r="K17" s="218"/>
      <c r="L17" s="218"/>
      <c r="M17" s="218"/>
      <c r="N17" s="218"/>
      <c r="O17" s="218"/>
      <c r="P17" s="218"/>
      <c r="Q17" s="218"/>
      <c r="R17" s="218"/>
      <c r="S17" s="218"/>
      <c r="T17" s="218"/>
      <c r="U17" s="322"/>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row>
    <row r="18" spans="1:56" ht="15" customHeight="1">
      <c r="A18" s="218"/>
      <c r="B18" s="218"/>
      <c r="C18" s="218"/>
      <c r="D18" s="218"/>
      <c r="E18" s="218"/>
      <c r="F18" s="218"/>
      <c r="G18" s="218"/>
      <c r="H18" s="218"/>
      <c r="I18" s="218"/>
      <c r="J18" s="218"/>
      <c r="K18" s="218"/>
      <c r="L18" s="218"/>
      <c r="M18" s="218"/>
      <c r="N18" s="218"/>
      <c r="O18" s="218"/>
      <c r="P18" s="218"/>
      <c r="Q18" s="223" t="s">
        <v>502</v>
      </c>
      <c r="R18" s="223"/>
      <c r="S18" s="223"/>
      <c r="T18" s="223"/>
      <c r="U18" s="318" t="s">
        <v>402</v>
      </c>
      <c r="V18" s="958"/>
      <c r="W18" s="959"/>
      <c r="X18" s="959"/>
      <c r="Y18" s="959"/>
      <c r="Z18" s="959"/>
      <c r="AA18" s="956" t="s">
        <v>403</v>
      </c>
      <c r="AB18" s="957"/>
      <c r="AC18" s="957"/>
      <c r="AD18" s="957"/>
      <c r="AE18" s="960"/>
      <c r="AF18" s="961"/>
      <c r="AG18" s="961"/>
      <c r="AH18" s="961"/>
      <c r="AI18" s="962"/>
      <c r="AJ18" s="218"/>
      <c r="AK18" s="218"/>
      <c r="AL18" s="569" t="s">
        <v>558</v>
      </c>
      <c r="AM18" s="569"/>
      <c r="AN18" s="569"/>
      <c r="AO18" s="569"/>
      <c r="AP18" s="569"/>
      <c r="AQ18" s="569"/>
      <c r="AR18" s="569"/>
      <c r="AS18" s="569"/>
      <c r="AT18" s="569"/>
      <c r="AU18" s="569"/>
      <c r="AV18" s="569"/>
      <c r="AW18" s="569"/>
      <c r="AX18" s="569"/>
      <c r="AY18" s="569"/>
      <c r="AZ18" s="218"/>
      <c r="BA18" s="218"/>
      <c r="BB18" s="218"/>
      <c r="BC18" s="218"/>
      <c r="BD18" s="218"/>
    </row>
    <row r="19" spans="1:56">
      <c r="A19" s="218"/>
      <c r="B19" s="218"/>
      <c r="C19" s="218"/>
      <c r="D19" s="218"/>
      <c r="E19" s="218"/>
      <c r="F19" s="218"/>
      <c r="G19" s="218"/>
      <c r="H19" s="218"/>
      <c r="I19" s="218"/>
      <c r="J19" s="218"/>
      <c r="K19" s="218"/>
      <c r="L19" s="218"/>
      <c r="M19" s="218"/>
      <c r="N19" s="218"/>
      <c r="O19" s="218"/>
      <c r="P19" s="218"/>
      <c r="Q19" s="223" t="s">
        <v>47</v>
      </c>
      <c r="R19" s="223"/>
      <c r="S19" s="223"/>
      <c r="T19" s="223"/>
      <c r="U19" s="952"/>
      <c r="V19" s="953"/>
      <c r="W19" s="953"/>
      <c r="X19" s="953"/>
      <c r="Y19" s="953"/>
      <c r="Z19" s="953"/>
      <c r="AA19" s="953"/>
      <c r="AB19" s="953"/>
      <c r="AC19" s="953"/>
      <c r="AD19" s="953"/>
      <c r="AE19" s="953"/>
      <c r="AF19" s="953"/>
      <c r="AG19" s="953"/>
      <c r="AH19" s="953"/>
      <c r="AI19" s="954"/>
      <c r="AJ19" s="218"/>
      <c r="AK19" s="218"/>
      <c r="AL19" s="569"/>
      <c r="AM19" s="569"/>
      <c r="AN19" s="569"/>
      <c r="AO19" s="569"/>
      <c r="AP19" s="569"/>
      <c r="AQ19" s="569"/>
      <c r="AR19" s="569"/>
      <c r="AS19" s="569"/>
      <c r="AT19" s="569"/>
      <c r="AU19" s="569"/>
      <c r="AV19" s="569"/>
      <c r="AW19" s="569"/>
      <c r="AX19" s="569"/>
      <c r="AY19" s="569"/>
      <c r="AZ19" s="218"/>
      <c r="BA19" s="218"/>
      <c r="BB19" s="218"/>
      <c r="BC19" s="218"/>
      <c r="BD19" s="218"/>
    </row>
    <row r="20" spans="1:56" ht="15.75" thickBot="1">
      <c r="A20" s="218"/>
      <c r="B20" s="218"/>
      <c r="C20" s="218"/>
      <c r="D20" s="218"/>
      <c r="E20" s="218"/>
      <c r="F20" s="218"/>
      <c r="G20" s="218"/>
      <c r="H20" s="218"/>
      <c r="I20" s="218"/>
      <c r="J20" s="218"/>
      <c r="K20" s="218"/>
      <c r="L20" s="218"/>
      <c r="M20" s="218"/>
      <c r="N20" s="218"/>
      <c r="O20" s="218"/>
      <c r="P20" s="218"/>
      <c r="Q20" s="223"/>
      <c r="R20" s="223"/>
      <c r="S20" s="223"/>
      <c r="T20" s="223"/>
      <c r="U20" s="963"/>
      <c r="V20" s="964"/>
      <c r="W20" s="964"/>
      <c r="X20" s="964"/>
      <c r="Y20" s="964"/>
      <c r="Z20" s="964"/>
      <c r="AA20" s="964"/>
      <c r="AB20" s="964"/>
      <c r="AC20" s="964"/>
      <c r="AD20" s="964"/>
      <c r="AE20" s="964"/>
      <c r="AF20" s="964"/>
      <c r="AG20" s="964"/>
      <c r="AH20" s="964"/>
      <c r="AI20" s="965"/>
      <c r="AJ20" s="218"/>
      <c r="AK20" s="218"/>
      <c r="AL20" s="569"/>
      <c r="AM20" s="569"/>
      <c r="AN20" s="569"/>
      <c r="AO20" s="569"/>
      <c r="AP20" s="569"/>
      <c r="AQ20" s="569"/>
      <c r="AR20" s="569"/>
      <c r="AS20" s="569"/>
      <c r="AT20" s="569"/>
      <c r="AU20" s="569"/>
      <c r="AV20" s="569"/>
      <c r="AW20" s="569"/>
      <c r="AX20" s="569"/>
      <c r="AY20" s="569"/>
      <c r="AZ20" s="218"/>
      <c r="BA20" s="218"/>
      <c r="BB20" s="218"/>
      <c r="BC20" s="218"/>
      <c r="BD20" s="218"/>
    </row>
    <row r="21" spans="1:56" ht="15" customHeight="1">
      <c r="A21" s="218"/>
      <c r="B21" s="218"/>
      <c r="C21" s="218"/>
      <c r="D21" s="218"/>
      <c r="E21" s="218"/>
      <c r="F21" s="218"/>
      <c r="G21" s="218"/>
      <c r="H21" s="218"/>
      <c r="I21" s="218"/>
      <c r="J21" s="218"/>
      <c r="K21" s="218"/>
      <c r="L21" s="218"/>
      <c r="M21" s="218"/>
      <c r="N21" s="218"/>
      <c r="O21" s="218"/>
      <c r="P21" s="218"/>
      <c r="Q21" s="563" t="s">
        <v>48</v>
      </c>
      <c r="R21" s="563"/>
      <c r="S21" s="563"/>
      <c r="T21" s="563"/>
      <c r="U21" s="545"/>
      <c r="V21" s="546"/>
      <c r="W21" s="546"/>
      <c r="X21" s="546"/>
      <c r="Y21" s="546"/>
      <c r="Z21" s="546"/>
      <c r="AA21" s="546"/>
      <c r="AB21" s="546"/>
      <c r="AC21" s="546"/>
      <c r="AD21" s="546"/>
      <c r="AE21" s="546"/>
      <c r="AF21" s="546"/>
      <c r="AG21" s="546"/>
      <c r="AH21" s="546"/>
      <c r="AI21" s="547"/>
      <c r="AJ21" s="229"/>
      <c r="AK21" s="230"/>
      <c r="AL21" s="218"/>
      <c r="AM21" s="231"/>
      <c r="AN21" s="231"/>
      <c r="AO21" s="231"/>
      <c r="AP21" s="231"/>
      <c r="AQ21" s="231"/>
      <c r="AR21" s="231"/>
      <c r="AS21" s="231"/>
      <c r="AT21" s="231"/>
      <c r="AU21" s="231"/>
      <c r="AV21" s="231"/>
      <c r="AW21" s="231"/>
      <c r="AX21" s="231"/>
      <c r="AY21" s="231"/>
      <c r="AZ21" s="231"/>
      <c r="BA21" s="230"/>
      <c r="BB21" s="218"/>
      <c r="BC21" s="218"/>
      <c r="BD21" s="218"/>
    </row>
    <row r="22" spans="1:56" ht="15" customHeight="1">
      <c r="A22" s="218"/>
      <c r="B22" s="218"/>
      <c r="C22" s="218"/>
      <c r="D22" s="218"/>
      <c r="E22" s="218"/>
      <c r="F22" s="218"/>
      <c r="G22" s="218"/>
      <c r="H22" s="218"/>
      <c r="I22" s="218"/>
      <c r="J22" s="218"/>
      <c r="K22" s="218"/>
      <c r="L22" s="218"/>
      <c r="M22" s="218"/>
      <c r="N22" s="218"/>
      <c r="O22" s="218"/>
      <c r="P22" s="218"/>
      <c r="Q22" s="563"/>
      <c r="R22" s="563"/>
      <c r="S22" s="563"/>
      <c r="T22" s="563"/>
      <c r="U22" s="548"/>
      <c r="V22" s="549"/>
      <c r="W22" s="549"/>
      <c r="X22" s="549"/>
      <c r="Y22" s="549"/>
      <c r="Z22" s="549"/>
      <c r="AA22" s="549"/>
      <c r="AB22" s="549"/>
      <c r="AC22" s="549"/>
      <c r="AD22" s="549"/>
      <c r="AE22" s="549"/>
      <c r="AF22" s="549"/>
      <c r="AG22" s="549"/>
      <c r="AH22" s="549"/>
      <c r="AI22" s="550"/>
      <c r="AJ22" s="232"/>
      <c r="AK22" s="230"/>
      <c r="AL22" s="569" t="s">
        <v>49</v>
      </c>
      <c r="AM22" s="569"/>
      <c r="AN22" s="569"/>
      <c r="AO22" s="569"/>
      <c r="AP22" s="569"/>
      <c r="AQ22" s="569"/>
      <c r="AR22" s="569"/>
      <c r="AS22" s="569"/>
      <c r="AT22" s="569"/>
      <c r="AU22" s="569"/>
      <c r="AV22" s="569"/>
      <c r="AW22" s="569"/>
      <c r="AX22" s="569"/>
      <c r="AY22" s="569"/>
      <c r="AZ22" s="231"/>
      <c r="BA22" s="230"/>
      <c r="BB22" s="218"/>
      <c r="BC22" s="218"/>
      <c r="BD22" s="218"/>
    </row>
    <row r="23" spans="1:56">
      <c r="A23" s="218"/>
      <c r="B23" s="218"/>
      <c r="C23" s="218"/>
      <c r="D23" s="218"/>
      <c r="E23" s="218"/>
      <c r="F23" s="218"/>
      <c r="G23" s="218"/>
      <c r="H23" s="218"/>
      <c r="I23" s="218"/>
      <c r="J23" s="218"/>
      <c r="K23" s="218"/>
      <c r="L23" s="218"/>
      <c r="M23" s="218"/>
      <c r="N23" s="218"/>
      <c r="O23" s="218"/>
      <c r="P23" s="218"/>
      <c r="Q23" s="563"/>
      <c r="R23" s="563"/>
      <c r="S23" s="563"/>
      <c r="T23" s="563"/>
      <c r="U23" s="551"/>
      <c r="V23" s="552"/>
      <c r="W23" s="552"/>
      <c r="X23" s="552"/>
      <c r="Y23" s="552"/>
      <c r="Z23" s="552"/>
      <c r="AA23" s="552"/>
      <c r="AB23" s="552"/>
      <c r="AC23" s="552"/>
      <c r="AD23" s="552"/>
      <c r="AE23" s="552"/>
      <c r="AF23" s="552"/>
      <c r="AG23" s="552"/>
      <c r="AH23" s="552"/>
      <c r="AI23" s="553"/>
      <c r="AJ23" s="232"/>
      <c r="AK23" s="230"/>
      <c r="AL23" s="569"/>
      <c r="AM23" s="569"/>
      <c r="AN23" s="569"/>
      <c r="AO23" s="569"/>
      <c r="AP23" s="569"/>
      <c r="AQ23" s="569"/>
      <c r="AR23" s="569"/>
      <c r="AS23" s="569"/>
      <c r="AT23" s="569"/>
      <c r="AU23" s="569"/>
      <c r="AV23" s="569"/>
      <c r="AW23" s="569"/>
      <c r="AX23" s="569"/>
      <c r="AY23" s="569"/>
      <c r="AZ23" s="231"/>
      <c r="BA23" s="230"/>
      <c r="BB23" s="218"/>
      <c r="BC23" s="218"/>
      <c r="BD23" s="218"/>
    </row>
    <row r="24" spans="1:56">
      <c r="A24" s="218"/>
      <c r="B24" s="218"/>
      <c r="C24" s="218"/>
      <c r="D24" s="218"/>
      <c r="E24" s="218"/>
      <c r="F24" s="218"/>
      <c r="G24" s="218"/>
      <c r="H24" s="218"/>
      <c r="I24" s="218"/>
      <c r="J24" s="218"/>
      <c r="K24" s="218"/>
      <c r="L24" s="218"/>
      <c r="M24" s="218"/>
      <c r="N24" s="218"/>
      <c r="O24" s="218"/>
      <c r="P24" s="218"/>
      <c r="Q24" s="983" t="s">
        <v>451</v>
      </c>
      <c r="R24" s="984"/>
      <c r="S24" s="984"/>
      <c r="T24" s="985"/>
      <c r="U24" s="974" t="s">
        <v>560</v>
      </c>
      <c r="V24" s="975"/>
      <c r="W24" s="975"/>
      <c r="X24" s="975"/>
      <c r="Y24" s="975"/>
      <c r="Z24" s="975"/>
      <c r="AA24" s="975"/>
      <c r="AB24" s="975"/>
      <c r="AC24" s="975"/>
      <c r="AD24" s="975"/>
      <c r="AE24" s="975"/>
      <c r="AF24" s="975"/>
      <c r="AG24" s="975"/>
      <c r="AH24" s="975"/>
      <c r="AI24" s="976"/>
      <c r="AJ24" s="311"/>
      <c r="AK24" s="230"/>
      <c r="AL24" s="428"/>
      <c r="AM24" s="230"/>
      <c r="AN24" s="230"/>
      <c r="AO24" s="230"/>
      <c r="AP24" s="230"/>
      <c r="AQ24" s="230"/>
      <c r="AR24" s="230"/>
      <c r="AS24" s="218"/>
      <c r="AT24" s="218"/>
      <c r="AU24" s="218"/>
      <c r="AV24" s="218"/>
      <c r="AW24" s="218"/>
      <c r="AX24" s="218"/>
      <c r="AY24" s="218"/>
      <c r="AZ24" s="231"/>
      <c r="BA24" s="230"/>
      <c r="BB24" s="218"/>
      <c r="BC24" s="218"/>
      <c r="BD24" s="218"/>
    </row>
    <row r="25" spans="1:56">
      <c r="A25" s="218"/>
      <c r="B25" s="218"/>
      <c r="C25" s="218"/>
      <c r="D25" s="218"/>
      <c r="E25" s="218"/>
      <c r="F25" s="218"/>
      <c r="G25" s="218"/>
      <c r="H25" s="218"/>
      <c r="I25" s="218"/>
      <c r="J25" s="218"/>
      <c r="K25" s="218"/>
      <c r="L25" s="218"/>
      <c r="M25" s="218"/>
      <c r="N25" s="218"/>
      <c r="O25" s="218"/>
      <c r="P25" s="218"/>
      <c r="Q25" s="984"/>
      <c r="R25" s="984"/>
      <c r="S25" s="984"/>
      <c r="T25" s="985"/>
      <c r="U25" s="977"/>
      <c r="V25" s="978"/>
      <c r="W25" s="978"/>
      <c r="X25" s="978"/>
      <c r="Y25" s="978"/>
      <c r="Z25" s="978"/>
      <c r="AA25" s="978"/>
      <c r="AB25" s="978"/>
      <c r="AC25" s="978"/>
      <c r="AD25" s="978"/>
      <c r="AE25" s="978"/>
      <c r="AF25" s="978"/>
      <c r="AG25" s="978"/>
      <c r="AH25" s="978"/>
      <c r="AI25" s="979"/>
      <c r="AJ25" s="311"/>
      <c r="AK25" s="230"/>
      <c r="AL25" s="569" t="s">
        <v>452</v>
      </c>
      <c r="AM25" s="569"/>
      <c r="AN25" s="569"/>
      <c r="AO25" s="569"/>
      <c r="AP25" s="569"/>
      <c r="AQ25" s="569"/>
      <c r="AR25" s="569"/>
      <c r="AS25" s="569"/>
      <c r="AT25" s="569"/>
      <c r="AU25" s="569"/>
      <c r="AV25" s="569"/>
      <c r="AW25" s="569"/>
      <c r="AX25" s="569"/>
      <c r="AY25" s="569"/>
      <c r="AZ25" s="231"/>
      <c r="BA25" s="230"/>
      <c r="BB25" s="218"/>
      <c r="BC25" s="218"/>
      <c r="BD25" s="218"/>
    </row>
    <row r="26" spans="1:56">
      <c r="A26" s="218"/>
      <c r="B26" s="218"/>
      <c r="C26" s="218"/>
      <c r="D26" s="218"/>
      <c r="E26" s="218"/>
      <c r="F26" s="218"/>
      <c r="G26" s="218"/>
      <c r="H26" s="218"/>
      <c r="I26" s="218"/>
      <c r="J26" s="218"/>
      <c r="K26" s="218"/>
      <c r="L26" s="218"/>
      <c r="M26" s="218"/>
      <c r="N26" s="218"/>
      <c r="O26" s="218"/>
      <c r="P26" s="218"/>
      <c r="Q26" s="984"/>
      <c r="R26" s="984"/>
      <c r="S26" s="984"/>
      <c r="T26" s="985"/>
      <c r="U26" s="980"/>
      <c r="V26" s="981"/>
      <c r="W26" s="981"/>
      <c r="X26" s="981"/>
      <c r="Y26" s="981"/>
      <c r="Z26" s="981"/>
      <c r="AA26" s="981"/>
      <c r="AB26" s="981"/>
      <c r="AC26" s="981"/>
      <c r="AD26" s="981"/>
      <c r="AE26" s="981"/>
      <c r="AF26" s="981"/>
      <c r="AG26" s="981"/>
      <c r="AH26" s="981"/>
      <c r="AI26" s="982"/>
      <c r="AJ26" s="311"/>
      <c r="AK26" s="230"/>
      <c r="AL26" s="569"/>
      <c r="AM26" s="569"/>
      <c r="AN26" s="569"/>
      <c r="AO26" s="569"/>
      <c r="AP26" s="569"/>
      <c r="AQ26" s="569"/>
      <c r="AR26" s="569"/>
      <c r="AS26" s="569"/>
      <c r="AT26" s="569"/>
      <c r="AU26" s="569"/>
      <c r="AV26" s="569"/>
      <c r="AW26" s="569"/>
      <c r="AX26" s="569"/>
      <c r="AY26" s="569"/>
      <c r="AZ26" s="231"/>
      <c r="BA26" s="230"/>
      <c r="BB26" s="218"/>
      <c r="BC26" s="218"/>
      <c r="BD26" s="218"/>
    </row>
    <row r="27" spans="1:56">
      <c r="A27" s="218"/>
      <c r="B27" s="218"/>
      <c r="C27" s="218"/>
      <c r="D27" s="218"/>
      <c r="E27" s="218"/>
      <c r="F27" s="218"/>
      <c r="G27" s="218"/>
      <c r="H27" s="218"/>
      <c r="I27" s="218"/>
      <c r="J27" s="218"/>
      <c r="K27" s="218"/>
      <c r="L27" s="218"/>
      <c r="M27" s="218"/>
      <c r="N27" s="218"/>
      <c r="O27" s="218"/>
      <c r="P27" s="218"/>
      <c r="Q27" s="223" t="s">
        <v>50</v>
      </c>
      <c r="R27" s="223"/>
      <c r="S27" s="223"/>
      <c r="T27" s="223"/>
      <c r="U27" s="582"/>
      <c r="V27" s="583"/>
      <c r="W27" s="583"/>
      <c r="X27" s="583"/>
      <c r="Y27" s="583"/>
      <c r="Z27" s="583"/>
      <c r="AA27" s="583"/>
      <c r="AB27" s="583"/>
      <c r="AC27" s="583"/>
      <c r="AD27" s="583"/>
      <c r="AE27" s="583"/>
      <c r="AF27" s="583"/>
      <c r="AG27" s="583"/>
      <c r="AH27" s="583"/>
      <c r="AI27" s="584"/>
      <c r="AJ27" s="218"/>
      <c r="AK27" s="230"/>
      <c r="AL27" s="428"/>
      <c r="AM27" s="230"/>
      <c r="AN27" s="230"/>
      <c r="AO27" s="230"/>
      <c r="AP27" s="230"/>
      <c r="AQ27" s="230"/>
      <c r="AR27" s="230"/>
      <c r="AS27" s="218"/>
      <c r="AT27" s="218"/>
      <c r="AU27" s="218"/>
      <c r="AV27" s="218"/>
      <c r="AW27" s="218"/>
      <c r="AX27" s="218"/>
      <c r="AY27" s="218"/>
      <c r="AZ27" s="218"/>
      <c r="BA27" s="218"/>
      <c r="BB27" s="218"/>
      <c r="BC27" s="218"/>
      <c r="BD27" s="218"/>
    </row>
    <row r="28" spans="1:56" ht="15" customHeight="1">
      <c r="A28" s="218"/>
      <c r="B28" s="218"/>
      <c r="C28" s="218"/>
      <c r="D28" s="218"/>
      <c r="E28" s="218"/>
      <c r="F28" s="218"/>
      <c r="G28" s="218"/>
      <c r="H28" s="218"/>
      <c r="I28" s="218"/>
      <c r="J28" s="218"/>
      <c r="K28" s="218"/>
      <c r="L28" s="218"/>
      <c r="M28" s="218"/>
      <c r="N28" s="218"/>
      <c r="O28" s="218"/>
      <c r="P28" s="218"/>
      <c r="Q28" s="223" t="s">
        <v>51</v>
      </c>
      <c r="R28" s="223"/>
      <c r="S28" s="223"/>
      <c r="T28" s="223"/>
      <c r="U28" s="548"/>
      <c r="V28" s="549"/>
      <c r="W28" s="549"/>
      <c r="X28" s="549"/>
      <c r="Y28" s="549"/>
      <c r="Z28" s="549"/>
      <c r="AA28" s="549"/>
      <c r="AB28" s="549"/>
      <c r="AC28" s="549"/>
      <c r="AD28" s="549"/>
      <c r="AE28" s="549"/>
      <c r="AF28" s="549"/>
      <c r="AG28" s="549"/>
      <c r="AH28" s="549"/>
      <c r="AI28" s="550"/>
      <c r="AJ28" s="218"/>
      <c r="AK28" s="230"/>
      <c r="AL28" s="569" t="s">
        <v>52</v>
      </c>
      <c r="AM28" s="569"/>
      <c r="AN28" s="569"/>
      <c r="AO28" s="569"/>
      <c r="AP28" s="569"/>
      <c r="AQ28" s="569"/>
      <c r="AR28" s="569"/>
      <c r="AS28" s="569"/>
      <c r="AT28" s="569"/>
      <c r="AU28" s="569"/>
      <c r="AV28" s="569"/>
      <c r="AW28" s="569"/>
      <c r="AX28" s="569"/>
      <c r="AY28" s="569"/>
      <c r="AZ28" s="218"/>
      <c r="BA28" s="218"/>
      <c r="BB28" s="218"/>
      <c r="BC28" s="218"/>
      <c r="BD28" s="218"/>
    </row>
    <row r="29" spans="1:56" ht="15.75" customHeight="1">
      <c r="A29" s="218"/>
      <c r="B29" s="218"/>
      <c r="C29" s="218"/>
      <c r="D29" s="218"/>
      <c r="E29" s="218"/>
      <c r="F29" s="218"/>
      <c r="G29" s="218"/>
      <c r="H29" s="218"/>
      <c r="I29" s="218"/>
      <c r="J29" s="218"/>
      <c r="K29" s="218"/>
      <c r="L29" s="218"/>
      <c r="M29" s="218"/>
      <c r="N29" s="218"/>
      <c r="O29" s="218"/>
      <c r="P29" s="218"/>
      <c r="Q29" s="223"/>
      <c r="R29" s="223"/>
      <c r="S29" s="223"/>
      <c r="T29" s="223"/>
      <c r="U29" s="585"/>
      <c r="V29" s="586"/>
      <c r="W29" s="586"/>
      <c r="X29" s="586"/>
      <c r="Y29" s="586"/>
      <c r="Z29" s="586"/>
      <c r="AA29" s="586"/>
      <c r="AB29" s="586"/>
      <c r="AC29" s="586"/>
      <c r="AD29" s="586"/>
      <c r="AE29" s="586"/>
      <c r="AF29" s="586"/>
      <c r="AG29" s="586"/>
      <c r="AH29" s="586"/>
      <c r="AI29" s="587"/>
      <c r="AJ29" s="229"/>
      <c r="AK29" s="230"/>
      <c r="AL29" s="569"/>
      <c r="AM29" s="569"/>
      <c r="AN29" s="569"/>
      <c r="AO29" s="569"/>
      <c r="AP29" s="569"/>
      <c r="AQ29" s="569"/>
      <c r="AR29" s="569"/>
      <c r="AS29" s="569"/>
      <c r="AT29" s="569"/>
      <c r="AU29" s="569"/>
      <c r="AV29" s="569"/>
      <c r="AW29" s="569"/>
      <c r="AX29" s="569"/>
      <c r="AY29" s="569"/>
      <c r="AZ29" s="231"/>
      <c r="BA29" s="218"/>
      <c r="BB29" s="218"/>
      <c r="BC29" s="218"/>
      <c r="BD29" s="218"/>
    </row>
    <row r="30" spans="1:56">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row>
    <row r="31" spans="1:56">
      <c r="A31" s="218"/>
      <c r="B31" s="218" t="s">
        <v>556</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row>
    <row r="32" spans="1:56">
      <c r="A32" s="218"/>
      <c r="B32" s="218" t="s">
        <v>557</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row>
    <row r="33" spans="1:56">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588" t="s">
        <v>504</v>
      </c>
      <c r="AL33" s="589"/>
      <c r="AM33" s="589"/>
      <c r="AN33" s="589"/>
      <c r="AO33" s="589"/>
      <c r="AP33" s="589"/>
      <c r="AQ33" s="589"/>
      <c r="AR33" s="589"/>
      <c r="AS33" s="589"/>
      <c r="AT33" s="589"/>
      <c r="AU33" s="589"/>
      <c r="AV33" s="589"/>
      <c r="AW33" s="589"/>
      <c r="AX33" s="589"/>
      <c r="AY33" s="589"/>
      <c r="AZ33" s="589"/>
      <c r="BA33" s="589"/>
      <c r="BB33" s="589"/>
      <c r="BC33" s="589"/>
      <c r="BD33" s="218"/>
    </row>
    <row r="34" spans="1:56" ht="15" customHeight="1">
      <c r="A34" s="218"/>
      <c r="B34" s="573" t="s">
        <v>48</v>
      </c>
      <c r="C34" s="574"/>
      <c r="D34" s="574"/>
      <c r="E34" s="574"/>
      <c r="F34" s="574"/>
      <c r="G34" s="574"/>
      <c r="H34" s="574"/>
      <c r="I34" s="575"/>
      <c r="J34" s="554" t="s">
        <v>569</v>
      </c>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6"/>
      <c r="AI34" s="218"/>
      <c r="AJ34" s="218"/>
      <c r="AK34" s="589"/>
      <c r="AL34" s="589"/>
      <c r="AM34" s="589"/>
      <c r="AN34" s="589"/>
      <c r="AO34" s="589"/>
      <c r="AP34" s="589"/>
      <c r="AQ34" s="589"/>
      <c r="AR34" s="589"/>
      <c r="AS34" s="589"/>
      <c r="AT34" s="589"/>
      <c r="AU34" s="589"/>
      <c r="AV34" s="589"/>
      <c r="AW34" s="589"/>
      <c r="AX34" s="589"/>
      <c r="AY34" s="589"/>
      <c r="AZ34" s="589"/>
      <c r="BA34" s="589"/>
      <c r="BB34" s="589"/>
      <c r="BC34" s="589"/>
      <c r="BD34" s="218"/>
    </row>
    <row r="35" spans="1:56">
      <c r="A35" s="218"/>
      <c r="B35" s="576"/>
      <c r="C35" s="577"/>
      <c r="D35" s="577"/>
      <c r="E35" s="577"/>
      <c r="F35" s="577"/>
      <c r="G35" s="577"/>
      <c r="H35" s="577"/>
      <c r="I35" s="578"/>
      <c r="J35" s="557"/>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9"/>
      <c r="AI35" s="218"/>
      <c r="AJ35" s="218"/>
      <c r="AK35" s="589"/>
      <c r="AL35" s="589"/>
      <c r="AM35" s="589"/>
      <c r="AN35" s="589"/>
      <c r="AO35" s="589"/>
      <c r="AP35" s="589"/>
      <c r="AQ35" s="589"/>
      <c r="AR35" s="589"/>
      <c r="AS35" s="589"/>
      <c r="AT35" s="589"/>
      <c r="AU35" s="589"/>
      <c r="AV35" s="589"/>
      <c r="AW35" s="589"/>
      <c r="AX35" s="589"/>
      <c r="AY35" s="589"/>
      <c r="AZ35" s="589"/>
      <c r="BA35" s="589"/>
      <c r="BB35" s="589"/>
      <c r="BC35" s="589"/>
      <c r="BD35" s="218"/>
    </row>
    <row r="36" spans="1:56">
      <c r="A36" s="218"/>
      <c r="B36" s="966" t="s">
        <v>55</v>
      </c>
      <c r="C36" s="966"/>
      <c r="D36" s="967"/>
      <c r="E36" s="967"/>
      <c r="F36" s="967"/>
      <c r="G36" s="967"/>
      <c r="H36" s="967"/>
      <c r="I36" s="967"/>
      <c r="J36" s="560"/>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2"/>
      <c r="AI36" s="218"/>
      <c r="AJ36" s="218"/>
      <c r="AK36" s="589"/>
      <c r="AL36" s="589"/>
      <c r="AM36" s="589"/>
      <c r="AN36" s="589"/>
      <c r="AO36" s="589"/>
      <c r="AP36" s="589"/>
      <c r="AQ36" s="589"/>
      <c r="AR36" s="589"/>
      <c r="AS36" s="589"/>
      <c r="AT36" s="589"/>
      <c r="AU36" s="589"/>
      <c r="AV36" s="589"/>
      <c r="AW36" s="589"/>
      <c r="AX36" s="589"/>
      <c r="AY36" s="589"/>
      <c r="AZ36" s="589"/>
      <c r="BA36" s="589"/>
      <c r="BB36" s="589"/>
      <c r="BC36" s="589"/>
      <c r="BD36" s="218"/>
    </row>
    <row r="37" spans="1:56">
      <c r="A37" s="218"/>
      <c r="B37" s="600" t="s">
        <v>56</v>
      </c>
      <c r="C37" s="600"/>
      <c r="D37" s="600"/>
      <c r="E37" s="600"/>
      <c r="F37" s="600"/>
      <c r="G37" s="600"/>
      <c r="H37" s="600"/>
      <c r="I37" s="600"/>
      <c r="J37" s="830">
        <f>U27</f>
        <v>0</v>
      </c>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218"/>
      <c r="AJ37" s="218"/>
      <c r="AK37" s="589"/>
      <c r="AL37" s="589"/>
      <c r="AM37" s="589"/>
      <c r="AN37" s="589"/>
      <c r="AO37" s="589"/>
      <c r="AP37" s="589"/>
      <c r="AQ37" s="589"/>
      <c r="AR37" s="589"/>
      <c r="AS37" s="589"/>
      <c r="AT37" s="589"/>
      <c r="AU37" s="589"/>
      <c r="AV37" s="589"/>
      <c r="AW37" s="589"/>
      <c r="AX37" s="589"/>
      <c r="AY37" s="589"/>
      <c r="AZ37" s="589"/>
      <c r="BA37" s="589"/>
      <c r="BB37" s="589"/>
      <c r="BC37" s="589"/>
      <c r="BD37" s="218"/>
    </row>
    <row r="38" spans="1:56">
      <c r="A38" s="218"/>
      <c r="B38" s="600"/>
      <c r="C38" s="600"/>
      <c r="D38" s="600"/>
      <c r="E38" s="600"/>
      <c r="F38" s="600"/>
      <c r="G38" s="600"/>
      <c r="H38" s="600"/>
      <c r="I38" s="600"/>
      <c r="J38" s="830"/>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2"/>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row>
    <row r="39" spans="1:56">
      <c r="A39" s="218"/>
      <c r="B39" s="600"/>
      <c r="C39" s="600"/>
      <c r="D39" s="600"/>
      <c r="E39" s="600"/>
      <c r="F39" s="600"/>
      <c r="G39" s="600"/>
      <c r="H39" s="600"/>
      <c r="I39" s="600"/>
      <c r="J39" s="830"/>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2"/>
      <c r="AI39" s="218"/>
      <c r="AJ39" s="218"/>
      <c r="AK39" s="588" t="s">
        <v>586</v>
      </c>
      <c r="AL39" s="589"/>
      <c r="AM39" s="589"/>
      <c r="AN39" s="589"/>
      <c r="AO39" s="589"/>
      <c r="AP39" s="589"/>
      <c r="AQ39" s="589"/>
      <c r="AR39" s="589"/>
      <c r="AS39" s="589"/>
      <c r="AT39" s="589"/>
      <c r="AU39" s="589"/>
      <c r="AV39" s="589"/>
      <c r="AW39" s="589"/>
      <c r="AX39" s="589"/>
      <c r="AY39" s="589"/>
      <c r="AZ39" s="589"/>
      <c r="BA39" s="589"/>
      <c r="BB39" s="589"/>
      <c r="BC39" s="589"/>
      <c r="BD39" s="218"/>
    </row>
    <row r="40" spans="1:56" ht="21" customHeight="1">
      <c r="A40" s="218"/>
      <c r="B40" s="780" t="s">
        <v>57</v>
      </c>
      <c r="C40" s="841"/>
      <c r="D40" s="841"/>
      <c r="E40" s="841"/>
      <c r="F40" s="841"/>
      <c r="G40" s="841"/>
      <c r="H40" s="841"/>
      <c r="I40" s="841"/>
      <c r="J40" s="968" t="s">
        <v>571</v>
      </c>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970"/>
      <c r="AI40" s="218"/>
      <c r="AJ40" s="218"/>
      <c r="AK40" s="589"/>
      <c r="AL40" s="589"/>
      <c r="AM40" s="589"/>
      <c r="AN40" s="589"/>
      <c r="AO40" s="589"/>
      <c r="AP40" s="589"/>
      <c r="AQ40" s="589"/>
      <c r="AR40" s="589"/>
      <c r="AS40" s="589"/>
      <c r="AT40" s="589"/>
      <c r="AU40" s="589"/>
      <c r="AV40" s="589"/>
      <c r="AW40" s="589"/>
      <c r="AX40" s="589"/>
      <c r="AY40" s="589"/>
      <c r="AZ40" s="589"/>
      <c r="BA40" s="589"/>
      <c r="BB40" s="589"/>
      <c r="BC40" s="589"/>
      <c r="BD40" s="218"/>
    </row>
    <row r="41" spans="1:56" ht="21" customHeight="1" thickBot="1">
      <c r="A41" s="218"/>
      <c r="B41" s="842"/>
      <c r="C41" s="843"/>
      <c r="D41" s="843"/>
      <c r="E41" s="843"/>
      <c r="F41" s="843"/>
      <c r="G41" s="843"/>
      <c r="H41" s="843"/>
      <c r="I41" s="843"/>
      <c r="J41" s="971" t="s">
        <v>570</v>
      </c>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3"/>
      <c r="AI41" s="218"/>
      <c r="AJ41" s="218"/>
      <c r="AK41" s="589"/>
      <c r="AL41" s="589"/>
      <c r="AM41" s="589"/>
      <c r="AN41" s="589"/>
      <c r="AO41" s="589"/>
      <c r="AP41" s="589"/>
      <c r="AQ41" s="589"/>
      <c r="AR41" s="589"/>
      <c r="AS41" s="589"/>
      <c r="AT41" s="589"/>
      <c r="AU41" s="589"/>
      <c r="AV41" s="589"/>
      <c r="AW41" s="589"/>
      <c r="AX41" s="589"/>
      <c r="AY41" s="589"/>
      <c r="AZ41" s="589"/>
      <c r="BA41" s="589"/>
      <c r="BB41" s="589"/>
      <c r="BC41" s="589"/>
      <c r="BD41" s="218"/>
    </row>
    <row r="42" spans="1:56" ht="30" customHeight="1" thickBot="1">
      <c r="A42" s="218"/>
      <c r="B42" s="844"/>
      <c r="C42" s="845"/>
      <c r="D42" s="845"/>
      <c r="E42" s="845"/>
      <c r="F42" s="845"/>
      <c r="G42" s="845"/>
      <c r="H42" s="845"/>
      <c r="I42" s="845"/>
      <c r="J42" s="221" t="s">
        <v>58</v>
      </c>
      <c r="K42" s="218"/>
      <c r="L42" s="218"/>
      <c r="M42" s="218"/>
      <c r="N42" s="218"/>
      <c r="O42" s="218"/>
      <c r="P42" s="931"/>
      <c r="Q42" s="932"/>
      <c r="R42" s="932"/>
      <c r="S42" s="932"/>
      <c r="T42" s="317" t="s">
        <v>538</v>
      </c>
      <c r="U42" s="933"/>
      <c r="V42" s="932"/>
      <c r="W42" s="932"/>
      <c r="X42" s="932"/>
      <c r="Y42" s="317" t="s">
        <v>59</v>
      </c>
      <c r="Z42" s="838"/>
      <c r="AA42" s="839"/>
      <c r="AB42" s="839"/>
      <c r="AC42" s="839"/>
      <c r="AD42" s="839"/>
      <c r="AE42" s="839"/>
      <c r="AF42" s="839"/>
      <c r="AG42" s="839"/>
      <c r="AH42" s="840"/>
      <c r="AI42" s="218"/>
      <c r="AJ42" s="218"/>
      <c r="AK42" s="218"/>
      <c r="AL42" s="218"/>
      <c r="AM42" s="218"/>
      <c r="AN42" s="218"/>
      <c r="AO42" s="218"/>
      <c r="AP42" s="218"/>
      <c r="AQ42" s="218"/>
      <c r="AR42" s="218"/>
      <c r="AS42" s="218"/>
      <c r="AT42" s="218"/>
      <c r="AU42" s="218"/>
      <c r="AV42" s="218"/>
      <c r="AW42" s="218"/>
      <c r="AX42" s="218"/>
      <c r="AY42" s="231"/>
      <c r="AZ42" s="231"/>
      <c r="BA42" s="218"/>
      <c r="BB42" s="218"/>
      <c r="BC42" s="218"/>
      <c r="BD42" s="218"/>
    </row>
    <row r="43" spans="1:56" ht="15" customHeight="1">
      <c r="A43" s="218"/>
      <c r="B43" s="600" t="s">
        <v>60</v>
      </c>
      <c r="C43" s="600"/>
      <c r="D43" s="600"/>
      <c r="E43" s="600"/>
      <c r="F43" s="600"/>
      <c r="G43" s="600"/>
      <c r="H43" s="600"/>
      <c r="I43" s="601"/>
      <c r="J43" s="821" t="s">
        <v>61</v>
      </c>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3"/>
      <c r="AI43" s="218"/>
      <c r="AJ43" s="218"/>
      <c r="AK43" s="588" t="s">
        <v>505</v>
      </c>
      <c r="AL43" s="588"/>
      <c r="AM43" s="588"/>
      <c r="AN43" s="588"/>
      <c r="AO43" s="588"/>
      <c r="AP43" s="588"/>
      <c r="AQ43" s="588"/>
      <c r="AR43" s="588"/>
      <c r="AS43" s="588"/>
      <c r="AT43" s="588"/>
      <c r="AU43" s="588"/>
      <c r="AV43" s="588"/>
      <c r="AW43" s="588"/>
      <c r="AX43" s="588"/>
      <c r="AY43" s="588"/>
      <c r="AZ43" s="588"/>
      <c r="BA43" s="588"/>
      <c r="BB43" s="588"/>
      <c r="BC43" s="588"/>
      <c r="BD43" s="218"/>
    </row>
    <row r="44" spans="1:56">
      <c r="A44" s="218"/>
      <c r="B44" s="600"/>
      <c r="C44" s="600"/>
      <c r="D44" s="600"/>
      <c r="E44" s="600"/>
      <c r="F44" s="600"/>
      <c r="G44" s="600"/>
      <c r="H44" s="600"/>
      <c r="I44" s="601"/>
      <c r="J44" s="824"/>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6"/>
      <c r="AI44" s="218"/>
      <c r="AJ44" s="218"/>
      <c r="AK44" s="588"/>
      <c r="AL44" s="588"/>
      <c r="AM44" s="588"/>
      <c r="AN44" s="588"/>
      <c r="AO44" s="588"/>
      <c r="AP44" s="588"/>
      <c r="AQ44" s="588"/>
      <c r="AR44" s="588"/>
      <c r="AS44" s="588"/>
      <c r="AT44" s="588"/>
      <c r="AU44" s="588"/>
      <c r="AV44" s="588"/>
      <c r="AW44" s="588"/>
      <c r="AX44" s="588"/>
      <c r="AY44" s="588"/>
      <c r="AZ44" s="588"/>
      <c r="BA44" s="588"/>
      <c r="BB44" s="588"/>
      <c r="BC44" s="588"/>
      <c r="BD44" s="218"/>
    </row>
    <row r="45" spans="1:56">
      <c r="A45" s="218"/>
      <c r="B45" s="600"/>
      <c r="C45" s="600"/>
      <c r="D45" s="600"/>
      <c r="E45" s="600"/>
      <c r="F45" s="600"/>
      <c r="G45" s="600"/>
      <c r="H45" s="600"/>
      <c r="I45" s="601"/>
      <c r="J45" s="827"/>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9"/>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row>
    <row r="46" spans="1:56" ht="15" customHeight="1">
      <c r="A46" s="218"/>
      <c r="B46" s="866" t="s">
        <v>62</v>
      </c>
      <c r="C46" s="866"/>
      <c r="D46" s="866"/>
      <c r="E46" s="866"/>
      <c r="F46" s="866"/>
      <c r="G46" s="866"/>
      <c r="H46" s="866"/>
      <c r="I46" s="866"/>
      <c r="J46" s="821" t="s">
        <v>574</v>
      </c>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3"/>
      <c r="AI46" s="218"/>
      <c r="AJ46" s="218"/>
      <c r="AK46" s="588" t="s">
        <v>503</v>
      </c>
      <c r="AL46" s="929"/>
      <c r="AM46" s="929"/>
      <c r="AN46" s="929"/>
      <c r="AO46" s="929"/>
      <c r="AP46" s="929"/>
      <c r="AQ46" s="929"/>
      <c r="AR46" s="929"/>
      <c r="AS46" s="929"/>
      <c r="AT46" s="929"/>
      <c r="AU46" s="929"/>
      <c r="AV46" s="929"/>
      <c r="AW46" s="929"/>
      <c r="AX46" s="929"/>
      <c r="AY46" s="929"/>
      <c r="AZ46" s="929"/>
      <c r="BA46" s="929"/>
      <c r="BB46" s="929"/>
      <c r="BC46" s="929"/>
      <c r="BD46" s="218"/>
    </row>
    <row r="47" spans="1:56" ht="31.5" customHeight="1">
      <c r="A47" s="218"/>
      <c r="B47" s="866"/>
      <c r="C47" s="866"/>
      <c r="D47" s="866"/>
      <c r="E47" s="866"/>
      <c r="F47" s="866"/>
      <c r="G47" s="866"/>
      <c r="H47" s="866"/>
      <c r="I47" s="866"/>
      <c r="J47" s="824"/>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6"/>
      <c r="AI47" s="218"/>
      <c r="AJ47" s="218"/>
      <c r="AK47" s="929"/>
      <c r="AL47" s="929"/>
      <c r="AM47" s="929"/>
      <c r="AN47" s="929"/>
      <c r="AO47" s="929"/>
      <c r="AP47" s="929"/>
      <c r="AQ47" s="929"/>
      <c r="AR47" s="929"/>
      <c r="AS47" s="929"/>
      <c r="AT47" s="929"/>
      <c r="AU47" s="929"/>
      <c r="AV47" s="929"/>
      <c r="AW47" s="929"/>
      <c r="AX47" s="929"/>
      <c r="AY47" s="929"/>
      <c r="AZ47" s="929"/>
      <c r="BA47" s="929"/>
      <c r="BB47" s="929"/>
      <c r="BC47" s="929"/>
      <c r="BD47" s="218"/>
    </row>
    <row r="48" spans="1:56" ht="15" customHeight="1">
      <c r="A48" s="218"/>
      <c r="B48" s="986" t="s">
        <v>63</v>
      </c>
      <c r="C48" s="986"/>
      <c r="D48" s="987"/>
      <c r="E48" s="987"/>
      <c r="F48" s="987"/>
      <c r="G48" s="987"/>
      <c r="H48" s="987"/>
      <c r="I48" s="987"/>
      <c r="J48" s="827"/>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9"/>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row>
    <row r="49" spans="1:58" ht="27.75" customHeight="1">
      <c r="A49" s="218"/>
      <c r="B49" s="866" t="s">
        <v>64</v>
      </c>
      <c r="C49" s="866"/>
      <c r="D49" s="866"/>
      <c r="E49" s="833" t="s">
        <v>65</v>
      </c>
      <c r="F49" s="833"/>
      <c r="G49" s="833"/>
      <c r="H49" s="833"/>
      <c r="I49" s="833"/>
      <c r="J49" s="834"/>
      <c r="K49" s="835"/>
      <c r="L49" s="835"/>
      <c r="M49" s="835"/>
      <c r="N49" s="835"/>
      <c r="O49" s="835"/>
      <c r="P49" s="835"/>
      <c r="Q49" s="835"/>
      <c r="R49" s="835"/>
      <c r="S49" s="836"/>
      <c r="T49" s="835"/>
      <c r="U49" s="835"/>
      <c r="V49" s="835"/>
      <c r="W49" s="835"/>
      <c r="X49" s="836"/>
      <c r="Y49" s="835"/>
      <c r="Z49" s="835"/>
      <c r="AA49" s="835"/>
      <c r="AB49" s="835"/>
      <c r="AC49" s="835"/>
      <c r="AD49" s="835"/>
      <c r="AE49" s="835"/>
      <c r="AF49" s="835"/>
      <c r="AG49" s="835"/>
      <c r="AH49" s="837"/>
      <c r="AI49" s="218"/>
      <c r="AJ49" s="218"/>
      <c r="AK49" s="930" t="s">
        <v>575</v>
      </c>
      <c r="AL49" s="489"/>
      <c r="AM49" s="489"/>
      <c r="AN49" s="489"/>
      <c r="AO49" s="489"/>
      <c r="AP49" s="489"/>
      <c r="AQ49" s="489"/>
      <c r="AR49" s="489"/>
      <c r="AS49" s="489"/>
      <c r="AT49" s="489"/>
      <c r="AU49" s="489"/>
      <c r="AV49" s="489"/>
      <c r="AW49" s="489"/>
      <c r="AX49" s="489"/>
      <c r="AY49" s="489"/>
      <c r="AZ49" s="489"/>
      <c r="BA49" s="489"/>
      <c r="BB49" s="489"/>
      <c r="BC49" s="489"/>
      <c r="BD49" s="218"/>
    </row>
    <row r="50" spans="1:58" ht="27.75" customHeight="1">
      <c r="A50" s="218"/>
      <c r="B50" s="866"/>
      <c r="C50" s="866"/>
      <c r="D50" s="866"/>
      <c r="E50" s="997" t="s">
        <v>66</v>
      </c>
      <c r="F50" s="997"/>
      <c r="G50" s="997"/>
      <c r="H50" s="997"/>
      <c r="I50" s="997"/>
      <c r="J50" s="867"/>
      <c r="K50" s="868"/>
      <c r="L50" s="868"/>
      <c r="M50" s="868"/>
      <c r="N50" s="868"/>
      <c r="O50" s="868"/>
      <c r="P50" s="868"/>
      <c r="Q50" s="868"/>
      <c r="R50" s="868"/>
      <c r="S50" s="224" t="s">
        <v>59</v>
      </c>
      <c r="T50" s="884"/>
      <c r="U50" s="885"/>
      <c r="V50" s="885"/>
      <c r="W50" s="885"/>
      <c r="X50" s="224" t="s">
        <v>59</v>
      </c>
      <c r="Y50" s="998"/>
      <c r="Z50" s="999"/>
      <c r="AA50" s="999"/>
      <c r="AB50" s="999"/>
      <c r="AC50" s="999"/>
      <c r="AD50" s="999"/>
      <c r="AE50" s="999"/>
      <c r="AF50" s="999"/>
      <c r="AG50" s="999"/>
      <c r="AH50" s="1000"/>
      <c r="AI50" s="218"/>
      <c r="AJ50" s="218"/>
      <c r="AK50" s="489"/>
      <c r="AL50" s="489"/>
      <c r="AM50" s="489"/>
      <c r="AN50" s="489"/>
      <c r="AO50" s="489"/>
      <c r="AP50" s="489"/>
      <c r="AQ50" s="489"/>
      <c r="AR50" s="489"/>
      <c r="AS50" s="489"/>
      <c r="AT50" s="489"/>
      <c r="AU50" s="489"/>
      <c r="AV50" s="489"/>
      <c r="AW50" s="489"/>
      <c r="AX50" s="489"/>
      <c r="AY50" s="489"/>
      <c r="AZ50" s="489"/>
      <c r="BA50" s="489"/>
      <c r="BB50" s="489"/>
      <c r="BC50" s="489"/>
      <c r="BD50" s="218"/>
    </row>
    <row r="51" spans="1:58" ht="27.75" customHeight="1">
      <c r="A51" s="218"/>
      <c r="B51" s="899"/>
      <c r="C51" s="899"/>
      <c r="D51" s="899"/>
      <c r="E51" s="886" t="s">
        <v>67</v>
      </c>
      <c r="F51" s="886"/>
      <c r="G51" s="886"/>
      <c r="H51" s="886"/>
      <c r="I51" s="886"/>
      <c r="J51" s="887"/>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9"/>
      <c r="AI51" s="218"/>
      <c r="AJ51" s="218"/>
      <c r="AK51" s="489"/>
      <c r="AL51" s="489"/>
      <c r="AM51" s="489"/>
      <c r="AN51" s="489"/>
      <c r="AO51" s="489"/>
      <c r="AP51" s="489"/>
      <c r="AQ51" s="489"/>
      <c r="AR51" s="489"/>
      <c r="AS51" s="489"/>
      <c r="AT51" s="489"/>
      <c r="AU51" s="489"/>
      <c r="AV51" s="489"/>
      <c r="AW51" s="489"/>
      <c r="AX51" s="489"/>
      <c r="AY51" s="489"/>
      <c r="AZ51" s="489"/>
      <c r="BA51" s="489"/>
      <c r="BB51" s="489"/>
      <c r="BC51" s="489"/>
      <c r="BD51" s="218"/>
    </row>
    <row r="52" spans="1:58">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row>
    <row r="53" spans="1:58">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row>
    <row r="54" spans="1:58">
      <c r="A54" s="218"/>
      <c r="B54" s="220"/>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569" t="s">
        <v>572</v>
      </c>
      <c r="AH54" s="569"/>
      <c r="AI54" s="569"/>
      <c r="AJ54" s="569"/>
      <c r="AK54" s="569"/>
      <c r="AL54" s="569"/>
      <c r="AM54" s="569"/>
      <c r="AN54" s="569"/>
      <c r="AO54" s="569"/>
      <c r="AP54" s="569"/>
      <c r="AQ54" s="569"/>
      <c r="AR54" s="569"/>
      <c r="AS54" s="569"/>
      <c r="AT54" s="569"/>
      <c r="AU54" s="218"/>
      <c r="AV54" s="218"/>
      <c r="AW54" s="218"/>
      <c r="AX54" s="218"/>
      <c r="AY54" s="218"/>
      <c r="AZ54" s="218"/>
      <c r="BA54" s="218"/>
      <c r="BB54" s="218"/>
      <c r="BC54" s="218"/>
      <c r="BD54" s="218"/>
    </row>
    <row r="55" spans="1:58" ht="15.75" thickBot="1">
      <c r="A55" s="218"/>
      <c r="B55" s="218" t="s">
        <v>68</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27"/>
      <c r="AD55" s="227"/>
      <c r="AE55" s="227"/>
      <c r="AF55" s="218"/>
      <c r="AG55" s="569"/>
      <c r="AH55" s="569"/>
      <c r="AI55" s="569"/>
      <c r="AJ55" s="569"/>
      <c r="AK55" s="569"/>
      <c r="AL55" s="569"/>
      <c r="AM55" s="569"/>
      <c r="AN55" s="569"/>
      <c r="AO55" s="569"/>
      <c r="AP55" s="569"/>
      <c r="AQ55" s="569"/>
      <c r="AR55" s="569"/>
      <c r="AS55" s="569"/>
      <c r="AT55" s="569"/>
      <c r="AU55" s="227"/>
      <c r="AV55" s="227"/>
      <c r="AW55" s="227"/>
      <c r="AX55" s="227"/>
      <c r="AY55" s="227"/>
      <c r="AZ55" s="227"/>
      <c r="BA55" s="218"/>
      <c r="BB55" s="218"/>
      <c r="BC55" s="218"/>
      <c r="BD55" s="218"/>
    </row>
    <row r="56" spans="1:58">
      <c r="A56" s="218"/>
      <c r="B56" s="724" t="s">
        <v>69</v>
      </c>
      <c r="C56" s="855"/>
      <c r="D56" s="855"/>
      <c r="E56" s="855"/>
      <c r="F56" s="855"/>
      <c r="G56" s="855"/>
      <c r="H56" s="855"/>
      <c r="I56" s="855"/>
      <c r="J56" s="855"/>
      <c r="K56" s="855"/>
      <c r="L56" s="855"/>
      <c r="M56" s="855"/>
      <c r="N56" s="855"/>
      <c r="O56" s="855"/>
      <c r="P56" s="855"/>
      <c r="Q56" s="856"/>
      <c r="R56" s="860">
        <f>IF($V$87="","",$V$87)</f>
        <v>44287</v>
      </c>
      <c r="S56" s="861"/>
      <c r="T56" s="861"/>
      <c r="U56" s="863">
        <f>'入力用①（5年間のデータ表）'!K5</f>
        <v>44287</v>
      </c>
      <c r="V56" s="864"/>
      <c r="W56" s="864"/>
      <c r="X56" s="590" t="s">
        <v>70</v>
      </c>
      <c r="Y56" s="591"/>
      <c r="Z56" s="591"/>
      <c r="AA56" s="591"/>
      <c r="AB56" s="591"/>
      <c r="AC56" s="591"/>
      <c r="AD56" s="592"/>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row>
    <row r="57" spans="1:58" ht="15.75" thickBot="1">
      <c r="A57" s="218"/>
      <c r="B57" s="857"/>
      <c r="C57" s="858"/>
      <c r="D57" s="858"/>
      <c r="E57" s="858"/>
      <c r="F57" s="858"/>
      <c r="G57" s="858"/>
      <c r="H57" s="858"/>
      <c r="I57" s="858"/>
      <c r="J57" s="858"/>
      <c r="K57" s="858"/>
      <c r="L57" s="858"/>
      <c r="M57" s="858"/>
      <c r="N57" s="858"/>
      <c r="O57" s="858"/>
      <c r="P57" s="858"/>
      <c r="Q57" s="859"/>
      <c r="R57" s="862"/>
      <c r="S57" s="593"/>
      <c r="T57" s="593"/>
      <c r="U57" s="865"/>
      <c r="V57" s="865"/>
      <c r="W57" s="865"/>
      <c r="X57" s="593"/>
      <c r="Y57" s="593"/>
      <c r="Z57" s="593"/>
      <c r="AA57" s="593"/>
      <c r="AB57" s="593"/>
      <c r="AC57" s="593"/>
      <c r="AD57" s="594"/>
      <c r="AE57" s="218"/>
      <c r="AF57" s="218"/>
      <c r="AG57" s="218"/>
      <c r="AH57" s="890" t="s">
        <v>71</v>
      </c>
      <c r="AI57" s="890"/>
      <c r="AJ57" s="890"/>
      <c r="AK57" s="890"/>
      <c r="AL57" s="890"/>
      <c r="AM57" s="890"/>
      <c r="AN57" s="890"/>
      <c r="AO57" s="890"/>
      <c r="AP57" s="890"/>
      <c r="AQ57" s="890"/>
      <c r="AR57" s="890"/>
      <c r="AS57" s="890"/>
      <c r="AT57" s="890"/>
      <c r="AU57" s="890"/>
      <c r="AV57" s="890"/>
      <c r="AW57" s="890"/>
      <c r="AX57" s="890"/>
      <c r="AY57" s="890"/>
      <c r="AZ57" s="890"/>
      <c r="BA57" s="890"/>
      <c r="BB57" s="891"/>
      <c r="BC57" s="891"/>
      <c r="BD57" s="218"/>
    </row>
    <row r="58" spans="1:58" ht="15.75" thickTop="1">
      <c r="A58" s="218"/>
      <c r="B58" s="849" t="s">
        <v>72</v>
      </c>
      <c r="C58" s="850"/>
      <c r="D58" s="850"/>
      <c r="E58" s="850"/>
      <c r="F58" s="850"/>
      <c r="G58" s="850"/>
      <c r="H58" s="850"/>
      <c r="I58" s="850"/>
      <c r="J58" s="850"/>
      <c r="K58" s="850"/>
      <c r="L58" s="850"/>
      <c r="M58" s="850"/>
      <c r="N58" s="850"/>
      <c r="O58" s="850"/>
      <c r="P58" s="850"/>
      <c r="Q58" s="850" t="s">
        <v>73</v>
      </c>
      <c r="R58" s="846">
        <f>'入力用①（5年間のデータ表）'!K7</f>
        <v>0</v>
      </c>
      <c r="S58" s="847"/>
      <c r="T58" s="847"/>
      <c r="U58" s="847"/>
      <c r="V58" s="847"/>
      <c r="W58" s="847"/>
      <c r="X58" s="847"/>
      <c r="Y58" s="847"/>
      <c r="Z58" s="847"/>
      <c r="AA58" s="848"/>
      <c r="AB58" s="852" t="s">
        <v>74</v>
      </c>
      <c r="AC58" s="853"/>
      <c r="AD58" s="854"/>
      <c r="AE58" s="218"/>
      <c r="AF58" s="218"/>
      <c r="AG58" s="656" t="str">
        <f>IF(OR(R60&gt;R58,R6&gt;R58,R64&gt;R58,R66&gt;R58),"（要確認）",IF(R60+R62+R64+R66-2&gt;R58,"（要確認）",""))</f>
        <v/>
      </c>
      <c r="AH58" s="657"/>
      <c r="AI58" s="657"/>
      <c r="AJ58" s="657"/>
      <c r="AK58" s="657"/>
      <c r="AL58" s="657"/>
      <c r="AM58" s="657"/>
      <c r="AN58" s="657"/>
      <c r="AO58" s="657"/>
      <c r="AP58" s="657"/>
      <c r="AQ58" s="657"/>
      <c r="AR58" s="657"/>
      <c r="AS58" s="657"/>
      <c r="AT58" s="657"/>
      <c r="AU58" s="657"/>
      <c r="AV58" s="657"/>
      <c r="AW58" s="657"/>
      <c r="AX58" s="657"/>
      <c r="AY58" s="657"/>
      <c r="AZ58" s="657"/>
      <c r="BA58" s="657"/>
      <c r="BB58" s="657"/>
      <c r="BC58" s="657"/>
      <c r="BD58" s="218"/>
    </row>
    <row r="59" spans="1:58">
      <c r="A59" s="218"/>
      <c r="B59" s="851"/>
      <c r="C59" s="852"/>
      <c r="D59" s="570"/>
      <c r="E59" s="570"/>
      <c r="F59" s="570"/>
      <c r="G59" s="570"/>
      <c r="H59" s="570"/>
      <c r="I59" s="570"/>
      <c r="J59" s="570"/>
      <c r="K59" s="570"/>
      <c r="L59" s="570"/>
      <c r="M59" s="570"/>
      <c r="N59" s="570"/>
      <c r="O59" s="570"/>
      <c r="P59" s="570"/>
      <c r="Q59" s="570"/>
      <c r="R59" s="579"/>
      <c r="S59" s="580"/>
      <c r="T59" s="580"/>
      <c r="U59" s="580"/>
      <c r="V59" s="580"/>
      <c r="W59" s="580"/>
      <c r="X59" s="580"/>
      <c r="Y59" s="580"/>
      <c r="Z59" s="580"/>
      <c r="AA59" s="581"/>
      <c r="AB59" s="567"/>
      <c r="AC59" s="567"/>
      <c r="AD59" s="568"/>
      <c r="AE59" s="218"/>
      <c r="AF59" s="218"/>
      <c r="AG59" s="657"/>
      <c r="AH59" s="657"/>
      <c r="AI59" s="657"/>
      <c r="AJ59" s="657"/>
      <c r="AK59" s="657"/>
      <c r="AL59" s="657"/>
      <c r="AM59" s="657"/>
      <c r="AN59" s="657"/>
      <c r="AO59" s="657"/>
      <c r="AP59" s="657"/>
      <c r="AQ59" s="657"/>
      <c r="AR59" s="657"/>
      <c r="AS59" s="657"/>
      <c r="AT59" s="657"/>
      <c r="AU59" s="657"/>
      <c r="AV59" s="657"/>
      <c r="AW59" s="657"/>
      <c r="AX59" s="657"/>
      <c r="AY59" s="657"/>
      <c r="AZ59" s="657"/>
      <c r="BA59" s="657"/>
      <c r="BB59" s="657"/>
      <c r="BC59" s="657"/>
      <c r="BD59" s="218"/>
    </row>
    <row r="60" spans="1:58" ht="15" customHeight="1">
      <c r="A60" s="218"/>
      <c r="B60" s="873"/>
      <c r="C60" s="874"/>
      <c r="D60" s="738" t="s">
        <v>75</v>
      </c>
      <c r="E60" s="876"/>
      <c r="F60" s="876"/>
      <c r="G60" s="876"/>
      <c r="H60" s="876"/>
      <c r="I60" s="876"/>
      <c r="J60" s="876"/>
      <c r="K60" s="876"/>
      <c r="L60" s="876"/>
      <c r="M60" s="876"/>
      <c r="N60" s="876"/>
      <c r="O60" s="876"/>
      <c r="P60" s="876"/>
      <c r="Q60" s="564" t="s">
        <v>73</v>
      </c>
      <c r="R60" s="579">
        <f>'入力用①（5年間のデータ表）'!K8</f>
        <v>0</v>
      </c>
      <c r="S60" s="580"/>
      <c r="T60" s="580"/>
      <c r="U60" s="580"/>
      <c r="V60" s="580"/>
      <c r="W60" s="580"/>
      <c r="X60" s="580"/>
      <c r="Y60" s="580"/>
      <c r="Z60" s="580"/>
      <c r="AA60" s="581"/>
      <c r="AB60" s="564" t="s">
        <v>74</v>
      </c>
      <c r="AC60" s="565"/>
      <c r="AD60" s="566"/>
      <c r="AE60" s="218"/>
      <c r="AF60" s="218"/>
      <c r="AG60" s="655" t="str">
        <f>IF(OR(R60&gt;R58,R6&gt;R58,R64&gt;R58,R66&gt;R58),"いずれかの買物袋の入力値がプラ製の容器包装の入力値を上回っています",IF(R60+R62+R64+R66-2&gt;R58,"４種の買物袋の入力値計がプラ製の容器包装の入力値を上回っています",""))</f>
        <v/>
      </c>
      <c r="AH60" s="489"/>
      <c r="AI60" s="489"/>
      <c r="AJ60" s="489"/>
      <c r="AK60" s="489"/>
      <c r="AL60" s="489"/>
      <c r="AM60" s="489"/>
      <c r="AN60" s="489"/>
      <c r="AO60" s="489"/>
      <c r="AP60" s="489"/>
      <c r="AQ60" s="489"/>
      <c r="AR60" s="489"/>
      <c r="AS60" s="489"/>
      <c r="AT60" s="489"/>
      <c r="AU60" s="489"/>
      <c r="AV60" s="489"/>
      <c r="AW60" s="489"/>
      <c r="AX60" s="489"/>
      <c r="AY60" s="489"/>
      <c r="AZ60" s="489"/>
      <c r="BA60" s="489"/>
      <c r="BB60" s="489"/>
      <c r="BC60" s="489"/>
      <c r="BD60" s="369"/>
      <c r="BF60" s="128" t="s">
        <v>76</v>
      </c>
    </row>
    <row r="61" spans="1:58" ht="35.25" customHeight="1">
      <c r="A61" s="218"/>
      <c r="B61" s="875"/>
      <c r="C61" s="874"/>
      <c r="D61" s="877"/>
      <c r="E61" s="716"/>
      <c r="F61" s="716"/>
      <c r="G61" s="716"/>
      <c r="H61" s="716"/>
      <c r="I61" s="716"/>
      <c r="J61" s="716"/>
      <c r="K61" s="716"/>
      <c r="L61" s="716"/>
      <c r="M61" s="716"/>
      <c r="N61" s="716"/>
      <c r="O61" s="716"/>
      <c r="P61" s="716"/>
      <c r="Q61" s="570"/>
      <c r="R61" s="579"/>
      <c r="S61" s="580"/>
      <c r="T61" s="580"/>
      <c r="U61" s="580"/>
      <c r="V61" s="580"/>
      <c r="W61" s="580"/>
      <c r="X61" s="580"/>
      <c r="Y61" s="580"/>
      <c r="Z61" s="580"/>
      <c r="AA61" s="581"/>
      <c r="AB61" s="567"/>
      <c r="AC61" s="567"/>
      <c r="AD61" s="568"/>
      <c r="AE61" s="218"/>
      <c r="AF61" s="218"/>
      <c r="AG61" s="489"/>
      <c r="AH61" s="489"/>
      <c r="AI61" s="489"/>
      <c r="AJ61" s="489"/>
      <c r="AK61" s="489"/>
      <c r="AL61" s="489"/>
      <c r="AM61" s="489"/>
      <c r="AN61" s="489"/>
      <c r="AO61" s="489"/>
      <c r="AP61" s="489"/>
      <c r="AQ61" s="489"/>
      <c r="AR61" s="489"/>
      <c r="AS61" s="489"/>
      <c r="AT61" s="489"/>
      <c r="AU61" s="489"/>
      <c r="AV61" s="489"/>
      <c r="AW61" s="489"/>
      <c r="AX61" s="489"/>
      <c r="AY61" s="489"/>
      <c r="AZ61" s="489"/>
      <c r="BA61" s="489"/>
      <c r="BB61" s="489"/>
      <c r="BC61" s="489"/>
      <c r="BD61" s="369"/>
      <c r="BF61" s="128" t="s">
        <v>77</v>
      </c>
    </row>
    <row r="62" spans="1:58" ht="15" customHeight="1">
      <c r="A62" s="218"/>
      <c r="B62" s="873"/>
      <c r="C62" s="874"/>
      <c r="D62" s="738" t="s">
        <v>78</v>
      </c>
      <c r="E62" s="876"/>
      <c r="F62" s="876"/>
      <c r="G62" s="876"/>
      <c r="H62" s="876"/>
      <c r="I62" s="876"/>
      <c r="J62" s="876"/>
      <c r="K62" s="876"/>
      <c r="L62" s="876"/>
      <c r="M62" s="876"/>
      <c r="N62" s="876"/>
      <c r="O62" s="876"/>
      <c r="P62" s="876"/>
      <c r="Q62" s="564" t="s">
        <v>73</v>
      </c>
      <c r="R62" s="579">
        <f>'入力用①（5年間のデータ表）'!K9</f>
        <v>0</v>
      </c>
      <c r="S62" s="580"/>
      <c r="T62" s="580"/>
      <c r="U62" s="580"/>
      <c r="V62" s="580"/>
      <c r="W62" s="580"/>
      <c r="X62" s="580"/>
      <c r="Y62" s="580"/>
      <c r="Z62" s="580"/>
      <c r="AA62" s="581"/>
      <c r="AB62" s="564" t="s">
        <v>74</v>
      </c>
      <c r="AC62" s="565"/>
      <c r="AD62" s="566"/>
      <c r="AE62" s="218"/>
      <c r="AF62" s="218"/>
      <c r="AG62" s="658" t="str">
        <f>IF(AG60="","","入力用①（５年間のデータ表）シートに戻り入力値を確認してください！")</f>
        <v/>
      </c>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369"/>
      <c r="BF62" s="128" t="s">
        <v>76</v>
      </c>
    </row>
    <row r="63" spans="1:58" ht="28.5" customHeight="1">
      <c r="A63" s="218"/>
      <c r="B63" s="875"/>
      <c r="C63" s="874"/>
      <c r="D63" s="877"/>
      <c r="E63" s="716"/>
      <c r="F63" s="716"/>
      <c r="G63" s="716"/>
      <c r="H63" s="716"/>
      <c r="I63" s="716"/>
      <c r="J63" s="716"/>
      <c r="K63" s="716"/>
      <c r="L63" s="716"/>
      <c r="M63" s="716"/>
      <c r="N63" s="716"/>
      <c r="O63" s="716"/>
      <c r="P63" s="716"/>
      <c r="Q63" s="570"/>
      <c r="R63" s="579"/>
      <c r="S63" s="580"/>
      <c r="T63" s="580"/>
      <c r="U63" s="580"/>
      <c r="V63" s="580"/>
      <c r="W63" s="580"/>
      <c r="X63" s="580"/>
      <c r="Y63" s="580"/>
      <c r="Z63" s="580"/>
      <c r="AA63" s="581"/>
      <c r="AB63" s="567"/>
      <c r="AC63" s="567"/>
      <c r="AD63" s="568"/>
      <c r="AE63" s="218"/>
      <c r="AF63" s="218"/>
      <c r="AG63" s="489"/>
      <c r="AH63" s="489"/>
      <c r="AI63" s="489"/>
      <c r="AJ63" s="489"/>
      <c r="AK63" s="489"/>
      <c r="AL63" s="489"/>
      <c r="AM63" s="489"/>
      <c r="AN63" s="489"/>
      <c r="AO63" s="489"/>
      <c r="AP63" s="489"/>
      <c r="AQ63" s="489"/>
      <c r="AR63" s="489"/>
      <c r="AS63" s="489"/>
      <c r="AT63" s="489"/>
      <c r="AU63" s="489"/>
      <c r="AV63" s="489"/>
      <c r="AW63" s="489"/>
      <c r="AX63" s="489"/>
      <c r="AY63" s="489"/>
      <c r="AZ63" s="489"/>
      <c r="BA63" s="489"/>
      <c r="BB63" s="489"/>
      <c r="BC63" s="489"/>
      <c r="BD63" s="369"/>
      <c r="BF63" s="128" t="s">
        <v>77</v>
      </c>
    </row>
    <row r="64" spans="1:58" ht="15" customHeight="1">
      <c r="A64" s="218"/>
      <c r="B64" s="873"/>
      <c r="C64" s="874"/>
      <c r="D64" s="738" t="s">
        <v>79</v>
      </c>
      <c r="E64" s="876"/>
      <c r="F64" s="876"/>
      <c r="G64" s="876"/>
      <c r="H64" s="876"/>
      <c r="I64" s="876"/>
      <c r="J64" s="876"/>
      <c r="K64" s="876"/>
      <c r="L64" s="876"/>
      <c r="M64" s="876"/>
      <c r="N64" s="876"/>
      <c r="O64" s="876"/>
      <c r="P64" s="876"/>
      <c r="Q64" s="564" t="s">
        <v>73</v>
      </c>
      <c r="R64" s="579">
        <f>'入力用①（5年間のデータ表）'!K10</f>
        <v>0</v>
      </c>
      <c r="S64" s="580"/>
      <c r="T64" s="580"/>
      <c r="U64" s="580"/>
      <c r="V64" s="580"/>
      <c r="W64" s="580"/>
      <c r="X64" s="580"/>
      <c r="Y64" s="580"/>
      <c r="Z64" s="580"/>
      <c r="AA64" s="581"/>
      <c r="AB64" s="564" t="s">
        <v>74</v>
      </c>
      <c r="AC64" s="565"/>
      <c r="AD64" s="566"/>
      <c r="AE64" s="218"/>
      <c r="AF64" s="218"/>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18"/>
      <c r="BD64" s="369"/>
      <c r="BF64" s="128" t="s">
        <v>543</v>
      </c>
    </row>
    <row r="65" spans="1:58" ht="28.5" customHeight="1">
      <c r="A65" s="218"/>
      <c r="B65" s="875"/>
      <c r="C65" s="874"/>
      <c r="D65" s="877"/>
      <c r="E65" s="716"/>
      <c r="F65" s="716"/>
      <c r="G65" s="716"/>
      <c r="H65" s="716"/>
      <c r="I65" s="716"/>
      <c r="J65" s="716"/>
      <c r="K65" s="716"/>
      <c r="L65" s="716"/>
      <c r="M65" s="716"/>
      <c r="N65" s="716"/>
      <c r="O65" s="716"/>
      <c r="P65" s="716"/>
      <c r="Q65" s="570"/>
      <c r="R65" s="579"/>
      <c r="S65" s="580"/>
      <c r="T65" s="580"/>
      <c r="U65" s="580"/>
      <c r="V65" s="580"/>
      <c r="W65" s="580"/>
      <c r="X65" s="580"/>
      <c r="Y65" s="580"/>
      <c r="Z65" s="580"/>
      <c r="AA65" s="581"/>
      <c r="AB65" s="567"/>
      <c r="AC65" s="567"/>
      <c r="AD65" s="568"/>
      <c r="AE65" s="218"/>
      <c r="AF65" s="218"/>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18"/>
      <c r="BD65" s="370"/>
      <c r="BF65" s="128" t="s">
        <v>77</v>
      </c>
    </row>
    <row r="66" spans="1:58" ht="15" customHeight="1">
      <c r="A66" s="218"/>
      <c r="B66" s="873"/>
      <c r="C66" s="874"/>
      <c r="D66" s="738" t="s">
        <v>80</v>
      </c>
      <c r="E66" s="876"/>
      <c r="F66" s="876"/>
      <c r="G66" s="876"/>
      <c r="H66" s="876"/>
      <c r="I66" s="876"/>
      <c r="J66" s="876"/>
      <c r="K66" s="876"/>
      <c r="L66" s="876"/>
      <c r="M66" s="876"/>
      <c r="N66" s="876"/>
      <c r="O66" s="876"/>
      <c r="P66" s="876"/>
      <c r="Q66" s="564" t="s">
        <v>73</v>
      </c>
      <c r="R66" s="579">
        <f>'入力用①（5年間のデータ表）'!K11</f>
        <v>0</v>
      </c>
      <c r="S66" s="580"/>
      <c r="T66" s="580"/>
      <c r="U66" s="580"/>
      <c r="V66" s="580"/>
      <c r="W66" s="580"/>
      <c r="X66" s="580"/>
      <c r="Y66" s="580"/>
      <c r="Z66" s="580"/>
      <c r="AA66" s="581"/>
      <c r="AB66" s="564" t="s">
        <v>74</v>
      </c>
      <c r="AC66" s="565"/>
      <c r="AD66" s="566"/>
      <c r="AE66" s="218"/>
      <c r="AF66" s="218"/>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18"/>
      <c r="BD66" s="370"/>
      <c r="BF66" s="128" t="s">
        <v>76</v>
      </c>
    </row>
    <row r="67" spans="1:58" ht="32.25" customHeight="1">
      <c r="A67" s="218"/>
      <c r="B67" s="897"/>
      <c r="C67" s="898"/>
      <c r="D67" s="877"/>
      <c r="E67" s="716"/>
      <c r="F67" s="716"/>
      <c r="G67" s="716"/>
      <c r="H67" s="716"/>
      <c r="I67" s="716"/>
      <c r="J67" s="716"/>
      <c r="K67" s="716"/>
      <c r="L67" s="716"/>
      <c r="M67" s="716"/>
      <c r="N67" s="716"/>
      <c r="O67" s="716"/>
      <c r="P67" s="716"/>
      <c r="Q67" s="570"/>
      <c r="R67" s="579"/>
      <c r="S67" s="580"/>
      <c r="T67" s="580"/>
      <c r="U67" s="580"/>
      <c r="V67" s="580"/>
      <c r="W67" s="580"/>
      <c r="X67" s="580"/>
      <c r="Y67" s="580"/>
      <c r="Z67" s="580"/>
      <c r="AA67" s="581"/>
      <c r="AB67" s="567"/>
      <c r="AC67" s="567"/>
      <c r="AD67" s="568"/>
      <c r="AE67" s="218"/>
      <c r="AF67" s="218"/>
      <c r="AG67" s="995" t="str">
        <f>IF($R$70&gt;$R$68,"(要確認)","")</f>
        <v/>
      </c>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370"/>
      <c r="BF67" s="128" t="s">
        <v>77</v>
      </c>
    </row>
    <row r="68" spans="1:58">
      <c r="A68" s="218"/>
      <c r="B68" s="892" t="s">
        <v>81</v>
      </c>
      <c r="C68" s="893"/>
      <c r="D68" s="893"/>
      <c r="E68" s="893"/>
      <c r="F68" s="893"/>
      <c r="G68" s="893"/>
      <c r="H68" s="893"/>
      <c r="I68" s="893"/>
      <c r="J68" s="893"/>
      <c r="K68" s="893"/>
      <c r="L68" s="893"/>
      <c r="M68" s="893"/>
      <c r="N68" s="893"/>
      <c r="O68" s="893"/>
      <c r="P68" s="893"/>
      <c r="Q68" s="564" t="s">
        <v>73</v>
      </c>
      <c r="R68" s="579">
        <f>'入力用①（5年間のデータ表）'!K12</f>
        <v>0</v>
      </c>
      <c r="S68" s="580"/>
      <c r="T68" s="580"/>
      <c r="U68" s="580"/>
      <c r="V68" s="580"/>
      <c r="W68" s="580"/>
      <c r="X68" s="580"/>
      <c r="Y68" s="580"/>
      <c r="Z68" s="580"/>
      <c r="AA68" s="581"/>
      <c r="AB68" s="564" t="s">
        <v>74</v>
      </c>
      <c r="AC68" s="565"/>
      <c r="AD68" s="566"/>
      <c r="AE68" s="230"/>
      <c r="AF68" s="230"/>
      <c r="AG68" s="996" t="str">
        <f>IF($R$70&gt;$R$68,"紙製の袋が紙製の容器包装の重量を超えています","")</f>
        <v/>
      </c>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c r="BD68" s="368"/>
    </row>
    <row r="69" spans="1:58">
      <c r="A69" s="218"/>
      <c r="B69" s="894" t="s">
        <v>82</v>
      </c>
      <c r="C69" s="895"/>
      <c r="D69" s="896"/>
      <c r="E69" s="896"/>
      <c r="F69" s="896"/>
      <c r="G69" s="896"/>
      <c r="H69" s="896"/>
      <c r="I69" s="896"/>
      <c r="J69" s="896"/>
      <c r="K69" s="896"/>
      <c r="L69" s="896"/>
      <c r="M69" s="896"/>
      <c r="N69" s="896"/>
      <c r="O69" s="896"/>
      <c r="P69" s="896"/>
      <c r="Q69" s="570"/>
      <c r="R69" s="579"/>
      <c r="S69" s="580"/>
      <c r="T69" s="580"/>
      <c r="U69" s="580"/>
      <c r="V69" s="580"/>
      <c r="W69" s="580"/>
      <c r="X69" s="580"/>
      <c r="Y69" s="580"/>
      <c r="Z69" s="580"/>
      <c r="AA69" s="581"/>
      <c r="AB69" s="567"/>
      <c r="AC69" s="567"/>
      <c r="AD69" s="568"/>
      <c r="AE69" s="230"/>
      <c r="AF69" s="230"/>
      <c r="AG69" s="489"/>
      <c r="AH69" s="489"/>
      <c r="AI69" s="489"/>
      <c r="AJ69" s="489"/>
      <c r="AK69" s="489"/>
      <c r="AL69" s="489"/>
      <c r="AM69" s="489"/>
      <c r="AN69" s="489"/>
      <c r="AO69" s="489"/>
      <c r="AP69" s="489"/>
      <c r="AQ69" s="489"/>
      <c r="AR69" s="489"/>
      <c r="AS69" s="489"/>
      <c r="AT69" s="489"/>
      <c r="AU69" s="489"/>
      <c r="AV69" s="489"/>
      <c r="AW69" s="489"/>
      <c r="AX69" s="489"/>
      <c r="AY69" s="489"/>
      <c r="AZ69" s="489"/>
      <c r="BA69" s="489"/>
      <c r="BB69" s="489"/>
      <c r="BC69" s="489"/>
      <c r="BD69" s="368"/>
    </row>
    <row r="70" spans="1:58" ht="15" customHeight="1">
      <c r="A70" s="218"/>
      <c r="B70" s="991"/>
      <c r="C70" s="992"/>
      <c r="D70" s="595" t="s">
        <v>83</v>
      </c>
      <c r="E70" s="596"/>
      <c r="F70" s="596"/>
      <c r="G70" s="596"/>
      <c r="H70" s="596"/>
      <c r="I70" s="596"/>
      <c r="J70" s="596"/>
      <c r="K70" s="596"/>
      <c r="L70" s="596"/>
      <c r="M70" s="596"/>
      <c r="N70" s="596"/>
      <c r="O70" s="596"/>
      <c r="P70" s="596"/>
      <c r="Q70" s="564" t="s">
        <v>73</v>
      </c>
      <c r="R70" s="579">
        <f>'入力用①（5年間のデータ表）'!K13</f>
        <v>0</v>
      </c>
      <c r="S70" s="580"/>
      <c r="T70" s="580"/>
      <c r="U70" s="580"/>
      <c r="V70" s="580"/>
      <c r="W70" s="580"/>
      <c r="X70" s="580"/>
      <c r="Y70" s="580"/>
      <c r="Z70" s="580"/>
      <c r="AA70" s="581"/>
      <c r="AB70" s="564" t="s">
        <v>74</v>
      </c>
      <c r="AC70" s="565"/>
      <c r="AD70" s="566"/>
      <c r="AE70" s="218"/>
      <c r="AF70" s="218"/>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367"/>
      <c r="BF70" s="128" t="s">
        <v>76</v>
      </c>
    </row>
    <row r="71" spans="1:58">
      <c r="A71" s="218"/>
      <c r="B71" s="993"/>
      <c r="C71" s="994"/>
      <c r="D71" s="595"/>
      <c r="E71" s="596"/>
      <c r="F71" s="596"/>
      <c r="G71" s="596"/>
      <c r="H71" s="596"/>
      <c r="I71" s="596"/>
      <c r="J71" s="596"/>
      <c r="K71" s="596"/>
      <c r="L71" s="596"/>
      <c r="M71" s="596"/>
      <c r="N71" s="596"/>
      <c r="O71" s="596"/>
      <c r="P71" s="596"/>
      <c r="Q71" s="570"/>
      <c r="R71" s="579"/>
      <c r="S71" s="580"/>
      <c r="T71" s="580"/>
      <c r="U71" s="580"/>
      <c r="V71" s="580"/>
      <c r="W71" s="580"/>
      <c r="X71" s="580"/>
      <c r="Y71" s="580"/>
      <c r="Z71" s="580"/>
      <c r="AA71" s="581"/>
      <c r="AB71" s="567"/>
      <c r="AC71" s="567"/>
      <c r="AD71" s="568"/>
      <c r="AE71" s="218"/>
      <c r="AF71" s="218"/>
      <c r="AG71" s="659" t="str">
        <f>IF($R$70&gt;$R$68,"入力用①（５年間のデータ表）シートに戻り入力値を確認してください！","")</f>
        <v/>
      </c>
      <c r="AH71" s="660"/>
      <c r="AI71" s="660"/>
      <c r="AJ71" s="660"/>
      <c r="AK71" s="660"/>
      <c r="AL71" s="660"/>
      <c r="AM71" s="660"/>
      <c r="AN71" s="660"/>
      <c r="AO71" s="660"/>
      <c r="AP71" s="660"/>
      <c r="AQ71" s="660"/>
      <c r="AR71" s="660"/>
      <c r="AS71" s="660"/>
      <c r="AT71" s="660"/>
      <c r="AU71" s="660"/>
      <c r="AV71" s="660"/>
      <c r="AW71" s="660"/>
      <c r="AX71" s="660"/>
      <c r="AY71" s="660"/>
      <c r="AZ71" s="660"/>
      <c r="BA71" s="660"/>
      <c r="BB71" s="660"/>
      <c r="BC71" s="660"/>
      <c r="BD71" s="367"/>
      <c r="BF71" s="128" t="s">
        <v>77</v>
      </c>
    </row>
    <row r="72" spans="1:58" ht="15" customHeight="1">
      <c r="A72" s="218"/>
      <c r="B72" s="571" t="s">
        <v>84</v>
      </c>
      <c r="C72" s="564"/>
      <c r="D72" s="564"/>
      <c r="E72" s="564"/>
      <c r="F72" s="564"/>
      <c r="G72" s="564"/>
      <c r="H72" s="564"/>
      <c r="I72" s="564"/>
      <c r="J72" s="564"/>
      <c r="K72" s="564"/>
      <c r="L72" s="564"/>
      <c r="M72" s="564"/>
      <c r="N72" s="564"/>
      <c r="O72" s="564"/>
      <c r="P72" s="564"/>
      <c r="Q72" s="564" t="s">
        <v>73</v>
      </c>
      <c r="R72" s="597">
        <f>'入力用①（5年間のデータ表）'!K14</f>
        <v>0</v>
      </c>
      <c r="S72" s="598"/>
      <c r="T72" s="598"/>
      <c r="U72" s="598"/>
      <c r="V72" s="598"/>
      <c r="W72" s="598"/>
      <c r="X72" s="598"/>
      <c r="Y72" s="598"/>
      <c r="Z72" s="598"/>
      <c r="AA72" s="599"/>
      <c r="AB72" s="564" t="s">
        <v>74</v>
      </c>
      <c r="AC72" s="565"/>
      <c r="AD72" s="566"/>
      <c r="AE72" s="230"/>
      <c r="AF72" s="23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218"/>
    </row>
    <row r="73" spans="1:58">
      <c r="A73" s="218"/>
      <c r="B73" s="572"/>
      <c r="C73" s="570"/>
      <c r="D73" s="570"/>
      <c r="E73" s="570"/>
      <c r="F73" s="570"/>
      <c r="G73" s="570"/>
      <c r="H73" s="570"/>
      <c r="I73" s="570"/>
      <c r="J73" s="570"/>
      <c r="K73" s="570"/>
      <c r="L73" s="570"/>
      <c r="M73" s="570"/>
      <c r="N73" s="570"/>
      <c r="O73" s="570"/>
      <c r="P73" s="570"/>
      <c r="Q73" s="570"/>
      <c r="R73" s="597"/>
      <c r="S73" s="598"/>
      <c r="T73" s="598"/>
      <c r="U73" s="598"/>
      <c r="V73" s="598"/>
      <c r="W73" s="598"/>
      <c r="X73" s="598"/>
      <c r="Y73" s="598"/>
      <c r="Z73" s="598"/>
      <c r="AA73" s="599"/>
      <c r="AB73" s="567"/>
      <c r="AC73" s="567"/>
      <c r="AD73" s="568"/>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18"/>
      <c r="BD73" s="218"/>
    </row>
    <row r="74" spans="1:58">
      <c r="A74" s="218"/>
      <c r="B74" s="571" t="s">
        <v>85</v>
      </c>
      <c r="C74" s="564"/>
      <c r="D74" s="564"/>
      <c r="E74" s="564"/>
      <c r="F74" s="564"/>
      <c r="G74" s="564"/>
      <c r="H74" s="564"/>
      <c r="I74" s="564"/>
      <c r="J74" s="564"/>
      <c r="K74" s="564"/>
      <c r="L74" s="564"/>
      <c r="M74" s="564"/>
      <c r="N74" s="564"/>
      <c r="O74" s="564"/>
      <c r="P74" s="564"/>
      <c r="Q74" s="564" t="s">
        <v>73</v>
      </c>
      <c r="R74" s="597">
        <f>'入力用①（5年間のデータ表）'!K15</f>
        <v>0</v>
      </c>
      <c r="S74" s="598"/>
      <c r="T74" s="598"/>
      <c r="U74" s="598"/>
      <c r="V74" s="598"/>
      <c r="W74" s="598"/>
      <c r="X74" s="598"/>
      <c r="Y74" s="598"/>
      <c r="Z74" s="598"/>
      <c r="AA74" s="599"/>
      <c r="AB74" s="564" t="s">
        <v>74</v>
      </c>
      <c r="AC74" s="565"/>
      <c r="AD74" s="566"/>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18"/>
      <c r="BD74" s="218"/>
    </row>
    <row r="75" spans="1:58">
      <c r="A75" s="218"/>
      <c r="B75" s="572"/>
      <c r="C75" s="570"/>
      <c r="D75" s="570"/>
      <c r="E75" s="570"/>
      <c r="F75" s="570"/>
      <c r="G75" s="570"/>
      <c r="H75" s="570"/>
      <c r="I75" s="570"/>
      <c r="J75" s="570"/>
      <c r="K75" s="570"/>
      <c r="L75" s="570"/>
      <c r="M75" s="570"/>
      <c r="N75" s="570"/>
      <c r="O75" s="570"/>
      <c r="P75" s="570"/>
      <c r="Q75" s="570"/>
      <c r="R75" s="597"/>
      <c r="S75" s="598"/>
      <c r="T75" s="598"/>
      <c r="U75" s="598"/>
      <c r="V75" s="598"/>
      <c r="W75" s="598"/>
      <c r="X75" s="598"/>
      <c r="Y75" s="598"/>
      <c r="Z75" s="598"/>
      <c r="AA75" s="599"/>
      <c r="AB75" s="567"/>
      <c r="AC75" s="567"/>
      <c r="AD75" s="568"/>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18"/>
      <c r="BD75" s="218"/>
    </row>
    <row r="76" spans="1:58">
      <c r="A76" s="218"/>
      <c r="B76" s="878" t="s">
        <v>86</v>
      </c>
      <c r="C76" s="988"/>
      <c r="D76" s="988"/>
      <c r="E76" s="988"/>
      <c r="F76" s="988"/>
      <c r="G76" s="988"/>
      <c r="H76" s="988"/>
      <c r="I76" s="988"/>
      <c r="J76" s="988"/>
      <c r="K76" s="988"/>
      <c r="L76" s="988"/>
      <c r="M76" s="988"/>
      <c r="N76" s="988"/>
      <c r="O76" s="988"/>
      <c r="P76" s="988"/>
      <c r="Q76" s="989"/>
      <c r="R76" s="881">
        <f>R58+R68+R72+R74</f>
        <v>0</v>
      </c>
      <c r="S76" s="882"/>
      <c r="T76" s="882"/>
      <c r="U76" s="882"/>
      <c r="V76" s="882"/>
      <c r="W76" s="882"/>
      <c r="X76" s="882"/>
      <c r="Y76" s="882"/>
      <c r="Z76" s="882"/>
      <c r="AA76" s="882"/>
      <c r="AB76" s="614" t="s">
        <v>74</v>
      </c>
      <c r="AC76" s="615"/>
      <c r="AD76" s="616"/>
      <c r="AE76" s="872" t="str">
        <f>IF(OR(R76&lt;=0,R76&gt;=50000),"","←　合計が５０トン（50,000kg）未満の場合は、提出の必要はございません")</f>
        <v/>
      </c>
      <c r="AF76" s="872"/>
      <c r="AG76" s="872"/>
      <c r="AH76" s="872"/>
      <c r="AI76" s="872"/>
      <c r="AJ76" s="872"/>
      <c r="AK76" s="872"/>
      <c r="AL76" s="872"/>
      <c r="AM76" s="872"/>
      <c r="AN76" s="872"/>
      <c r="AO76" s="872"/>
      <c r="AP76" s="872"/>
      <c r="AQ76" s="872"/>
      <c r="AR76" s="872"/>
      <c r="AS76" s="872"/>
      <c r="AT76" s="872"/>
      <c r="AU76" s="872"/>
      <c r="AV76" s="872"/>
      <c r="AW76" s="872"/>
      <c r="AX76" s="872"/>
      <c r="AY76" s="872"/>
      <c r="AZ76" s="872"/>
      <c r="BA76" s="872"/>
      <c r="BB76" s="872"/>
      <c r="BC76" s="872"/>
      <c r="BD76" s="872"/>
    </row>
    <row r="77" spans="1:58">
      <c r="A77" s="218"/>
      <c r="B77" s="990"/>
      <c r="C77" s="988"/>
      <c r="D77" s="988"/>
      <c r="E77" s="988"/>
      <c r="F77" s="988"/>
      <c r="G77" s="988"/>
      <c r="H77" s="988"/>
      <c r="I77" s="988"/>
      <c r="J77" s="988"/>
      <c r="K77" s="988"/>
      <c r="L77" s="988"/>
      <c r="M77" s="988"/>
      <c r="N77" s="988"/>
      <c r="O77" s="988"/>
      <c r="P77" s="988"/>
      <c r="Q77" s="989"/>
      <c r="R77" s="883"/>
      <c r="S77" s="883"/>
      <c r="T77" s="883"/>
      <c r="U77" s="883"/>
      <c r="V77" s="883"/>
      <c r="W77" s="883"/>
      <c r="X77" s="883"/>
      <c r="Y77" s="883"/>
      <c r="Z77" s="883"/>
      <c r="AA77" s="883"/>
      <c r="AB77" s="617"/>
      <c r="AC77" s="617"/>
      <c r="AD77" s="618"/>
      <c r="AE77" s="872"/>
      <c r="AF77" s="872"/>
      <c r="AG77" s="872"/>
      <c r="AH77" s="872"/>
      <c r="AI77" s="872"/>
      <c r="AJ77" s="872"/>
      <c r="AK77" s="872"/>
      <c r="AL77" s="872"/>
      <c r="AM77" s="872"/>
      <c r="AN77" s="872"/>
      <c r="AO77" s="872"/>
      <c r="AP77" s="872"/>
      <c r="AQ77" s="872"/>
      <c r="AR77" s="872"/>
      <c r="AS77" s="872"/>
      <c r="AT77" s="872"/>
      <c r="AU77" s="872"/>
      <c r="AV77" s="872"/>
      <c r="AW77" s="872"/>
      <c r="AX77" s="872"/>
      <c r="AY77" s="872"/>
      <c r="AZ77" s="872"/>
      <c r="BA77" s="872"/>
      <c r="BB77" s="872"/>
      <c r="BC77" s="872"/>
      <c r="BD77" s="872"/>
    </row>
    <row r="78" spans="1:58" ht="15" customHeight="1">
      <c r="A78" s="218"/>
      <c r="B78" s="878" t="s">
        <v>87</v>
      </c>
      <c r="C78" s="879"/>
      <c r="D78" s="879"/>
      <c r="E78" s="879"/>
      <c r="F78" s="879"/>
      <c r="G78" s="879"/>
      <c r="H78" s="879"/>
      <c r="I78" s="879"/>
      <c r="J78" s="879"/>
      <c r="K78" s="879"/>
      <c r="L78" s="879"/>
      <c r="M78" s="879"/>
      <c r="N78" s="879"/>
      <c r="O78" s="879"/>
      <c r="P78" s="879"/>
      <c r="Q78" s="879"/>
      <c r="R78" s="1001">
        <f>'入力用①（5年間のデータ表）'!J16</f>
        <v>0</v>
      </c>
      <c r="S78" s="1002"/>
      <c r="T78" s="1002"/>
      <c r="U78" s="1002"/>
      <c r="V78" s="1002"/>
      <c r="W78" s="1002"/>
      <c r="X78" s="1002"/>
      <c r="Y78" s="1002"/>
      <c r="Z78" s="1002"/>
      <c r="AA78" s="1003"/>
      <c r="AB78" s="564" t="s">
        <v>74</v>
      </c>
      <c r="AC78" s="565"/>
      <c r="AD78" s="566"/>
      <c r="AE78" s="218"/>
      <c r="AF78" s="218"/>
      <c r="AG78" s="218"/>
      <c r="AH78" s="218"/>
      <c r="AI78" s="218"/>
      <c r="AJ78" s="218"/>
      <c r="AK78" s="218"/>
      <c r="AL78" s="218"/>
      <c r="AM78" s="218"/>
      <c r="AN78" s="218"/>
      <c r="AO78" s="218"/>
      <c r="AP78" s="218"/>
      <c r="AQ78" s="218"/>
      <c r="AR78" s="218"/>
      <c r="AS78" s="218"/>
      <c r="AT78" s="218"/>
      <c r="AU78" s="218"/>
      <c r="AV78" s="218"/>
      <c r="AW78" s="218"/>
      <c r="AX78" s="218"/>
      <c r="AY78" s="230"/>
      <c r="AZ78" s="230"/>
      <c r="BA78" s="230"/>
      <c r="BB78" s="230"/>
      <c r="BC78" s="218"/>
      <c r="BD78" s="218"/>
    </row>
    <row r="79" spans="1:58">
      <c r="A79" s="218"/>
      <c r="B79" s="880"/>
      <c r="C79" s="879"/>
      <c r="D79" s="879"/>
      <c r="E79" s="879"/>
      <c r="F79" s="879"/>
      <c r="G79" s="879"/>
      <c r="H79" s="879"/>
      <c r="I79" s="879"/>
      <c r="J79" s="879"/>
      <c r="K79" s="879"/>
      <c r="L79" s="879"/>
      <c r="M79" s="879"/>
      <c r="N79" s="879"/>
      <c r="O79" s="879"/>
      <c r="P79" s="879"/>
      <c r="Q79" s="879"/>
      <c r="R79" s="846"/>
      <c r="S79" s="847"/>
      <c r="T79" s="847"/>
      <c r="U79" s="847"/>
      <c r="V79" s="847"/>
      <c r="W79" s="847"/>
      <c r="X79" s="847"/>
      <c r="Y79" s="847"/>
      <c r="Z79" s="847"/>
      <c r="AA79" s="848"/>
      <c r="AB79" s="567"/>
      <c r="AC79" s="567"/>
      <c r="AD79" s="56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row>
    <row r="80" spans="1:58">
      <c r="A80" s="218"/>
      <c r="B80" s="934" t="s">
        <v>88</v>
      </c>
      <c r="C80" s="935"/>
      <c r="D80" s="935"/>
      <c r="E80" s="935"/>
      <c r="F80" s="935"/>
      <c r="G80" s="935"/>
      <c r="H80" s="935"/>
      <c r="I80" s="935"/>
      <c r="J80" s="935"/>
      <c r="K80" s="935"/>
      <c r="L80" s="935"/>
      <c r="M80" s="935"/>
      <c r="N80" s="935"/>
      <c r="O80" s="935"/>
      <c r="P80" s="935"/>
      <c r="Q80" s="935"/>
      <c r="R80" s="802" t="str">
        <f>IF(ISERROR(R76/R78),"",ROUND(R76/R78*100,1))</f>
        <v/>
      </c>
      <c r="S80" s="803"/>
      <c r="T80" s="803"/>
      <c r="U80" s="803"/>
      <c r="V80" s="803"/>
      <c r="W80" s="803"/>
      <c r="X80" s="803"/>
      <c r="Y80" s="803"/>
      <c r="Z80" s="803"/>
      <c r="AA80" s="803"/>
      <c r="AB80" s="614" t="s">
        <v>89</v>
      </c>
      <c r="AC80" s="615"/>
      <c r="AD80" s="616"/>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row>
    <row r="81" spans="1:58" ht="15.75" thickBot="1">
      <c r="A81" s="218"/>
      <c r="B81" s="936"/>
      <c r="C81" s="937"/>
      <c r="D81" s="937"/>
      <c r="E81" s="937"/>
      <c r="F81" s="937"/>
      <c r="G81" s="937"/>
      <c r="H81" s="937"/>
      <c r="I81" s="937"/>
      <c r="J81" s="937"/>
      <c r="K81" s="937"/>
      <c r="L81" s="937"/>
      <c r="M81" s="937"/>
      <c r="N81" s="937"/>
      <c r="O81" s="937"/>
      <c r="P81" s="937"/>
      <c r="Q81" s="937"/>
      <c r="R81" s="804"/>
      <c r="S81" s="804"/>
      <c r="T81" s="804"/>
      <c r="U81" s="804"/>
      <c r="V81" s="804"/>
      <c r="W81" s="804"/>
      <c r="X81" s="804"/>
      <c r="Y81" s="804"/>
      <c r="Z81" s="804"/>
      <c r="AA81" s="804"/>
      <c r="AB81" s="870"/>
      <c r="AC81" s="870"/>
      <c r="AD81" s="871"/>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row>
    <row r="82" spans="1:58">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row>
    <row r="83" spans="1:58">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row>
    <row r="84" spans="1:58" ht="15" customHeight="1">
      <c r="A84" s="218"/>
      <c r="B84" s="218"/>
      <c r="C84" s="236"/>
      <c r="D84" s="236"/>
      <c r="E84" s="236"/>
      <c r="F84" s="901" t="s">
        <v>90</v>
      </c>
      <c r="G84" s="901"/>
      <c r="H84" s="901"/>
      <c r="I84" s="901"/>
      <c r="J84" s="901"/>
      <c r="K84" s="901"/>
      <c r="L84" s="901"/>
      <c r="M84" s="901"/>
      <c r="N84" s="901"/>
      <c r="O84" s="901"/>
      <c r="P84" s="901"/>
      <c r="Q84" s="901"/>
      <c r="R84" s="901"/>
      <c r="S84" s="901"/>
      <c r="T84" s="901"/>
      <c r="U84" s="901"/>
      <c r="V84" s="901"/>
      <c r="W84" s="901"/>
      <c r="X84" s="902"/>
      <c r="Y84" s="902"/>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row>
    <row r="85" spans="1:58" ht="15" customHeight="1">
      <c r="A85" s="218"/>
      <c r="B85" s="220"/>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30"/>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row>
    <row r="86" spans="1:58" ht="16.149999999999999" customHeight="1" thickBot="1">
      <c r="A86" s="218"/>
      <c r="B86" s="218" t="s">
        <v>546</v>
      </c>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364"/>
      <c r="AQ86" s="364"/>
      <c r="AR86" s="364"/>
      <c r="AS86" s="364"/>
      <c r="AT86" s="364"/>
      <c r="AU86" s="364"/>
      <c r="AV86" s="364"/>
      <c r="AW86" s="364"/>
      <c r="AX86" s="364"/>
      <c r="AY86" s="364"/>
      <c r="AZ86" s="364"/>
      <c r="BA86" s="364"/>
      <c r="BB86" s="364"/>
      <c r="BC86" s="218"/>
      <c r="BD86" s="218"/>
      <c r="BF86" s="128" t="s">
        <v>92</v>
      </c>
    </row>
    <row r="87" spans="1:58" ht="25.9" customHeight="1">
      <c r="A87" s="218"/>
      <c r="B87" s="903"/>
      <c r="C87" s="904"/>
      <c r="D87" s="904"/>
      <c r="E87" s="904"/>
      <c r="F87" s="904"/>
      <c r="G87" s="904"/>
      <c r="H87" s="904"/>
      <c r="I87" s="904"/>
      <c r="J87" s="904"/>
      <c r="K87" s="904"/>
      <c r="L87" s="904"/>
      <c r="M87" s="904"/>
      <c r="N87" s="904"/>
      <c r="O87" s="904"/>
      <c r="P87" s="904"/>
      <c r="Q87" s="904"/>
      <c r="R87" s="905"/>
      <c r="S87" s="860">
        <f>IF($V$87="","",$V$87)</f>
        <v>44287</v>
      </c>
      <c r="T87" s="861"/>
      <c r="U87" s="861"/>
      <c r="V87" s="805">
        <f>IF($U$56="","",$U$56)</f>
        <v>44287</v>
      </c>
      <c r="W87" s="806"/>
      <c r="X87" s="806"/>
      <c r="Y87" s="590" t="s">
        <v>70</v>
      </c>
      <c r="Z87" s="807"/>
      <c r="AA87" s="807"/>
      <c r="AB87" s="807"/>
      <c r="AC87" s="807"/>
      <c r="AD87" s="808"/>
      <c r="AE87" s="619" t="s">
        <v>88</v>
      </c>
      <c r="AF87" s="619"/>
      <c r="AG87" s="619"/>
      <c r="AH87" s="619"/>
      <c r="AI87" s="619"/>
      <c r="AJ87" s="619"/>
      <c r="AK87" s="619"/>
      <c r="AL87" s="620"/>
      <c r="AM87" s="218"/>
      <c r="AN87" s="218"/>
      <c r="AO87" s="661" t="s">
        <v>545</v>
      </c>
      <c r="AP87" s="489"/>
      <c r="AQ87" s="489"/>
      <c r="AR87" s="489"/>
      <c r="AS87" s="489"/>
      <c r="AT87" s="489"/>
      <c r="AU87" s="489"/>
      <c r="AV87" s="489"/>
      <c r="AW87" s="489"/>
      <c r="AX87" s="489"/>
      <c r="AY87" s="489"/>
      <c r="AZ87" s="489"/>
      <c r="BA87" s="489"/>
      <c r="BB87" s="489"/>
      <c r="BC87" s="489"/>
      <c r="BD87" s="230"/>
    </row>
    <row r="88" spans="1:58" ht="16.149999999999999" customHeight="1">
      <c r="A88" s="218"/>
      <c r="B88" s="915" t="s">
        <v>93</v>
      </c>
      <c r="C88" s="915"/>
      <c r="D88" s="915"/>
      <c r="E88" s="915"/>
      <c r="F88" s="915"/>
      <c r="G88" s="915"/>
      <c r="H88" s="915"/>
      <c r="I88" s="915"/>
      <c r="J88" s="915"/>
      <c r="K88" s="915"/>
      <c r="L88" s="915"/>
      <c r="M88" s="915"/>
      <c r="N88" s="915"/>
      <c r="O88" s="915"/>
      <c r="P88" s="621">
        <f>IF($V$87="","本年度",$V$87)</f>
        <v>44287</v>
      </c>
      <c r="Q88" s="622"/>
      <c r="R88" s="623"/>
      <c r="S88" s="1472" t="s">
        <v>94</v>
      </c>
      <c r="T88" s="1484" t="str">
        <f>IF(OR('入力用①（5年間のデータ表）'!C21="スーパーマーケットの売上高",'入力用①（5年間のデータ表）'!C21="売上高"),'入力用①（5年間のデータ表）'!$K$21,"")</f>
        <v/>
      </c>
      <c r="U88" s="1485"/>
      <c r="V88" s="1485"/>
      <c r="W88" s="1485"/>
      <c r="X88" s="1485"/>
      <c r="Y88" s="1486"/>
      <c r="Z88" s="1498" t="str">
        <f>IF(OR('入力用①（5年間のデータ表）'!$C$21="スーパーマーケットの売上高",'入力用①（5年間のデータ表）'!$C$21="売上高"),'入力用①（5年間のデータ表）'!$F$21,"")</f>
        <v/>
      </c>
      <c r="AA88" s="1499"/>
      <c r="AB88" s="1499"/>
      <c r="AC88" s="1499"/>
      <c r="AD88" s="1500"/>
      <c r="AE88" s="608" t="str">
        <f>IF(OR(T90="",T88=""),"",ROUND(T88/T90*100,1))</f>
        <v/>
      </c>
      <c r="AF88" s="609"/>
      <c r="AG88" s="609"/>
      <c r="AH88" s="609"/>
      <c r="AI88" s="609"/>
      <c r="AJ88" s="609"/>
      <c r="AK88" s="609"/>
      <c r="AL88" s="610"/>
      <c r="AM88" s="218"/>
      <c r="AN88" s="218"/>
      <c r="AO88" s="489"/>
      <c r="AP88" s="489"/>
      <c r="AQ88" s="489"/>
      <c r="AR88" s="489"/>
      <c r="AS88" s="489"/>
      <c r="AT88" s="489"/>
      <c r="AU88" s="489"/>
      <c r="AV88" s="489"/>
      <c r="AW88" s="489"/>
      <c r="AX88" s="489"/>
      <c r="AY88" s="489"/>
      <c r="AZ88" s="489"/>
      <c r="BA88" s="489"/>
      <c r="BB88" s="489"/>
      <c r="BC88" s="489"/>
      <c r="BD88" s="219"/>
    </row>
    <row r="89" spans="1:58" ht="16.149999999999999" customHeight="1">
      <c r="A89" s="218"/>
      <c r="B89" s="915"/>
      <c r="C89" s="915"/>
      <c r="D89" s="915"/>
      <c r="E89" s="915"/>
      <c r="F89" s="915"/>
      <c r="G89" s="915"/>
      <c r="H89" s="915"/>
      <c r="I89" s="915"/>
      <c r="J89" s="915"/>
      <c r="K89" s="915"/>
      <c r="L89" s="915"/>
      <c r="M89" s="915"/>
      <c r="N89" s="915"/>
      <c r="O89" s="915"/>
      <c r="P89" s="624"/>
      <c r="Q89" s="625"/>
      <c r="R89" s="626"/>
      <c r="S89" s="1473"/>
      <c r="T89" s="1490"/>
      <c r="U89" s="1491"/>
      <c r="V89" s="1491"/>
      <c r="W89" s="1491"/>
      <c r="X89" s="1491"/>
      <c r="Y89" s="1492"/>
      <c r="Z89" s="1501"/>
      <c r="AA89" s="1502"/>
      <c r="AB89" s="1502"/>
      <c r="AC89" s="1502"/>
      <c r="AD89" s="1503"/>
      <c r="AE89" s="608"/>
      <c r="AF89" s="609"/>
      <c r="AG89" s="609"/>
      <c r="AH89" s="609"/>
      <c r="AI89" s="609"/>
      <c r="AJ89" s="609"/>
      <c r="AK89" s="609"/>
      <c r="AL89" s="610"/>
      <c r="AM89" s="218"/>
      <c r="AN89" s="231"/>
      <c r="AO89" s="489"/>
      <c r="AP89" s="489"/>
      <c r="AQ89" s="489"/>
      <c r="AR89" s="489"/>
      <c r="AS89" s="489"/>
      <c r="AT89" s="489"/>
      <c r="AU89" s="489"/>
      <c r="AV89" s="489"/>
      <c r="AW89" s="489"/>
      <c r="AX89" s="489"/>
      <c r="AY89" s="489"/>
      <c r="AZ89" s="489"/>
      <c r="BA89" s="489"/>
      <c r="BB89" s="489"/>
      <c r="BC89" s="489"/>
      <c r="BD89" s="219"/>
    </row>
    <row r="90" spans="1:58" ht="16.149999999999999" customHeight="1">
      <c r="A90" s="218"/>
      <c r="B90" s="915"/>
      <c r="C90" s="915"/>
      <c r="D90" s="915"/>
      <c r="E90" s="915"/>
      <c r="F90" s="915"/>
      <c r="G90" s="915"/>
      <c r="H90" s="915"/>
      <c r="I90" s="915"/>
      <c r="J90" s="915"/>
      <c r="K90" s="915"/>
      <c r="L90" s="915"/>
      <c r="M90" s="915"/>
      <c r="N90" s="915"/>
      <c r="O90" s="915"/>
      <c r="P90" s="921">
        <f>IF($V$87="","前年度",EDATE($V$87,-12))</f>
        <v>43922</v>
      </c>
      <c r="Q90" s="922"/>
      <c r="R90" s="923"/>
      <c r="S90" s="1473"/>
      <c r="T90" s="1484" t="str">
        <f>IF(AND(OR('入力用①（5年間のデータ表）'!C21="スーパーマーケットの売上高",'入力用①（5年間のデータ表）'!C21="売上高"),'入力用①（5年間のデータ表）'!J21&gt;0),'入力用①（5年間のデータ表）'!J21,"")</f>
        <v/>
      </c>
      <c r="U90" s="1485"/>
      <c r="V90" s="1485"/>
      <c r="W90" s="1485"/>
      <c r="X90" s="1485"/>
      <c r="Y90" s="1486"/>
      <c r="Z90" s="1501"/>
      <c r="AA90" s="1502"/>
      <c r="AB90" s="1502"/>
      <c r="AC90" s="1502"/>
      <c r="AD90" s="1503"/>
      <c r="AE90" s="608"/>
      <c r="AF90" s="609"/>
      <c r="AG90" s="609"/>
      <c r="AH90" s="609"/>
      <c r="AI90" s="609"/>
      <c r="AJ90" s="609"/>
      <c r="AK90" s="609"/>
      <c r="AL90" s="610"/>
      <c r="AM90" s="218"/>
      <c r="AN90" s="231"/>
      <c r="AO90" s="489"/>
      <c r="AP90" s="489"/>
      <c r="AQ90" s="489"/>
      <c r="AR90" s="489"/>
      <c r="AS90" s="489"/>
      <c r="AT90" s="489"/>
      <c r="AU90" s="489"/>
      <c r="AV90" s="489"/>
      <c r="AW90" s="489"/>
      <c r="AX90" s="489"/>
      <c r="AY90" s="489"/>
      <c r="AZ90" s="489"/>
      <c r="BA90" s="489"/>
      <c r="BB90" s="489"/>
      <c r="BC90" s="489"/>
      <c r="BD90" s="219"/>
      <c r="BF90" s="270" t="s">
        <v>95</v>
      </c>
    </row>
    <row r="91" spans="1:58" ht="16.149999999999999" customHeight="1">
      <c r="A91" s="218"/>
      <c r="B91" s="915"/>
      <c r="C91" s="915"/>
      <c r="D91" s="915"/>
      <c r="E91" s="915"/>
      <c r="F91" s="915"/>
      <c r="G91" s="915"/>
      <c r="H91" s="915"/>
      <c r="I91" s="915"/>
      <c r="J91" s="915"/>
      <c r="K91" s="915"/>
      <c r="L91" s="915"/>
      <c r="M91" s="915"/>
      <c r="N91" s="915"/>
      <c r="O91" s="915"/>
      <c r="P91" s="924"/>
      <c r="Q91" s="925"/>
      <c r="R91" s="926"/>
      <c r="S91" s="1474"/>
      <c r="T91" s="1490"/>
      <c r="U91" s="1491"/>
      <c r="V91" s="1491"/>
      <c r="W91" s="1491"/>
      <c r="X91" s="1491"/>
      <c r="Y91" s="1492"/>
      <c r="Z91" s="1504"/>
      <c r="AA91" s="1505"/>
      <c r="AB91" s="1505"/>
      <c r="AC91" s="1505"/>
      <c r="AD91" s="1506"/>
      <c r="AE91" s="608"/>
      <c r="AF91" s="609"/>
      <c r="AG91" s="609"/>
      <c r="AH91" s="609"/>
      <c r="AI91" s="609"/>
      <c r="AJ91" s="609"/>
      <c r="AK91" s="609"/>
      <c r="AL91" s="610"/>
      <c r="AM91" s="218"/>
      <c r="AN91" s="231"/>
      <c r="AO91" s="489"/>
      <c r="AP91" s="489"/>
      <c r="AQ91" s="489"/>
      <c r="AR91" s="489"/>
      <c r="AS91" s="489"/>
      <c r="AT91" s="489"/>
      <c r="AU91" s="489"/>
      <c r="AV91" s="489"/>
      <c r="AW91" s="489"/>
      <c r="AX91" s="489"/>
      <c r="AY91" s="489"/>
      <c r="AZ91" s="489"/>
      <c r="BA91" s="489"/>
      <c r="BB91" s="489"/>
      <c r="BC91" s="489"/>
      <c r="BD91" s="219"/>
      <c r="BF91" s="128" t="s">
        <v>96</v>
      </c>
    </row>
    <row r="92" spans="1:58" ht="16.149999999999999" customHeight="1">
      <c r="A92" s="218"/>
      <c r="B92" s="916" t="s">
        <v>97</v>
      </c>
      <c r="C92" s="917"/>
      <c r="D92" s="917"/>
      <c r="E92" s="917"/>
      <c r="F92" s="917"/>
      <c r="G92" s="917"/>
      <c r="H92" s="917"/>
      <c r="I92" s="917"/>
      <c r="J92" s="917"/>
      <c r="K92" s="917"/>
      <c r="L92" s="917"/>
      <c r="M92" s="917"/>
      <c r="N92" s="917"/>
      <c r="O92" s="918"/>
      <c r="P92" s="621">
        <f>IF($V$87="","本年度",$V$87)</f>
        <v>44287</v>
      </c>
      <c r="Q92" s="622"/>
      <c r="R92" s="623"/>
      <c r="S92" s="1472" t="s">
        <v>94</v>
      </c>
      <c r="T92" s="1484" t="str">
        <f>IF('入力用①（5年間のデータ表）'!$C$21="店舗面積",'入力用①（5年間のデータ表）'!$K$21,"")</f>
        <v/>
      </c>
      <c r="U92" s="1485"/>
      <c r="V92" s="1485"/>
      <c r="W92" s="1485"/>
      <c r="X92" s="1485"/>
      <c r="Y92" s="1486"/>
      <c r="Z92" s="1475" t="s">
        <v>98</v>
      </c>
      <c r="AA92" s="1476"/>
      <c r="AB92" s="1476"/>
      <c r="AC92" s="1476"/>
      <c r="AD92" s="1477"/>
      <c r="AE92" s="799" t="str">
        <f>IF(OR(T94="",T92=""),"",ROUND(T92/T94*100,1))</f>
        <v/>
      </c>
      <c r="AF92" s="800"/>
      <c r="AG92" s="800"/>
      <c r="AH92" s="800"/>
      <c r="AI92" s="800"/>
      <c r="AJ92" s="800"/>
      <c r="AK92" s="800"/>
      <c r="AL92" s="801"/>
      <c r="AM92" s="265"/>
      <c r="AN92" s="218"/>
      <c r="AO92" s="489"/>
      <c r="AP92" s="489"/>
      <c r="AQ92" s="489"/>
      <c r="AR92" s="489"/>
      <c r="AS92" s="489"/>
      <c r="AT92" s="489"/>
      <c r="AU92" s="489"/>
      <c r="AV92" s="489"/>
      <c r="AW92" s="489"/>
      <c r="AX92" s="489"/>
      <c r="AY92" s="489"/>
      <c r="AZ92" s="489"/>
      <c r="BA92" s="489"/>
      <c r="BB92" s="489"/>
      <c r="BC92" s="489"/>
      <c r="BD92" s="218"/>
    </row>
    <row r="93" spans="1:58" ht="16.149999999999999" customHeight="1">
      <c r="A93" s="218"/>
      <c r="B93" s="875"/>
      <c r="C93" s="919"/>
      <c r="D93" s="919"/>
      <c r="E93" s="919"/>
      <c r="F93" s="919"/>
      <c r="G93" s="919"/>
      <c r="H93" s="919"/>
      <c r="I93" s="919"/>
      <c r="J93" s="919"/>
      <c r="K93" s="919"/>
      <c r="L93" s="919"/>
      <c r="M93" s="919"/>
      <c r="N93" s="919"/>
      <c r="O93" s="874"/>
      <c r="P93" s="624"/>
      <c r="Q93" s="625"/>
      <c r="R93" s="626"/>
      <c r="S93" s="1473"/>
      <c r="T93" s="1490"/>
      <c r="U93" s="1491"/>
      <c r="V93" s="1491"/>
      <c r="W93" s="1491"/>
      <c r="X93" s="1491"/>
      <c r="Y93" s="1492"/>
      <c r="Z93" s="1478"/>
      <c r="AA93" s="1479"/>
      <c r="AB93" s="1479"/>
      <c r="AC93" s="1479"/>
      <c r="AD93" s="1480"/>
      <c r="AE93" s="799"/>
      <c r="AF93" s="800"/>
      <c r="AG93" s="800"/>
      <c r="AH93" s="800"/>
      <c r="AI93" s="800"/>
      <c r="AJ93" s="800"/>
      <c r="AK93" s="800"/>
      <c r="AL93" s="801"/>
      <c r="AM93" s="265"/>
      <c r="AN93" s="266"/>
      <c r="AO93" s="489"/>
      <c r="AP93" s="489"/>
      <c r="AQ93" s="489"/>
      <c r="AR93" s="489"/>
      <c r="AS93" s="489"/>
      <c r="AT93" s="489"/>
      <c r="AU93" s="489"/>
      <c r="AV93" s="489"/>
      <c r="AW93" s="489"/>
      <c r="AX93" s="489"/>
      <c r="AY93" s="489"/>
      <c r="AZ93" s="489"/>
      <c r="BA93" s="489"/>
      <c r="BB93" s="489"/>
      <c r="BC93" s="489"/>
      <c r="BD93" s="218"/>
    </row>
    <row r="94" spans="1:58" ht="16.149999999999999" customHeight="1">
      <c r="A94" s="218"/>
      <c r="B94" s="875"/>
      <c r="C94" s="919"/>
      <c r="D94" s="919"/>
      <c r="E94" s="919"/>
      <c r="F94" s="919"/>
      <c r="G94" s="919"/>
      <c r="H94" s="919"/>
      <c r="I94" s="919"/>
      <c r="J94" s="919"/>
      <c r="K94" s="919"/>
      <c r="L94" s="919"/>
      <c r="M94" s="919"/>
      <c r="N94" s="919"/>
      <c r="O94" s="874"/>
      <c r="P94" s="921">
        <f>IF($V$87="","前年度",EDATE($V$87,-12))</f>
        <v>43922</v>
      </c>
      <c r="Q94" s="922"/>
      <c r="R94" s="923"/>
      <c r="S94" s="1473"/>
      <c r="T94" s="1484" t="str">
        <f>IF(AND('入力用①（5年間のデータ表）'!C21="店舗面積",'入力用①（5年間のデータ表）'!J21&gt;0),'入力用①（5年間のデータ表）'!J21,"")</f>
        <v/>
      </c>
      <c r="U94" s="1485"/>
      <c r="V94" s="1485"/>
      <c r="W94" s="1485"/>
      <c r="X94" s="1485"/>
      <c r="Y94" s="1486"/>
      <c r="Z94" s="1478"/>
      <c r="AA94" s="1479"/>
      <c r="AB94" s="1479"/>
      <c r="AC94" s="1479"/>
      <c r="AD94" s="1480"/>
      <c r="AE94" s="799"/>
      <c r="AF94" s="800"/>
      <c r="AG94" s="800"/>
      <c r="AH94" s="800"/>
      <c r="AI94" s="800"/>
      <c r="AJ94" s="800"/>
      <c r="AK94" s="800"/>
      <c r="AL94" s="801"/>
      <c r="AM94" s="265"/>
      <c r="AN94" s="266"/>
      <c r="AO94" s="489"/>
      <c r="AP94" s="489"/>
      <c r="AQ94" s="489"/>
      <c r="AR94" s="489"/>
      <c r="AS94" s="489"/>
      <c r="AT94" s="489"/>
      <c r="AU94" s="489"/>
      <c r="AV94" s="489"/>
      <c r="AW94" s="489"/>
      <c r="AX94" s="489"/>
      <c r="AY94" s="489"/>
      <c r="AZ94" s="489"/>
      <c r="BA94" s="489"/>
      <c r="BB94" s="489"/>
      <c r="BC94" s="489"/>
      <c r="BD94" s="218"/>
      <c r="BF94" s="270" t="s">
        <v>95</v>
      </c>
    </row>
    <row r="95" spans="1:58" ht="16.149999999999999" customHeight="1">
      <c r="A95" s="218"/>
      <c r="B95" s="897"/>
      <c r="C95" s="920"/>
      <c r="D95" s="920"/>
      <c r="E95" s="920"/>
      <c r="F95" s="920"/>
      <c r="G95" s="920"/>
      <c r="H95" s="920"/>
      <c r="I95" s="920"/>
      <c r="J95" s="920"/>
      <c r="K95" s="920"/>
      <c r="L95" s="920"/>
      <c r="M95" s="920"/>
      <c r="N95" s="920"/>
      <c r="O95" s="898"/>
      <c r="P95" s="924"/>
      <c r="Q95" s="925"/>
      <c r="R95" s="926"/>
      <c r="S95" s="1474"/>
      <c r="T95" s="1490"/>
      <c r="U95" s="1491"/>
      <c r="V95" s="1491"/>
      <c r="W95" s="1491"/>
      <c r="X95" s="1491"/>
      <c r="Y95" s="1492"/>
      <c r="Z95" s="1495"/>
      <c r="AA95" s="1496"/>
      <c r="AB95" s="1496"/>
      <c r="AC95" s="1496"/>
      <c r="AD95" s="1497"/>
      <c r="AE95" s="799"/>
      <c r="AF95" s="800"/>
      <c r="AG95" s="800"/>
      <c r="AH95" s="800"/>
      <c r="AI95" s="800"/>
      <c r="AJ95" s="800"/>
      <c r="AK95" s="800"/>
      <c r="AL95" s="801"/>
      <c r="AM95" s="265"/>
      <c r="AN95" s="267"/>
      <c r="AO95" s="489"/>
      <c r="AP95" s="489"/>
      <c r="AQ95" s="489"/>
      <c r="AR95" s="489"/>
      <c r="AS95" s="489"/>
      <c r="AT95" s="489"/>
      <c r="AU95" s="489"/>
      <c r="AV95" s="489"/>
      <c r="AW95" s="489"/>
      <c r="AX95" s="489"/>
      <c r="AY95" s="489"/>
      <c r="AZ95" s="489"/>
      <c r="BA95" s="489"/>
      <c r="BB95" s="489"/>
      <c r="BC95" s="489"/>
      <c r="BD95" s="218"/>
      <c r="BF95" s="128" t="s">
        <v>96</v>
      </c>
    </row>
    <row r="96" spans="1:58" ht="18" customHeight="1">
      <c r="A96" s="218"/>
      <c r="B96" s="780" t="s">
        <v>99</v>
      </c>
      <c r="C96" s="906"/>
      <c r="D96" s="906"/>
      <c r="E96" s="906"/>
      <c r="F96" s="906"/>
      <c r="G96" s="906"/>
      <c r="H96" s="906"/>
      <c r="I96" s="906"/>
      <c r="J96" s="906"/>
      <c r="K96" s="906"/>
      <c r="L96" s="906"/>
      <c r="M96" s="906"/>
      <c r="N96" s="906"/>
      <c r="O96" s="906"/>
      <c r="P96" s="662">
        <f>IF($V$87="","本年度",$V$87)</f>
        <v>44287</v>
      </c>
      <c r="Q96" s="663"/>
      <c r="R96" s="664"/>
      <c r="S96" s="1472" t="s">
        <v>94</v>
      </c>
      <c r="T96" s="1484" t="str">
        <f>IF($S$100="その他",'入力用①（5年間のデータ表）'!$K$21,"")</f>
        <v/>
      </c>
      <c r="U96" s="1485"/>
      <c r="V96" s="1485"/>
      <c r="W96" s="1485"/>
      <c r="X96" s="1485"/>
      <c r="Y96" s="1486"/>
      <c r="Z96" s="1475" t="str">
        <f>IF($S$100="その他",'入力用①（5年間のデータ表）'!$F$21,"")</f>
        <v/>
      </c>
      <c r="AA96" s="1476"/>
      <c r="AB96" s="1476"/>
      <c r="AC96" s="1476"/>
      <c r="AD96" s="1477"/>
      <c r="AE96" s="608" t="str">
        <f>IF(OR(T98="",T96=""),"",ROUND(T96/T98*100,1))</f>
        <v/>
      </c>
      <c r="AF96" s="609"/>
      <c r="AG96" s="609"/>
      <c r="AH96" s="609"/>
      <c r="AI96" s="609"/>
      <c r="AJ96" s="609"/>
      <c r="AK96" s="609"/>
      <c r="AL96" s="610"/>
      <c r="AM96" s="218"/>
      <c r="AN96" s="231"/>
      <c r="AO96" s="489"/>
      <c r="AP96" s="489"/>
      <c r="AQ96" s="489"/>
      <c r="AR96" s="489"/>
      <c r="AS96" s="489"/>
      <c r="AT96" s="489"/>
      <c r="AU96" s="489"/>
      <c r="AV96" s="489"/>
      <c r="AW96" s="489"/>
      <c r="AX96" s="489"/>
      <c r="AY96" s="489"/>
      <c r="AZ96" s="489"/>
      <c r="BA96" s="489"/>
      <c r="BB96" s="489"/>
      <c r="BC96" s="489"/>
      <c r="BD96" s="231"/>
    </row>
    <row r="97" spans="1:58" ht="18" customHeight="1">
      <c r="A97" s="218"/>
      <c r="B97" s="907"/>
      <c r="C97" s="908"/>
      <c r="D97" s="908"/>
      <c r="E97" s="908"/>
      <c r="F97" s="908"/>
      <c r="G97" s="908"/>
      <c r="H97" s="908"/>
      <c r="I97" s="908"/>
      <c r="J97" s="908"/>
      <c r="K97" s="908"/>
      <c r="L97" s="908"/>
      <c r="M97" s="908"/>
      <c r="N97" s="908"/>
      <c r="O97" s="908"/>
      <c r="P97" s="665"/>
      <c r="Q97" s="663"/>
      <c r="R97" s="664"/>
      <c r="S97" s="1473"/>
      <c r="T97" s="1490"/>
      <c r="U97" s="1491"/>
      <c r="V97" s="1491"/>
      <c r="W97" s="1491"/>
      <c r="X97" s="1491"/>
      <c r="Y97" s="1492"/>
      <c r="Z97" s="1478"/>
      <c r="AA97" s="1479"/>
      <c r="AB97" s="1479"/>
      <c r="AC97" s="1479"/>
      <c r="AD97" s="1480"/>
      <c r="AE97" s="608"/>
      <c r="AF97" s="609"/>
      <c r="AG97" s="609"/>
      <c r="AH97" s="609"/>
      <c r="AI97" s="609"/>
      <c r="AJ97" s="609"/>
      <c r="AK97" s="609"/>
      <c r="AL97" s="610"/>
      <c r="AM97" s="218"/>
      <c r="AN97" s="231"/>
      <c r="AO97" s="489"/>
      <c r="AP97" s="489"/>
      <c r="AQ97" s="489"/>
      <c r="AR97" s="489"/>
      <c r="AS97" s="489"/>
      <c r="AT97" s="489"/>
      <c r="AU97" s="489"/>
      <c r="AV97" s="489"/>
      <c r="AW97" s="489"/>
      <c r="AX97" s="489"/>
      <c r="AY97" s="489"/>
      <c r="AZ97" s="489"/>
      <c r="BA97" s="489"/>
      <c r="BB97" s="489"/>
      <c r="BC97" s="489"/>
      <c r="BD97" s="219"/>
      <c r="BE97" s="96"/>
      <c r="BF97" s="96"/>
    </row>
    <row r="98" spans="1:58" ht="18" customHeight="1">
      <c r="A98" s="218"/>
      <c r="B98" s="632" t="str">
        <f>IF($S$100="その他","（　"&amp;'入力用①（5年間のデータ表）'!$C$21&amp;"　）","")</f>
        <v/>
      </c>
      <c r="C98" s="633"/>
      <c r="D98" s="633"/>
      <c r="E98" s="633"/>
      <c r="F98" s="633"/>
      <c r="G98" s="633"/>
      <c r="H98" s="633"/>
      <c r="I98" s="633"/>
      <c r="J98" s="633"/>
      <c r="K98" s="633"/>
      <c r="L98" s="633"/>
      <c r="M98" s="633"/>
      <c r="N98" s="633"/>
      <c r="O98" s="633"/>
      <c r="P98" s="627">
        <f>IF($V$87="","前年度",EDATE($V$87,-12))</f>
        <v>43922</v>
      </c>
      <c r="Q98" s="628"/>
      <c r="R98" s="629"/>
      <c r="S98" s="1473"/>
      <c r="T98" s="1484" t="str">
        <f>IF(AND(S100="その他",'入力用①（5年間のデータ表）'!J21&gt;0),'入力用①（5年間のデータ表）'!J21,"")</f>
        <v/>
      </c>
      <c r="U98" s="1485"/>
      <c r="V98" s="1485"/>
      <c r="W98" s="1485"/>
      <c r="X98" s="1485"/>
      <c r="Y98" s="1486"/>
      <c r="Z98" s="1478"/>
      <c r="AA98" s="1479"/>
      <c r="AB98" s="1479"/>
      <c r="AC98" s="1479"/>
      <c r="AD98" s="1480"/>
      <c r="AE98" s="608"/>
      <c r="AF98" s="609"/>
      <c r="AG98" s="609"/>
      <c r="AH98" s="609"/>
      <c r="AI98" s="609"/>
      <c r="AJ98" s="609"/>
      <c r="AK98" s="609"/>
      <c r="AL98" s="610"/>
      <c r="AM98" s="218"/>
      <c r="AN98" s="231"/>
      <c r="AO98" s="489"/>
      <c r="AP98" s="489"/>
      <c r="AQ98" s="489"/>
      <c r="AR98" s="489"/>
      <c r="AS98" s="489"/>
      <c r="AT98" s="489"/>
      <c r="AU98" s="489"/>
      <c r="AV98" s="489"/>
      <c r="AW98" s="489"/>
      <c r="AX98" s="489"/>
      <c r="AY98" s="489"/>
      <c r="AZ98" s="489"/>
      <c r="BA98" s="489"/>
      <c r="BB98" s="489"/>
      <c r="BC98" s="489"/>
      <c r="BD98" s="219"/>
      <c r="BE98" s="96"/>
      <c r="BF98" s="270" t="s">
        <v>95</v>
      </c>
    </row>
    <row r="99" spans="1:58" ht="18" customHeight="1" thickBot="1">
      <c r="A99" s="218"/>
      <c r="B99" s="634"/>
      <c r="C99" s="635"/>
      <c r="D99" s="635"/>
      <c r="E99" s="635"/>
      <c r="F99" s="635"/>
      <c r="G99" s="635"/>
      <c r="H99" s="635"/>
      <c r="I99" s="635"/>
      <c r="J99" s="635"/>
      <c r="K99" s="635"/>
      <c r="L99" s="635"/>
      <c r="M99" s="635"/>
      <c r="N99" s="635"/>
      <c r="O99" s="635"/>
      <c r="P99" s="630"/>
      <c r="Q99" s="630"/>
      <c r="R99" s="631"/>
      <c r="S99" s="1494"/>
      <c r="T99" s="1487"/>
      <c r="U99" s="1488"/>
      <c r="V99" s="1488"/>
      <c r="W99" s="1488"/>
      <c r="X99" s="1488"/>
      <c r="Y99" s="1489"/>
      <c r="Z99" s="1481"/>
      <c r="AA99" s="1482"/>
      <c r="AB99" s="1482"/>
      <c r="AC99" s="1482"/>
      <c r="AD99" s="1483"/>
      <c r="AE99" s="611"/>
      <c r="AF99" s="612"/>
      <c r="AG99" s="612"/>
      <c r="AH99" s="612"/>
      <c r="AI99" s="612"/>
      <c r="AJ99" s="612"/>
      <c r="AK99" s="612"/>
      <c r="AL99" s="613"/>
      <c r="AM99" s="218"/>
      <c r="AN99" s="218"/>
      <c r="AO99" s="489"/>
      <c r="AP99" s="489"/>
      <c r="AQ99" s="489"/>
      <c r="AR99" s="489"/>
      <c r="AS99" s="489"/>
      <c r="AT99" s="489"/>
      <c r="AU99" s="489"/>
      <c r="AV99" s="489"/>
      <c r="AW99" s="489"/>
      <c r="AX99" s="489"/>
      <c r="AY99" s="489"/>
      <c r="AZ99" s="489"/>
      <c r="BA99" s="489"/>
      <c r="BB99" s="489"/>
      <c r="BC99" s="489"/>
      <c r="BD99" s="219"/>
      <c r="BE99" s="96"/>
      <c r="BF99" s="128" t="s">
        <v>96</v>
      </c>
    </row>
    <row r="100" spans="1:58" ht="18" hidden="1" customHeight="1">
      <c r="A100" s="218"/>
      <c r="B100" s="900" t="s">
        <v>100</v>
      </c>
      <c r="C100" s="900"/>
      <c r="D100" s="900"/>
      <c r="E100" s="900"/>
      <c r="F100" s="900"/>
      <c r="G100" s="900"/>
      <c r="H100" s="900"/>
      <c r="I100" s="900"/>
      <c r="J100" s="900"/>
      <c r="K100" s="900"/>
      <c r="L100" s="900"/>
      <c r="M100" s="900"/>
      <c r="N100" s="900"/>
      <c r="O100" s="900"/>
      <c r="P100" s="900"/>
      <c r="Q100" s="900"/>
      <c r="R100" s="900"/>
      <c r="S100" s="1493" t="str">
        <f>IF('入力用①（5年間のデータ表）'!$C$21="","",IF(OR('入力用①（5年間のデータ表）'!$C$21="スーパーマーケットの売上高",'入力用①（5年間のデータ表）'!$C$21="売上高"),"売上高",IF('入力用①（5年間のデータ表）'!$C$21="店舗面積","店舗面積","その他")))</f>
        <v/>
      </c>
      <c r="T100" s="1493"/>
      <c r="U100" s="1493"/>
      <c r="V100" s="1493"/>
      <c r="W100" s="1493"/>
      <c r="X100" s="1493"/>
      <c r="Y100" s="1493"/>
      <c r="Z100" s="1493"/>
      <c r="AA100" s="1493"/>
      <c r="AB100" s="261"/>
      <c r="AC100" s="261"/>
      <c r="AD100" s="261"/>
      <c r="AE100" s="262"/>
      <c r="AF100" s="262"/>
      <c r="AG100" s="262"/>
      <c r="AH100" s="262"/>
      <c r="AI100" s="262"/>
      <c r="AJ100" s="262"/>
      <c r="AK100" s="262"/>
      <c r="AL100" s="262"/>
      <c r="AM100" s="218"/>
      <c r="AN100" s="218"/>
      <c r="AO100" s="230"/>
      <c r="AP100" s="230"/>
      <c r="AQ100" s="230"/>
      <c r="AR100" s="230"/>
      <c r="AS100" s="230"/>
      <c r="AT100" s="230"/>
      <c r="AU100" s="230"/>
      <c r="AV100" s="230"/>
      <c r="AW100" s="230"/>
      <c r="AX100" s="230"/>
      <c r="AY100" s="230"/>
      <c r="AZ100" s="230"/>
      <c r="BA100" s="230"/>
      <c r="BB100" s="230"/>
      <c r="BC100" s="230"/>
      <c r="BD100" s="230"/>
      <c r="BE100" s="96"/>
      <c r="BF100" s="96"/>
    </row>
    <row r="101" spans="1:58" ht="18.75" hidden="1" customHeight="1">
      <c r="A101" s="218"/>
      <c r="B101" s="900" t="s">
        <v>101</v>
      </c>
      <c r="C101" s="900"/>
      <c r="D101" s="900"/>
      <c r="E101" s="900"/>
      <c r="F101" s="900"/>
      <c r="G101" s="900"/>
      <c r="H101" s="900"/>
      <c r="I101" s="900"/>
      <c r="J101" s="900"/>
      <c r="K101" s="900"/>
      <c r="L101" s="900"/>
      <c r="M101" s="900"/>
      <c r="N101" s="900"/>
      <c r="O101" s="900"/>
      <c r="P101" s="900"/>
      <c r="Q101" s="900"/>
      <c r="R101" s="900"/>
      <c r="S101" s="914" t="str">
        <f>IF('入力用①（5年間のデータ表）'!$C$21="売上高",T88,IF('入力用①（5年間のデータ表）'!$C$21="店舗面積",T92,T96))</f>
        <v/>
      </c>
      <c r="T101" s="914"/>
      <c r="U101" s="914"/>
      <c r="V101" s="914"/>
      <c r="W101" s="914"/>
      <c r="X101" s="914"/>
      <c r="Y101" s="914"/>
      <c r="Z101" s="914"/>
      <c r="AA101" s="914"/>
      <c r="AB101" s="261"/>
      <c r="AC101" s="261"/>
      <c r="AD101" s="261"/>
      <c r="AE101" s="262"/>
      <c r="AF101" s="262"/>
      <c r="AG101" s="262"/>
      <c r="AH101" s="262"/>
      <c r="AI101" s="262"/>
      <c r="AJ101" s="262"/>
      <c r="AK101" s="262"/>
      <c r="AL101" s="262"/>
      <c r="AM101" s="218"/>
      <c r="AN101" s="218"/>
      <c r="AO101" s="230"/>
      <c r="AP101" s="230"/>
      <c r="AQ101" s="230"/>
      <c r="AR101" s="230"/>
      <c r="AS101" s="230"/>
      <c r="AT101" s="230"/>
      <c r="AU101" s="230"/>
      <c r="AV101" s="230"/>
      <c r="AW101" s="230"/>
      <c r="AX101" s="230"/>
      <c r="AY101" s="230"/>
      <c r="AZ101" s="230"/>
      <c r="BA101" s="230"/>
      <c r="BB101" s="230"/>
      <c r="BC101" s="230"/>
      <c r="BD101" s="230"/>
      <c r="BE101" s="96"/>
      <c r="BF101" s="96"/>
    </row>
    <row r="102" spans="1:58" ht="15" customHeight="1">
      <c r="A102" s="218"/>
      <c r="B102" s="237"/>
      <c r="C102" s="237"/>
      <c r="D102" s="237"/>
      <c r="E102" s="237"/>
      <c r="F102" s="237"/>
      <c r="G102" s="237"/>
      <c r="H102" s="237"/>
      <c r="I102" s="237"/>
      <c r="J102" s="237"/>
      <c r="K102" s="237"/>
      <c r="L102" s="237"/>
      <c r="M102" s="237"/>
      <c r="N102" s="237"/>
      <c r="O102" s="237"/>
      <c r="P102" s="237"/>
      <c r="Q102" s="237"/>
      <c r="R102" s="237"/>
      <c r="S102" s="251"/>
      <c r="T102" s="252"/>
      <c r="U102" s="252"/>
      <c r="V102" s="252"/>
      <c r="W102" s="252"/>
      <c r="X102" s="252"/>
      <c r="Y102" s="252"/>
      <c r="Z102" s="252"/>
      <c r="AA102" s="252"/>
      <c r="AB102" s="263"/>
      <c r="AC102" s="263"/>
      <c r="AD102" s="263"/>
      <c r="AE102" s="237"/>
      <c r="AF102" s="237"/>
      <c r="AG102" s="237"/>
      <c r="AH102" s="237"/>
      <c r="AI102" s="237"/>
      <c r="AJ102" s="237"/>
      <c r="AK102" s="237"/>
      <c r="AL102" s="237"/>
      <c r="AM102" s="218"/>
      <c r="AN102" s="218"/>
      <c r="AO102" s="230"/>
      <c r="AP102" s="230"/>
      <c r="AQ102" s="230"/>
      <c r="AR102" s="230"/>
      <c r="AS102" s="230"/>
      <c r="AT102" s="230"/>
      <c r="AU102" s="230"/>
      <c r="AV102" s="230"/>
      <c r="AW102" s="230"/>
      <c r="AX102" s="230"/>
      <c r="AY102" s="230"/>
      <c r="AZ102" s="230"/>
      <c r="BA102" s="230"/>
      <c r="BB102" s="230"/>
      <c r="BC102" s="230"/>
      <c r="BD102" s="230"/>
      <c r="BE102" s="96"/>
      <c r="BF102" s="96"/>
    </row>
    <row r="103" spans="1:58" ht="15.75" customHeight="1">
      <c r="A103" s="218"/>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4"/>
      <c r="X103" s="254"/>
      <c r="Y103" s="254"/>
      <c r="Z103" s="255"/>
      <c r="AA103" s="255"/>
      <c r="AB103" s="255"/>
      <c r="AC103" s="255"/>
      <c r="AD103" s="255"/>
      <c r="AE103" s="255"/>
      <c r="AF103" s="253"/>
      <c r="AG103" s="254"/>
      <c r="AH103" s="254"/>
      <c r="AI103" s="254"/>
      <c r="AJ103" s="254"/>
      <c r="AK103" s="268"/>
      <c r="AL103" s="254"/>
      <c r="AM103" s="218"/>
      <c r="AN103" s="218"/>
      <c r="AO103" s="218"/>
      <c r="AP103" s="218"/>
      <c r="AQ103" s="218"/>
      <c r="AR103" s="218"/>
      <c r="AS103" s="218"/>
      <c r="AT103" s="218"/>
      <c r="AU103" s="218"/>
      <c r="AV103" s="218"/>
      <c r="AW103" s="218"/>
      <c r="AX103" s="218"/>
      <c r="AY103" s="218"/>
      <c r="AZ103" s="218"/>
      <c r="BA103" s="218"/>
      <c r="BB103" s="218"/>
      <c r="BC103" s="218"/>
      <c r="BD103" s="218"/>
    </row>
    <row r="104" spans="1:58" ht="15.75" customHeight="1">
      <c r="A104" s="218"/>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4"/>
      <c r="X104" s="254"/>
      <c r="Y104" s="254"/>
      <c r="Z104" s="253"/>
      <c r="AA104" s="253"/>
      <c r="AB104" s="253"/>
      <c r="AC104" s="253"/>
      <c r="AD104" s="253"/>
      <c r="AE104" s="253"/>
      <c r="AF104" s="253"/>
      <c r="AG104" s="254"/>
      <c r="AH104" s="254"/>
      <c r="AI104" s="254"/>
      <c r="AJ104" s="254"/>
      <c r="AK104" s="254"/>
      <c r="AL104" s="254"/>
      <c r="AM104" s="218"/>
      <c r="AN104" s="218"/>
      <c r="AO104" s="218"/>
      <c r="AP104" s="218"/>
      <c r="AQ104" s="218"/>
      <c r="AR104" s="218"/>
      <c r="AS104" s="218"/>
      <c r="AT104" s="218"/>
      <c r="AU104" s="218"/>
      <c r="AV104" s="218"/>
      <c r="AW104" s="218"/>
      <c r="AX104" s="218"/>
      <c r="AY104" s="218"/>
      <c r="AZ104" s="218"/>
      <c r="BA104" s="218"/>
      <c r="BB104" s="218"/>
      <c r="BC104" s="218"/>
      <c r="BD104" s="218"/>
    </row>
    <row r="105" spans="1:58" ht="16.149999999999999" customHeight="1">
      <c r="A105" s="218"/>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5"/>
      <c r="X105" s="255"/>
      <c r="Y105" s="255"/>
      <c r="Z105" s="253"/>
      <c r="AA105" s="253"/>
      <c r="AB105" s="253"/>
      <c r="AC105" s="253"/>
      <c r="AD105" s="253"/>
      <c r="AE105" s="253"/>
      <c r="AF105" s="253"/>
      <c r="AG105" s="255"/>
      <c r="AH105" s="255"/>
      <c r="AI105" s="255"/>
      <c r="AJ105" s="255"/>
      <c r="AK105" s="268"/>
      <c r="AL105" s="255"/>
      <c r="AM105" s="218"/>
      <c r="AN105" s="218"/>
      <c r="AO105" s="218"/>
      <c r="AP105" s="218"/>
      <c r="AQ105" s="218"/>
      <c r="AR105" s="218"/>
      <c r="AS105" s="218"/>
      <c r="AT105" s="218"/>
      <c r="AU105" s="218"/>
      <c r="AV105" s="218"/>
      <c r="AW105" s="218"/>
      <c r="AX105" s="218"/>
      <c r="AY105" s="218"/>
      <c r="AZ105" s="218"/>
      <c r="BA105" s="218"/>
      <c r="BB105" s="218"/>
      <c r="BC105" s="218"/>
      <c r="BD105" s="218"/>
    </row>
    <row r="106" spans="1:58" ht="16.149999999999999" customHeight="1">
      <c r="A106" s="218"/>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5"/>
      <c r="X106" s="255"/>
      <c r="Y106" s="255"/>
      <c r="Z106" s="255"/>
      <c r="AA106" s="253"/>
      <c r="AB106" s="253"/>
      <c r="AC106" s="253"/>
      <c r="AD106" s="253"/>
      <c r="AE106" s="253"/>
      <c r="AF106" s="253"/>
      <c r="AG106" s="255"/>
      <c r="AH106" s="255"/>
      <c r="AI106" s="255"/>
      <c r="AJ106" s="255"/>
      <c r="AK106" s="255"/>
      <c r="AL106" s="255"/>
      <c r="AM106" s="218"/>
      <c r="AN106" s="218"/>
      <c r="AO106" s="218"/>
      <c r="AP106" s="218"/>
      <c r="AQ106" s="218"/>
      <c r="AR106" s="218"/>
      <c r="AS106" s="218"/>
      <c r="AT106" s="218"/>
      <c r="AU106" s="218"/>
      <c r="AV106" s="218"/>
      <c r="AW106" s="218"/>
      <c r="AX106" s="218"/>
      <c r="AY106" s="218"/>
      <c r="AZ106" s="218"/>
      <c r="BA106" s="218"/>
      <c r="BB106" s="218"/>
      <c r="BC106" s="218"/>
      <c r="BD106" s="218"/>
    </row>
    <row r="107" spans="1:58" ht="16.149999999999999" customHeight="1">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row>
    <row r="108" spans="1:58" ht="16.149999999999999" customHeight="1">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row>
    <row r="109" spans="1:58" ht="16.149999999999999" customHeight="1">
      <c r="A109" s="218"/>
      <c r="B109" s="218" t="s">
        <v>102</v>
      </c>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row>
    <row r="110" spans="1:58" ht="25.9" customHeight="1">
      <c r="A110" s="218"/>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9"/>
      <c r="X110" s="809">
        <f>R56</f>
        <v>44287</v>
      </c>
      <c r="Y110" s="810"/>
      <c r="Z110" s="910">
        <f>IF($U$56="","",$U$56)</f>
        <v>44287</v>
      </c>
      <c r="AA110" s="910"/>
      <c r="AB110" s="911" t="s">
        <v>70</v>
      </c>
      <c r="AC110" s="912"/>
      <c r="AD110" s="619" t="s">
        <v>88</v>
      </c>
      <c r="AE110" s="619"/>
      <c r="AF110" s="619"/>
      <c r="AG110" s="619"/>
      <c r="AH110" s="619"/>
      <c r="AI110" s="619"/>
      <c r="AJ110" s="620"/>
      <c r="AK110" s="218"/>
      <c r="AL110" s="218"/>
      <c r="AM110" s="269"/>
      <c r="AN110" s="269"/>
      <c r="AO110" s="269"/>
      <c r="AP110" s="269"/>
      <c r="AQ110" s="269"/>
      <c r="AR110" s="269"/>
      <c r="AS110" s="269"/>
      <c r="AT110" s="269"/>
      <c r="AU110" s="269"/>
      <c r="AV110" s="269"/>
      <c r="AW110" s="269"/>
      <c r="AX110" s="218"/>
      <c r="AY110" s="218"/>
      <c r="AZ110" s="218"/>
      <c r="BA110" s="218"/>
      <c r="BB110" s="218"/>
      <c r="BC110" s="218"/>
      <c r="BD110" s="218"/>
    </row>
    <row r="111" spans="1:58" ht="16.149999999999999" customHeight="1">
      <c r="A111" s="218"/>
      <c r="B111" s="238"/>
      <c r="C111" s="239"/>
      <c r="D111" s="239"/>
      <c r="E111" s="239"/>
      <c r="F111" s="239"/>
      <c r="G111" s="239"/>
      <c r="H111" s="239"/>
      <c r="I111" s="239"/>
      <c r="J111" s="239"/>
      <c r="K111" s="239"/>
      <c r="L111" s="239"/>
      <c r="M111" s="239"/>
      <c r="N111" s="239"/>
      <c r="O111" s="245" t="s">
        <v>103</v>
      </c>
      <c r="P111" s="246"/>
      <c r="Q111" s="246"/>
      <c r="R111" s="246"/>
      <c r="S111" s="246"/>
      <c r="T111" s="246"/>
      <c r="U111" s="256"/>
      <c r="V111" s="256"/>
      <c r="W111" s="256"/>
      <c r="X111" s="646" t="str">
        <f>AA161</f>
        <v/>
      </c>
      <c r="Y111" s="646"/>
      <c r="Z111" s="646"/>
      <c r="AA111" s="646"/>
      <c r="AB111" s="646"/>
      <c r="AC111" s="646"/>
      <c r="AD111" s="668" t="str">
        <f>AB164</f>
        <v/>
      </c>
      <c r="AE111" s="668"/>
      <c r="AF111" s="668"/>
      <c r="AG111" s="668"/>
      <c r="AH111" s="668"/>
      <c r="AI111" s="668"/>
      <c r="AJ111" s="669"/>
      <c r="AK111" s="218"/>
      <c r="AL111" s="218"/>
      <c r="AM111" s="218" t="s">
        <v>506</v>
      </c>
      <c r="AN111" s="218"/>
      <c r="AO111" s="218"/>
      <c r="AP111" s="218"/>
      <c r="AQ111" s="218"/>
      <c r="AR111" s="218"/>
      <c r="AS111" s="218"/>
      <c r="AT111" s="218"/>
      <c r="AU111" s="218"/>
      <c r="AV111" s="218"/>
      <c r="AW111" s="218"/>
      <c r="AX111" s="218"/>
      <c r="AY111" s="218"/>
      <c r="AZ111" s="218"/>
      <c r="BA111" s="218"/>
      <c r="BB111" s="218"/>
      <c r="BC111" s="218"/>
      <c r="BD111" s="218"/>
    </row>
    <row r="112" spans="1:58" ht="16.149999999999999" customHeight="1">
      <c r="A112" s="218"/>
      <c r="B112" s="238"/>
      <c r="C112" s="239"/>
      <c r="D112" s="239"/>
      <c r="E112" s="239"/>
      <c r="F112" s="239"/>
      <c r="G112" s="239"/>
      <c r="H112" s="239"/>
      <c r="I112" s="239"/>
      <c r="J112" s="239"/>
      <c r="K112" s="239"/>
      <c r="L112" s="239"/>
      <c r="M112" s="239"/>
      <c r="N112" s="239"/>
      <c r="O112" s="247"/>
      <c r="P112" s="248" t="s">
        <v>104</v>
      </c>
      <c r="Q112" s="248"/>
      <c r="R112" s="248"/>
      <c r="S112" s="248"/>
      <c r="T112" s="248"/>
      <c r="U112" s="257"/>
      <c r="V112" s="257"/>
      <c r="W112" s="257"/>
      <c r="X112" s="646"/>
      <c r="Y112" s="646"/>
      <c r="Z112" s="646"/>
      <c r="AA112" s="646"/>
      <c r="AB112" s="646"/>
      <c r="AC112" s="646"/>
      <c r="AD112" s="668"/>
      <c r="AE112" s="668"/>
      <c r="AF112" s="668"/>
      <c r="AG112" s="668"/>
      <c r="AH112" s="668"/>
      <c r="AI112" s="668"/>
      <c r="AJ112" s="669"/>
      <c r="AK112" s="218"/>
      <c r="AL112" s="269"/>
      <c r="AM112" s="218" t="s">
        <v>506</v>
      </c>
      <c r="AN112" s="218"/>
      <c r="AO112" s="218"/>
      <c r="AP112" s="218"/>
      <c r="AQ112" s="218"/>
      <c r="AR112" s="218"/>
      <c r="AS112" s="218"/>
      <c r="AT112" s="218"/>
      <c r="AU112" s="218"/>
      <c r="AV112" s="218"/>
      <c r="AW112" s="218"/>
      <c r="AX112" s="218"/>
      <c r="AY112" s="218"/>
      <c r="AZ112" s="218"/>
      <c r="BA112" s="218"/>
      <c r="BB112" s="218"/>
      <c r="BC112" s="218"/>
      <c r="BD112" s="218"/>
    </row>
    <row r="113" spans="1:56" ht="16.149999999999999" customHeight="1">
      <c r="A113" s="218"/>
      <c r="B113" s="240"/>
      <c r="C113" s="241"/>
      <c r="D113" s="241"/>
      <c r="E113" s="239"/>
      <c r="F113" s="239"/>
      <c r="G113" s="239"/>
      <c r="H113" s="239"/>
      <c r="I113" s="239"/>
      <c r="J113" s="239"/>
      <c r="K113" s="239"/>
      <c r="L113" s="239"/>
      <c r="M113" s="239"/>
      <c r="N113" s="239"/>
      <c r="O113" s="245" t="s">
        <v>105</v>
      </c>
      <c r="P113" s="246"/>
      <c r="Q113" s="246"/>
      <c r="R113" s="246"/>
      <c r="S113" s="246"/>
      <c r="T113" s="246"/>
      <c r="U113" s="258"/>
      <c r="V113" s="258"/>
      <c r="W113" s="258"/>
      <c r="X113" s="646" t="str">
        <f>AA167</f>
        <v/>
      </c>
      <c r="Y113" s="646"/>
      <c r="Z113" s="646"/>
      <c r="AA113" s="646"/>
      <c r="AB113" s="646"/>
      <c r="AC113" s="646"/>
      <c r="AD113" s="668" t="str">
        <f>AB170</f>
        <v/>
      </c>
      <c r="AE113" s="668"/>
      <c r="AF113" s="668"/>
      <c r="AG113" s="668"/>
      <c r="AH113" s="668"/>
      <c r="AI113" s="668"/>
      <c r="AJ113" s="669"/>
      <c r="AK113" s="218"/>
      <c r="AL113" s="269"/>
      <c r="AM113" s="218" t="s">
        <v>506</v>
      </c>
      <c r="AN113" s="218"/>
      <c r="AO113" s="218"/>
      <c r="AP113" s="218"/>
      <c r="AQ113" s="218"/>
      <c r="AR113" s="218"/>
      <c r="AS113" s="218"/>
      <c r="AT113" s="218"/>
      <c r="AU113" s="218"/>
      <c r="AV113" s="218"/>
      <c r="AW113" s="218"/>
      <c r="AX113" s="218"/>
      <c r="AY113" s="218"/>
      <c r="AZ113" s="218"/>
      <c r="BA113" s="218"/>
      <c r="BB113" s="218"/>
      <c r="BC113" s="218"/>
      <c r="BD113" s="218"/>
    </row>
    <row r="114" spans="1:56" ht="16.149999999999999" customHeight="1">
      <c r="A114" s="218"/>
      <c r="B114" s="240"/>
      <c r="C114" s="241"/>
      <c r="D114" s="241"/>
      <c r="E114" s="239"/>
      <c r="F114" s="239"/>
      <c r="G114" s="239"/>
      <c r="H114" s="239"/>
      <c r="I114" s="239"/>
      <c r="J114" s="239"/>
      <c r="K114" s="239"/>
      <c r="L114" s="239"/>
      <c r="M114" s="239"/>
      <c r="N114" s="239"/>
      <c r="O114" s="247"/>
      <c r="P114" s="248" t="s">
        <v>106</v>
      </c>
      <c r="Q114" s="248"/>
      <c r="R114" s="248"/>
      <c r="S114" s="248"/>
      <c r="T114" s="248"/>
      <c r="U114" s="259"/>
      <c r="V114" s="259"/>
      <c r="W114" s="259"/>
      <c r="X114" s="646"/>
      <c r="Y114" s="646"/>
      <c r="Z114" s="646"/>
      <c r="AA114" s="646"/>
      <c r="AB114" s="646"/>
      <c r="AC114" s="646"/>
      <c r="AD114" s="668"/>
      <c r="AE114" s="668"/>
      <c r="AF114" s="668"/>
      <c r="AG114" s="668"/>
      <c r="AH114" s="668"/>
      <c r="AI114" s="668"/>
      <c r="AJ114" s="669"/>
      <c r="AK114" s="218"/>
      <c r="AL114" s="269"/>
      <c r="AM114" s="218" t="s">
        <v>506</v>
      </c>
      <c r="AN114" s="218"/>
      <c r="AO114" s="218"/>
      <c r="AP114" s="218"/>
      <c r="AQ114" s="218"/>
      <c r="AR114" s="218"/>
      <c r="AS114" s="218"/>
      <c r="AT114" s="218"/>
      <c r="AU114" s="218"/>
      <c r="AV114" s="218"/>
      <c r="AW114" s="218"/>
      <c r="AX114" s="218"/>
      <c r="AY114" s="218"/>
      <c r="AZ114" s="218"/>
      <c r="BA114" s="218"/>
      <c r="BB114" s="218"/>
      <c r="BC114" s="218"/>
      <c r="BD114" s="218"/>
    </row>
    <row r="115" spans="1:56" ht="16.149999999999999" customHeight="1">
      <c r="A115" s="218"/>
      <c r="B115" s="240"/>
      <c r="C115" s="241"/>
      <c r="D115" s="241"/>
      <c r="E115" s="239"/>
      <c r="F115" s="239"/>
      <c r="G115" s="239"/>
      <c r="H115" s="239"/>
      <c r="I115" s="239"/>
      <c r="J115" s="239"/>
      <c r="K115" s="239"/>
      <c r="L115" s="239"/>
      <c r="M115" s="239"/>
      <c r="N115" s="239"/>
      <c r="O115" s="245" t="s">
        <v>107</v>
      </c>
      <c r="P115" s="246"/>
      <c r="Q115" s="246"/>
      <c r="R115" s="246"/>
      <c r="S115" s="246"/>
      <c r="T115" s="246"/>
      <c r="U115" s="258"/>
      <c r="V115" s="258"/>
      <c r="W115" s="258"/>
      <c r="X115" s="646" t="str">
        <f>AA173</f>
        <v/>
      </c>
      <c r="Y115" s="646"/>
      <c r="Z115" s="646"/>
      <c r="AA115" s="646"/>
      <c r="AB115" s="646"/>
      <c r="AC115" s="646"/>
      <c r="AD115" s="668" t="str">
        <f>AB176</f>
        <v/>
      </c>
      <c r="AE115" s="668"/>
      <c r="AF115" s="668"/>
      <c r="AG115" s="668"/>
      <c r="AH115" s="668"/>
      <c r="AI115" s="668"/>
      <c r="AJ115" s="669"/>
      <c r="AK115" s="218"/>
      <c r="AL115" s="269"/>
      <c r="AM115" s="218" t="s">
        <v>506</v>
      </c>
      <c r="AN115" s="218"/>
      <c r="AO115" s="218"/>
      <c r="AP115" s="218"/>
      <c r="AQ115" s="218"/>
      <c r="AR115" s="218"/>
      <c r="AS115" s="218"/>
      <c r="AT115" s="218"/>
      <c r="AU115" s="218"/>
      <c r="AV115" s="218"/>
      <c r="AW115" s="218"/>
      <c r="AX115" s="218"/>
      <c r="AY115" s="218"/>
      <c r="AZ115" s="218"/>
      <c r="BA115" s="218"/>
      <c r="BB115" s="218"/>
      <c r="BC115" s="218"/>
      <c r="BD115" s="218"/>
    </row>
    <row r="116" spans="1:56" ht="16.149999999999999" customHeight="1">
      <c r="A116" s="218"/>
      <c r="B116" s="240"/>
      <c r="C116" s="241"/>
      <c r="D116" s="241"/>
      <c r="E116" s="239"/>
      <c r="F116" s="239"/>
      <c r="G116" s="239"/>
      <c r="H116" s="239"/>
      <c r="I116" s="239"/>
      <c r="J116" s="239"/>
      <c r="K116" s="239"/>
      <c r="L116" s="239"/>
      <c r="M116" s="239"/>
      <c r="N116" s="239"/>
      <c r="O116" s="247"/>
      <c r="P116" s="248" t="s">
        <v>106</v>
      </c>
      <c r="Q116" s="248"/>
      <c r="R116" s="248"/>
      <c r="S116" s="248"/>
      <c r="T116" s="248"/>
      <c r="U116" s="259"/>
      <c r="V116" s="259"/>
      <c r="W116" s="259"/>
      <c r="X116" s="646"/>
      <c r="Y116" s="646"/>
      <c r="Z116" s="646"/>
      <c r="AA116" s="646"/>
      <c r="AB116" s="646"/>
      <c r="AC116" s="646"/>
      <c r="AD116" s="668"/>
      <c r="AE116" s="668"/>
      <c r="AF116" s="668"/>
      <c r="AG116" s="668"/>
      <c r="AH116" s="668"/>
      <c r="AI116" s="668"/>
      <c r="AJ116" s="669"/>
      <c r="AK116" s="218"/>
      <c r="AL116" s="269"/>
      <c r="AM116" s="218" t="s">
        <v>506</v>
      </c>
      <c r="AN116" s="218"/>
      <c r="AO116" s="218"/>
      <c r="AP116" s="218"/>
      <c r="AQ116" s="218"/>
      <c r="AR116" s="218"/>
      <c r="AS116" s="218"/>
      <c r="AT116" s="218"/>
      <c r="AU116" s="218"/>
      <c r="AV116" s="218"/>
      <c r="AW116" s="218"/>
      <c r="AX116" s="218"/>
      <c r="AY116" s="218"/>
      <c r="AZ116" s="218"/>
      <c r="BA116" s="218"/>
      <c r="BB116" s="218"/>
      <c r="BC116" s="218"/>
      <c r="BD116" s="218"/>
    </row>
    <row r="117" spans="1:56" ht="16.149999999999999" customHeight="1">
      <c r="A117" s="218"/>
      <c r="B117" s="240"/>
      <c r="C117" s="241"/>
      <c r="D117" s="241"/>
      <c r="E117" s="239"/>
      <c r="F117" s="239"/>
      <c r="G117" s="239"/>
      <c r="H117" s="239"/>
      <c r="I117" s="239"/>
      <c r="J117" s="239"/>
      <c r="K117" s="239"/>
      <c r="L117" s="239"/>
      <c r="M117" s="239"/>
      <c r="N117" s="239"/>
      <c r="O117" s="245" t="s">
        <v>108</v>
      </c>
      <c r="P117" s="246"/>
      <c r="Q117" s="246"/>
      <c r="R117" s="246"/>
      <c r="S117" s="246"/>
      <c r="T117" s="246"/>
      <c r="U117" s="258"/>
      <c r="V117" s="258"/>
      <c r="W117" s="258"/>
      <c r="X117" s="646" t="str">
        <f>AA179</f>
        <v/>
      </c>
      <c r="Y117" s="646"/>
      <c r="Z117" s="646"/>
      <c r="AA117" s="646"/>
      <c r="AB117" s="646"/>
      <c r="AC117" s="646"/>
      <c r="AD117" s="668" t="str">
        <f>AB182</f>
        <v/>
      </c>
      <c r="AE117" s="668"/>
      <c r="AF117" s="668"/>
      <c r="AG117" s="668"/>
      <c r="AH117" s="668"/>
      <c r="AI117" s="668"/>
      <c r="AJ117" s="669"/>
      <c r="AK117" s="218"/>
      <c r="AL117" s="269"/>
      <c r="AM117" s="218" t="s">
        <v>506</v>
      </c>
      <c r="AN117" s="218"/>
      <c r="AO117" s="218"/>
      <c r="AP117" s="218"/>
      <c r="AQ117" s="218"/>
      <c r="AR117" s="218"/>
      <c r="AS117" s="218"/>
      <c r="AT117" s="218"/>
      <c r="AU117" s="218"/>
      <c r="AV117" s="218"/>
      <c r="AW117" s="218"/>
      <c r="AX117" s="218"/>
      <c r="AY117" s="218"/>
      <c r="AZ117" s="218"/>
      <c r="BA117" s="218"/>
      <c r="BB117" s="218"/>
      <c r="BC117" s="218"/>
      <c r="BD117" s="218"/>
    </row>
    <row r="118" spans="1:56" ht="16.149999999999999" customHeight="1">
      <c r="A118" s="218"/>
      <c r="B118" s="913" t="s">
        <v>109</v>
      </c>
      <c r="C118" s="913"/>
      <c r="D118" s="913"/>
      <c r="E118" s="239"/>
      <c r="F118" s="239" t="s">
        <v>110</v>
      </c>
      <c r="G118" s="239"/>
      <c r="H118" s="239"/>
      <c r="I118" s="239"/>
      <c r="J118" s="239"/>
      <c r="K118" s="239"/>
      <c r="L118" s="239"/>
      <c r="M118" s="239"/>
      <c r="N118" s="239"/>
      <c r="O118" s="247"/>
      <c r="P118" s="248" t="s">
        <v>106</v>
      </c>
      <c r="Q118" s="248"/>
      <c r="R118" s="248"/>
      <c r="S118" s="248"/>
      <c r="T118" s="248"/>
      <c r="U118" s="259"/>
      <c r="V118" s="259"/>
      <c r="W118" s="259"/>
      <c r="X118" s="646"/>
      <c r="Y118" s="646"/>
      <c r="Z118" s="646"/>
      <c r="AA118" s="646"/>
      <c r="AB118" s="646"/>
      <c r="AC118" s="646"/>
      <c r="AD118" s="668"/>
      <c r="AE118" s="668"/>
      <c r="AF118" s="668"/>
      <c r="AG118" s="668"/>
      <c r="AH118" s="668"/>
      <c r="AI118" s="668"/>
      <c r="AJ118" s="669"/>
      <c r="AK118" s="218"/>
      <c r="AL118" s="269"/>
      <c r="AM118" s="218" t="s">
        <v>506</v>
      </c>
      <c r="AN118" s="218"/>
      <c r="AO118" s="218"/>
      <c r="AP118" s="218"/>
      <c r="AQ118" s="218"/>
      <c r="AR118" s="218"/>
      <c r="AS118" s="218"/>
      <c r="AT118" s="218"/>
      <c r="AU118" s="218"/>
      <c r="AV118" s="218"/>
      <c r="AW118" s="218"/>
      <c r="AX118" s="218"/>
      <c r="AY118" s="218"/>
      <c r="AZ118" s="218"/>
      <c r="BA118" s="218"/>
      <c r="BB118" s="218"/>
      <c r="BC118" s="218"/>
      <c r="BD118" s="218"/>
    </row>
    <row r="119" spans="1:56" ht="16.149999999999999" customHeight="1">
      <c r="A119" s="218"/>
      <c r="B119" s="913"/>
      <c r="C119" s="913"/>
      <c r="D119" s="913"/>
      <c r="E119" s="242" t="s">
        <v>111</v>
      </c>
      <c r="F119" s="242"/>
      <c r="G119" s="242"/>
      <c r="H119" s="242"/>
      <c r="I119" s="242"/>
      <c r="J119" s="242"/>
      <c r="K119" s="242"/>
      <c r="L119" s="242"/>
      <c r="M119" s="242"/>
      <c r="N119" s="239"/>
      <c r="O119" s="245" t="s">
        <v>112</v>
      </c>
      <c r="P119" s="246"/>
      <c r="Q119" s="246"/>
      <c r="R119" s="246"/>
      <c r="S119" s="246"/>
      <c r="T119" s="246"/>
      <c r="U119" s="258"/>
      <c r="V119" s="258"/>
      <c r="W119" s="258"/>
      <c r="X119" s="646" t="str">
        <f>AA185</f>
        <v/>
      </c>
      <c r="Y119" s="646"/>
      <c r="Z119" s="646"/>
      <c r="AA119" s="646"/>
      <c r="AB119" s="646"/>
      <c r="AC119" s="646"/>
      <c r="AD119" s="668" t="str">
        <f>AB188</f>
        <v/>
      </c>
      <c r="AE119" s="668"/>
      <c r="AF119" s="668"/>
      <c r="AG119" s="668"/>
      <c r="AH119" s="668"/>
      <c r="AI119" s="668"/>
      <c r="AJ119" s="669"/>
      <c r="AK119" s="218"/>
      <c r="AL119" s="269"/>
      <c r="AM119" s="218" t="s">
        <v>506</v>
      </c>
      <c r="AN119" s="218"/>
      <c r="AO119" s="218"/>
      <c r="AP119" s="218"/>
      <c r="AQ119" s="218"/>
      <c r="AR119" s="218"/>
      <c r="AS119" s="218"/>
      <c r="AT119" s="218"/>
      <c r="AU119" s="218"/>
      <c r="AV119" s="218"/>
      <c r="AW119" s="218"/>
      <c r="AX119" s="218"/>
      <c r="AY119" s="218"/>
      <c r="AZ119" s="218"/>
      <c r="BA119" s="218"/>
      <c r="BB119" s="218"/>
      <c r="BC119" s="218"/>
      <c r="BD119" s="218"/>
    </row>
    <row r="120" spans="1:56" ht="16.149999999999999" customHeight="1">
      <c r="A120" s="218"/>
      <c r="B120" s="240"/>
      <c r="C120" s="241"/>
      <c r="D120" s="241"/>
      <c r="E120" s="239" t="s">
        <v>113</v>
      </c>
      <c r="F120" s="239"/>
      <c r="G120" s="239"/>
      <c r="H120" s="239"/>
      <c r="I120" s="239"/>
      <c r="J120" s="239"/>
      <c r="K120" s="239"/>
      <c r="L120" s="239"/>
      <c r="M120" s="239"/>
      <c r="N120" s="239"/>
      <c r="O120" s="247"/>
      <c r="P120" s="248" t="s">
        <v>106</v>
      </c>
      <c r="Q120" s="248"/>
      <c r="R120" s="248"/>
      <c r="S120" s="248"/>
      <c r="T120" s="248"/>
      <c r="U120" s="259"/>
      <c r="V120" s="259"/>
      <c r="W120" s="259"/>
      <c r="X120" s="646"/>
      <c r="Y120" s="646"/>
      <c r="Z120" s="646"/>
      <c r="AA120" s="646"/>
      <c r="AB120" s="646"/>
      <c r="AC120" s="646"/>
      <c r="AD120" s="668"/>
      <c r="AE120" s="668"/>
      <c r="AF120" s="668"/>
      <c r="AG120" s="668"/>
      <c r="AH120" s="668"/>
      <c r="AI120" s="668"/>
      <c r="AJ120" s="669"/>
      <c r="AK120" s="218"/>
      <c r="AL120" s="269"/>
      <c r="AM120" s="218" t="s">
        <v>506</v>
      </c>
      <c r="AN120" s="218"/>
      <c r="AO120" s="218"/>
      <c r="AP120" s="218"/>
      <c r="AQ120" s="218"/>
      <c r="AR120" s="218"/>
      <c r="AS120" s="218"/>
      <c r="AT120" s="218"/>
      <c r="AU120" s="218"/>
      <c r="AV120" s="218"/>
      <c r="AW120" s="218"/>
      <c r="AX120" s="218"/>
      <c r="AY120" s="218"/>
      <c r="AZ120" s="218"/>
      <c r="BA120" s="218"/>
      <c r="BB120" s="218"/>
      <c r="BC120" s="218"/>
      <c r="BD120" s="218"/>
    </row>
    <row r="121" spans="1:56" ht="16.149999999999999" customHeight="1">
      <c r="A121" s="218"/>
      <c r="B121" s="238"/>
      <c r="C121" s="239"/>
      <c r="D121" s="239"/>
      <c r="E121" s="239"/>
      <c r="F121" s="239"/>
      <c r="G121" s="239"/>
      <c r="H121" s="239"/>
      <c r="I121" s="239"/>
      <c r="J121" s="239"/>
      <c r="K121" s="239"/>
      <c r="L121" s="239"/>
      <c r="M121" s="239"/>
      <c r="N121" s="239"/>
      <c r="O121" s="700" t="s">
        <v>114</v>
      </c>
      <c r="P121" s="700"/>
      <c r="Q121" s="700"/>
      <c r="R121" s="700"/>
      <c r="S121" s="700"/>
      <c r="T121" s="700"/>
      <c r="U121" s="700"/>
      <c r="V121" s="700"/>
      <c r="W121" s="700"/>
      <c r="X121" s="646" t="str">
        <f>AA191</f>
        <v/>
      </c>
      <c r="Y121" s="646"/>
      <c r="Z121" s="646"/>
      <c r="AA121" s="646"/>
      <c r="AB121" s="646"/>
      <c r="AC121" s="646"/>
      <c r="AD121" s="668" t="str">
        <f>AB194</f>
        <v/>
      </c>
      <c r="AE121" s="668"/>
      <c r="AF121" s="668"/>
      <c r="AG121" s="668"/>
      <c r="AH121" s="668"/>
      <c r="AI121" s="668"/>
      <c r="AJ121" s="669"/>
      <c r="AK121" s="218"/>
      <c r="AL121" s="269"/>
      <c r="AM121" s="218" t="s">
        <v>506</v>
      </c>
      <c r="AN121" s="218"/>
      <c r="AO121" s="218"/>
      <c r="AP121" s="218"/>
      <c r="AQ121" s="218"/>
      <c r="AR121" s="218"/>
      <c r="AS121" s="218"/>
      <c r="AT121" s="218"/>
      <c r="AU121" s="218"/>
      <c r="AV121" s="218"/>
      <c r="AW121" s="218"/>
      <c r="AX121" s="218"/>
      <c r="AY121" s="218"/>
      <c r="AZ121" s="218"/>
      <c r="BA121" s="218"/>
      <c r="BB121" s="218"/>
      <c r="BC121" s="218"/>
      <c r="BD121" s="218"/>
    </row>
    <row r="122" spans="1:56" ht="16.149999999999999" customHeight="1">
      <c r="A122" s="218"/>
      <c r="B122" s="238"/>
      <c r="C122" s="239"/>
      <c r="D122" s="239"/>
      <c r="E122" s="239"/>
      <c r="F122" s="239"/>
      <c r="G122" s="239"/>
      <c r="H122" s="239"/>
      <c r="I122" s="239"/>
      <c r="J122" s="239"/>
      <c r="K122" s="239"/>
      <c r="L122" s="239"/>
      <c r="M122" s="239"/>
      <c r="N122" s="239"/>
      <c r="O122" s="701"/>
      <c r="P122" s="701"/>
      <c r="Q122" s="701"/>
      <c r="R122" s="701"/>
      <c r="S122" s="701"/>
      <c r="T122" s="701"/>
      <c r="U122" s="701"/>
      <c r="V122" s="701"/>
      <c r="W122" s="701"/>
      <c r="X122" s="646"/>
      <c r="Y122" s="646"/>
      <c r="Z122" s="646"/>
      <c r="AA122" s="646"/>
      <c r="AB122" s="646"/>
      <c r="AC122" s="646"/>
      <c r="AD122" s="668"/>
      <c r="AE122" s="668"/>
      <c r="AF122" s="668"/>
      <c r="AG122" s="668"/>
      <c r="AH122" s="668"/>
      <c r="AI122" s="668"/>
      <c r="AJ122" s="669"/>
      <c r="AK122" s="218"/>
      <c r="AL122" s="269"/>
      <c r="AM122" s="218" t="s">
        <v>506</v>
      </c>
      <c r="AN122" s="218"/>
      <c r="AO122" s="218"/>
      <c r="AP122" s="218"/>
      <c r="AQ122" s="218"/>
      <c r="AR122" s="218"/>
      <c r="AS122" s="218"/>
      <c r="AT122" s="218"/>
      <c r="AU122" s="218"/>
      <c r="AV122" s="218"/>
      <c r="AW122" s="218"/>
      <c r="AX122" s="218"/>
      <c r="AY122" s="218"/>
      <c r="AZ122" s="218"/>
      <c r="BA122" s="218"/>
      <c r="BB122" s="218"/>
      <c r="BC122" s="218"/>
      <c r="BD122" s="218"/>
    </row>
    <row r="123" spans="1:56" ht="16.149999999999999" customHeight="1">
      <c r="A123" s="218"/>
      <c r="B123" s="238"/>
      <c r="C123" s="239"/>
      <c r="D123" s="239"/>
      <c r="E123" s="239"/>
      <c r="F123" s="239"/>
      <c r="G123" s="239"/>
      <c r="H123" s="239"/>
      <c r="I123" s="239"/>
      <c r="J123" s="239"/>
      <c r="K123" s="239"/>
      <c r="L123" s="239"/>
      <c r="M123" s="239"/>
      <c r="N123" s="239"/>
      <c r="O123" s="700" t="s">
        <v>83</v>
      </c>
      <c r="P123" s="700"/>
      <c r="Q123" s="700"/>
      <c r="R123" s="700"/>
      <c r="S123" s="700"/>
      <c r="T123" s="700"/>
      <c r="U123" s="700"/>
      <c r="V123" s="700"/>
      <c r="W123" s="700"/>
      <c r="X123" s="646" t="str">
        <f>AA197</f>
        <v/>
      </c>
      <c r="Y123" s="646"/>
      <c r="Z123" s="646"/>
      <c r="AA123" s="646"/>
      <c r="AB123" s="646"/>
      <c r="AC123" s="646"/>
      <c r="AD123" s="668" t="str">
        <f>AB200</f>
        <v/>
      </c>
      <c r="AE123" s="668"/>
      <c r="AF123" s="668"/>
      <c r="AG123" s="668"/>
      <c r="AH123" s="668"/>
      <c r="AI123" s="668"/>
      <c r="AJ123" s="669"/>
      <c r="AK123" s="218"/>
      <c r="AL123" s="269"/>
      <c r="AM123" s="218" t="s">
        <v>506</v>
      </c>
      <c r="AN123" s="218"/>
      <c r="AO123" s="218"/>
      <c r="AP123" s="218"/>
      <c r="AQ123" s="218"/>
      <c r="AR123" s="218"/>
      <c r="AS123" s="218"/>
      <c r="AT123" s="218"/>
      <c r="AU123" s="218"/>
      <c r="AV123" s="218"/>
      <c r="AW123" s="218"/>
      <c r="AX123" s="218"/>
      <c r="AY123" s="218"/>
      <c r="AZ123" s="218"/>
      <c r="BA123" s="218"/>
      <c r="BB123" s="218"/>
      <c r="BC123" s="218"/>
      <c r="BD123" s="218"/>
    </row>
    <row r="124" spans="1:56" ht="16.149999999999999" customHeight="1">
      <c r="A124" s="218"/>
      <c r="B124" s="238"/>
      <c r="C124" s="239"/>
      <c r="D124" s="239"/>
      <c r="E124" s="239"/>
      <c r="F124" s="239"/>
      <c r="G124" s="239"/>
      <c r="H124" s="239"/>
      <c r="I124" s="239"/>
      <c r="J124" s="239"/>
      <c r="K124" s="239"/>
      <c r="L124" s="239"/>
      <c r="M124" s="239"/>
      <c r="N124" s="239"/>
      <c r="O124" s="701"/>
      <c r="P124" s="701"/>
      <c r="Q124" s="701"/>
      <c r="R124" s="701"/>
      <c r="S124" s="701"/>
      <c r="T124" s="701"/>
      <c r="U124" s="701"/>
      <c r="V124" s="701"/>
      <c r="W124" s="701"/>
      <c r="X124" s="646"/>
      <c r="Y124" s="646"/>
      <c r="Z124" s="646"/>
      <c r="AA124" s="646"/>
      <c r="AB124" s="646"/>
      <c r="AC124" s="646"/>
      <c r="AD124" s="668"/>
      <c r="AE124" s="668"/>
      <c r="AF124" s="668"/>
      <c r="AG124" s="668"/>
      <c r="AH124" s="668"/>
      <c r="AI124" s="668"/>
      <c r="AJ124" s="669"/>
      <c r="AK124" s="218"/>
      <c r="AL124" s="269"/>
      <c r="AM124" s="218" t="s">
        <v>506</v>
      </c>
      <c r="AN124" s="218"/>
      <c r="AO124" s="218"/>
      <c r="AP124" s="218"/>
      <c r="AQ124" s="218"/>
      <c r="AR124" s="218"/>
      <c r="AS124" s="218"/>
      <c r="AT124" s="218"/>
      <c r="AU124" s="218"/>
      <c r="AV124" s="218"/>
      <c r="AW124" s="218"/>
      <c r="AX124" s="218"/>
      <c r="AY124" s="218"/>
      <c r="AZ124" s="218"/>
      <c r="BA124" s="218"/>
      <c r="BB124" s="218"/>
      <c r="BC124" s="218"/>
      <c r="BD124" s="218"/>
    </row>
    <row r="125" spans="1:56" ht="16.149999999999999" customHeight="1">
      <c r="A125" s="218"/>
      <c r="B125" s="238"/>
      <c r="C125" s="239"/>
      <c r="D125" s="239"/>
      <c r="E125" s="239"/>
      <c r="F125" s="239"/>
      <c r="G125" s="239"/>
      <c r="H125" s="239"/>
      <c r="I125" s="239"/>
      <c r="J125" s="239"/>
      <c r="K125" s="239"/>
      <c r="L125" s="239"/>
      <c r="M125" s="239"/>
      <c r="N125" s="239"/>
      <c r="O125" s="249" t="s">
        <v>103</v>
      </c>
      <c r="P125" s="250"/>
      <c r="Q125" s="250"/>
      <c r="R125" s="250"/>
      <c r="S125" s="250"/>
      <c r="T125" s="250"/>
      <c r="U125" s="260"/>
      <c r="V125" s="260"/>
      <c r="W125" s="260"/>
      <c r="X125" s="646" t="str">
        <f>AA203</f>
        <v/>
      </c>
      <c r="Y125" s="646"/>
      <c r="Z125" s="646"/>
      <c r="AA125" s="646"/>
      <c r="AB125" s="646"/>
      <c r="AC125" s="646"/>
      <c r="AD125" s="668" t="str">
        <f>AB206</f>
        <v/>
      </c>
      <c r="AE125" s="668"/>
      <c r="AF125" s="668"/>
      <c r="AG125" s="668"/>
      <c r="AH125" s="668"/>
      <c r="AI125" s="668"/>
      <c r="AJ125" s="669"/>
      <c r="AK125" s="218"/>
      <c r="AL125" s="269"/>
      <c r="AM125" s="218" t="s">
        <v>506</v>
      </c>
      <c r="AN125" s="218"/>
      <c r="AO125" s="218"/>
      <c r="AP125" s="218"/>
      <c r="AQ125" s="218"/>
      <c r="AR125" s="218"/>
      <c r="AS125" s="218"/>
      <c r="AT125" s="218"/>
      <c r="AU125" s="218"/>
      <c r="AV125" s="218"/>
      <c r="AW125" s="218"/>
      <c r="AX125" s="218"/>
      <c r="AY125" s="218"/>
      <c r="AZ125" s="218"/>
      <c r="BA125" s="218"/>
      <c r="BB125" s="218"/>
      <c r="BC125" s="218"/>
      <c r="BD125" s="218"/>
    </row>
    <row r="126" spans="1:56" ht="16.149999999999999" customHeight="1">
      <c r="A126" s="218"/>
      <c r="B126" s="238"/>
      <c r="C126" s="239"/>
      <c r="D126" s="239"/>
      <c r="E126" s="239"/>
      <c r="F126" s="239"/>
      <c r="G126" s="239"/>
      <c r="H126" s="239"/>
      <c r="I126" s="239"/>
      <c r="J126" s="239"/>
      <c r="K126" s="239"/>
      <c r="L126" s="239"/>
      <c r="M126" s="239"/>
      <c r="N126" s="239"/>
      <c r="O126" s="247"/>
      <c r="P126" s="248" t="s">
        <v>115</v>
      </c>
      <c r="Q126" s="248"/>
      <c r="R126" s="248"/>
      <c r="S126" s="248"/>
      <c r="T126" s="248"/>
      <c r="U126" s="259"/>
      <c r="V126" s="259"/>
      <c r="W126" s="259"/>
      <c r="X126" s="646"/>
      <c r="Y126" s="646"/>
      <c r="Z126" s="646"/>
      <c r="AA126" s="646"/>
      <c r="AB126" s="646"/>
      <c r="AC126" s="646"/>
      <c r="AD126" s="668"/>
      <c r="AE126" s="668"/>
      <c r="AF126" s="668"/>
      <c r="AG126" s="668"/>
      <c r="AH126" s="668"/>
      <c r="AI126" s="668"/>
      <c r="AJ126" s="669"/>
      <c r="AK126" s="218"/>
      <c r="AL126" s="269"/>
      <c r="AM126" s="218" t="s">
        <v>506</v>
      </c>
      <c r="AN126" s="218"/>
      <c r="AO126" s="218"/>
      <c r="AP126" s="218"/>
      <c r="AQ126" s="218"/>
      <c r="AR126" s="218"/>
      <c r="AS126" s="218"/>
      <c r="AT126" s="218"/>
      <c r="AU126" s="218"/>
      <c r="AV126" s="218"/>
      <c r="AW126" s="218"/>
      <c r="AX126" s="218"/>
      <c r="AY126" s="218"/>
      <c r="AZ126" s="218"/>
      <c r="BA126" s="218"/>
      <c r="BB126" s="218"/>
      <c r="BC126" s="218"/>
      <c r="BD126" s="218"/>
    </row>
    <row r="127" spans="1:56" ht="16.149999999999999" customHeight="1">
      <c r="A127" s="218"/>
      <c r="B127" s="238"/>
      <c r="C127" s="239"/>
      <c r="D127" s="239"/>
      <c r="E127" s="239"/>
      <c r="F127" s="239"/>
      <c r="G127" s="239"/>
      <c r="H127" s="239"/>
      <c r="I127" s="239"/>
      <c r="J127" s="239"/>
      <c r="K127" s="239"/>
      <c r="L127" s="239"/>
      <c r="M127" s="239"/>
      <c r="N127" s="239"/>
      <c r="O127" s="700" t="s">
        <v>85</v>
      </c>
      <c r="P127" s="700"/>
      <c r="Q127" s="700"/>
      <c r="R127" s="700"/>
      <c r="S127" s="700"/>
      <c r="T127" s="700"/>
      <c r="U127" s="700"/>
      <c r="V127" s="700"/>
      <c r="W127" s="700"/>
      <c r="X127" s="646" t="str">
        <f>AA209</f>
        <v/>
      </c>
      <c r="Y127" s="646"/>
      <c r="Z127" s="646"/>
      <c r="AA127" s="646"/>
      <c r="AB127" s="646"/>
      <c r="AC127" s="646"/>
      <c r="AD127" s="668" t="str">
        <f>AB212</f>
        <v/>
      </c>
      <c r="AE127" s="668"/>
      <c r="AF127" s="668"/>
      <c r="AG127" s="668"/>
      <c r="AH127" s="668"/>
      <c r="AI127" s="668"/>
      <c r="AJ127" s="669"/>
      <c r="AK127" s="218"/>
      <c r="AL127" s="269"/>
      <c r="AM127" s="218" t="s">
        <v>506</v>
      </c>
      <c r="AN127" s="218"/>
      <c r="AO127" s="218"/>
      <c r="AP127" s="218"/>
      <c r="AQ127" s="218"/>
      <c r="AR127" s="218"/>
      <c r="AS127" s="218"/>
      <c r="AT127" s="218"/>
      <c r="AU127" s="218"/>
      <c r="AV127" s="218"/>
      <c r="AW127" s="218"/>
      <c r="AX127" s="218"/>
      <c r="AY127" s="218"/>
      <c r="AZ127" s="218"/>
      <c r="BA127" s="218"/>
      <c r="BB127" s="218"/>
      <c r="BC127" s="218"/>
      <c r="BD127" s="218"/>
    </row>
    <row r="128" spans="1:56" ht="18.75" customHeight="1" thickBot="1">
      <c r="A128" s="218"/>
      <c r="B128" s="243"/>
      <c r="C128" s="244"/>
      <c r="D128" s="244"/>
      <c r="E128" s="244"/>
      <c r="F128" s="244"/>
      <c r="G128" s="244"/>
      <c r="H128" s="244"/>
      <c r="I128" s="244"/>
      <c r="J128" s="244"/>
      <c r="K128" s="244"/>
      <c r="L128" s="244"/>
      <c r="M128" s="244"/>
      <c r="N128" s="244"/>
      <c r="O128" s="702"/>
      <c r="P128" s="702"/>
      <c r="Q128" s="702"/>
      <c r="R128" s="702"/>
      <c r="S128" s="702"/>
      <c r="T128" s="702"/>
      <c r="U128" s="702"/>
      <c r="V128" s="702"/>
      <c r="W128" s="702"/>
      <c r="X128" s="647"/>
      <c r="Y128" s="647"/>
      <c r="Z128" s="647"/>
      <c r="AA128" s="647"/>
      <c r="AB128" s="647"/>
      <c r="AC128" s="647"/>
      <c r="AD128" s="670"/>
      <c r="AE128" s="670"/>
      <c r="AF128" s="670"/>
      <c r="AG128" s="670"/>
      <c r="AH128" s="670"/>
      <c r="AI128" s="670"/>
      <c r="AJ128" s="671"/>
      <c r="AK128" s="218"/>
      <c r="AL128" s="269"/>
      <c r="AM128" s="218" t="s">
        <v>506</v>
      </c>
      <c r="AN128" s="218"/>
      <c r="AO128" s="218"/>
      <c r="AP128" s="218"/>
      <c r="AQ128" s="218"/>
      <c r="AR128" s="218"/>
      <c r="AS128" s="218"/>
      <c r="AT128" s="218"/>
      <c r="AU128" s="218"/>
      <c r="AV128" s="218"/>
      <c r="AW128" s="218"/>
      <c r="AX128" s="218"/>
      <c r="AY128" s="218"/>
      <c r="AZ128" s="218"/>
      <c r="BA128" s="218"/>
      <c r="BB128" s="218"/>
      <c r="BC128" s="218"/>
      <c r="BD128" s="218"/>
    </row>
    <row r="129" spans="1:56" ht="33" hidden="1" customHeight="1">
      <c r="A129" s="218"/>
      <c r="B129" s="666" t="s">
        <v>116</v>
      </c>
      <c r="C129" s="666"/>
      <c r="D129" s="666"/>
      <c r="E129" s="666"/>
      <c r="F129" s="666"/>
      <c r="G129" s="666"/>
      <c r="H129" s="666"/>
      <c r="I129" s="666"/>
      <c r="J129" s="666"/>
      <c r="K129" s="666"/>
      <c r="L129" s="666"/>
      <c r="M129" s="666"/>
      <c r="N129" s="666"/>
      <c r="O129" s="666"/>
      <c r="P129" s="666"/>
      <c r="Q129" s="666"/>
      <c r="R129" s="666"/>
      <c r="S129" s="666"/>
      <c r="T129" s="666"/>
      <c r="U129" s="666"/>
      <c r="V129" s="666"/>
      <c r="W129" s="666"/>
      <c r="X129" s="667" t="str">
        <f>IF($S$101="","",R58/$S$101)</f>
        <v/>
      </c>
      <c r="Y129" s="667"/>
      <c r="Z129" s="667"/>
      <c r="AA129" s="667"/>
      <c r="AB129" s="667"/>
      <c r="AC129" s="667"/>
      <c r="AD129" s="264"/>
      <c r="AE129" s="264"/>
      <c r="AF129" s="264"/>
      <c r="AG129" s="264"/>
      <c r="AH129" s="264"/>
      <c r="AI129" s="264"/>
      <c r="AJ129" s="264"/>
      <c r="AK129" s="218"/>
      <c r="AL129" s="218"/>
      <c r="AM129" s="218" t="s">
        <v>506</v>
      </c>
      <c r="AN129" s="218"/>
      <c r="AO129" s="218"/>
      <c r="AP129" s="218"/>
      <c r="AQ129" s="218"/>
      <c r="AR129" s="218"/>
      <c r="AS129" s="218"/>
      <c r="AT129" s="218"/>
      <c r="AU129" s="218"/>
      <c r="AV129" s="218"/>
      <c r="AW129" s="218"/>
      <c r="AX129" s="218"/>
      <c r="AY129" s="218"/>
      <c r="AZ129" s="218"/>
      <c r="BA129" s="218"/>
      <c r="BB129" s="218"/>
      <c r="BC129" s="218"/>
      <c r="BD129" s="218"/>
    </row>
    <row r="130" spans="1:56" ht="33" hidden="1" customHeight="1">
      <c r="A130" s="218"/>
      <c r="B130" s="666" t="s">
        <v>117</v>
      </c>
      <c r="C130" s="666"/>
      <c r="D130" s="666"/>
      <c r="E130" s="666"/>
      <c r="F130" s="666"/>
      <c r="G130" s="666"/>
      <c r="H130" s="666"/>
      <c r="I130" s="666"/>
      <c r="J130" s="666"/>
      <c r="K130" s="666"/>
      <c r="L130" s="666"/>
      <c r="M130" s="666"/>
      <c r="N130" s="666"/>
      <c r="O130" s="666"/>
      <c r="P130" s="666"/>
      <c r="Q130" s="666"/>
      <c r="R130" s="666"/>
      <c r="S130" s="666"/>
      <c r="T130" s="666"/>
      <c r="U130" s="666"/>
      <c r="V130" s="666"/>
      <c r="W130" s="666"/>
      <c r="X130" s="667" t="str">
        <f>IF($S$101="","",R60/$S$101)</f>
        <v/>
      </c>
      <c r="Y130" s="667"/>
      <c r="Z130" s="667"/>
      <c r="AA130" s="667"/>
      <c r="AB130" s="667"/>
      <c r="AC130" s="667"/>
      <c r="AD130" s="264"/>
      <c r="AE130" s="264"/>
      <c r="AF130" s="264"/>
      <c r="AG130" s="264"/>
      <c r="AH130" s="264"/>
      <c r="AI130" s="264"/>
      <c r="AJ130" s="264"/>
      <c r="AK130" s="218"/>
      <c r="AL130" s="218"/>
      <c r="AM130" s="218" t="s">
        <v>506</v>
      </c>
      <c r="AN130" s="218"/>
      <c r="AO130" s="218"/>
      <c r="AP130" s="218"/>
      <c r="AQ130" s="218"/>
      <c r="AR130" s="218"/>
      <c r="AS130" s="218"/>
      <c r="AT130" s="218"/>
      <c r="AU130" s="218"/>
      <c r="AV130" s="218"/>
      <c r="AW130" s="218"/>
      <c r="AX130" s="218"/>
      <c r="AY130" s="218"/>
      <c r="AZ130" s="218"/>
      <c r="BA130" s="218"/>
      <c r="BB130" s="218"/>
      <c r="BC130" s="218"/>
      <c r="BD130" s="218"/>
    </row>
    <row r="131" spans="1:56" ht="33" hidden="1" customHeight="1">
      <c r="A131" s="218"/>
      <c r="B131" s="666" t="s">
        <v>118</v>
      </c>
      <c r="C131" s="666"/>
      <c r="D131" s="666"/>
      <c r="E131" s="666"/>
      <c r="F131" s="666"/>
      <c r="G131" s="666"/>
      <c r="H131" s="666"/>
      <c r="I131" s="666"/>
      <c r="J131" s="666"/>
      <c r="K131" s="666"/>
      <c r="L131" s="666"/>
      <c r="M131" s="666"/>
      <c r="N131" s="666"/>
      <c r="O131" s="666"/>
      <c r="P131" s="666"/>
      <c r="Q131" s="666"/>
      <c r="R131" s="666"/>
      <c r="S131" s="666"/>
      <c r="T131" s="666"/>
      <c r="U131" s="666"/>
      <c r="V131" s="666"/>
      <c r="W131" s="666"/>
      <c r="X131" s="667" t="str">
        <f>IF($S$101="","",R62/$S$101)</f>
        <v/>
      </c>
      <c r="Y131" s="667"/>
      <c r="Z131" s="667"/>
      <c r="AA131" s="667"/>
      <c r="AB131" s="667"/>
      <c r="AC131" s="667"/>
      <c r="AD131" s="264"/>
      <c r="AE131" s="264"/>
      <c r="AF131" s="264"/>
      <c r="AG131" s="264"/>
      <c r="AH131" s="264"/>
      <c r="AI131" s="264"/>
      <c r="AJ131" s="264"/>
      <c r="AK131" s="218"/>
      <c r="AL131" s="218"/>
      <c r="AM131" s="218" t="s">
        <v>506</v>
      </c>
      <c r="AN131" s="218"/>
      <c r="AO131" s="218"/>
      <c r="AP131" s="218"/>
      <c r="AQ131" s="218"/>
      <c r="AR131" s="218"/>
      <c r="AS131" s="218"/>
      <c r="AT131" s="218"/>
      <c r="AU131" s="218"/>
      <c r="AV131" s="218"/>
      <c r="AW131" s="218"/>
      <c r="AX131" s="218"/>
      <c r="AY131" s="218"/>
      <c r="AZ131" s="218"/>
      <c r="BA131" s="218"/>
      <c r="BB131" s="218"/>
      <c r="BC131" s="218"/>
      <c r="BD131" s="218"/>
    </row>
    <row r="132" spans="1:56" ht="33" hidden="1" customHeight="1">
      <c r="A132" s="218"/>
      <c r="B132" s="666" t="s">
        <v>119</v>
      </c>
      <c r="C132" s="666"/>
      <c r="D132" s="666"/>
      <c r="E132" s="666"/>
      <c r="F132" s="666"/>
      <c r="G132" s="666"/>
      <c r="H132" s="666"/>
      <c r="I132" s="666"/>
      <c r="J132" s="666"/>
      <c r="K132" s="666"/>
      <c r="L132" s="666"/>
      <c r="M132" s="666"/>
      <c r="N132" s="666"/>
      <c r="O132" s="666"/>
      <c r="P132" s="666"/>
      <c r="Q132" s="666"/>
      <c r="R132" s="666"/>
      <c r="S132" s="666"/>
      <c r="T132" s="666"/>
      <c r="U132" s="666"/>
      <c r="V132" s="666"/>
      <c r="W132" s="666"/>
      <c r="X132" s="667" t="str">
        <f>IF($S$101="","",R64/$S$101)</f>
        <v/>
      </c>
      <c r="Y132" s="667"/>
      <c r="Z132" s="667"/>
      <c r="AA132" s="667"/>
      <c r="AB132" s="667"/>
      <c r="AC132" s="667"/>
      <c r="AD132" s="264"/>
      <c r="AE132" s="264"/>
      <c r="AF132" s="264"/>
      <c r="AG132" s="264"/>
      <c r="AH132" s="264"/>
      <c r="AI132" s="264"/>
      <c r="AJ132" s="264"/>
      <c r="AK132" s="218"/>
      <c r="AL132" s="218"/>
      <c r="AM132" s="218" t="s">
        <v>506</v>
      </c>
      <c r="AN132" s="218"/>
      <c r="AO132" s="218"/>
      <c r="AP132" s="218"/>
      <c r="AQ132" s="218"/>
      <c r="AR132" s="218"/>
      <c r="AS132" s="218"/>
      <c r="AT132" s="218"/>
      <c r="AU132" s="218"/>
      <c r="AV132" s="218"/>
      <c r="AW132" s="218"/>
      <c r="AX132" s="218"/>
      <c r="AY132" s="218"/>
      <c r="AZ132" s="218"/>
      <c r="BA132" s="218"/>
      <c r="BB132" s="218"/>
      <c r="BC132" s="218"/>
      <c r="BD132" s="218"/>
    </row>
    <row r="133" spans="1:56" ht="33" hidden="1" customHeight="1">
      <c r="A133" s="218"/>
      <c r="B133" s="666" t="s">
        <v>120</v>
      </c>
      <c r="C133" s="666"/>
      <c r="D133" s="666"/>
      <c r="E133" s="666"/>
      <c r="F133" s="666"/>
      <c r="G133" s="666"/>
      <c r="H133" s="666"/>
      <c r="I133" s="666"/>
      <c r="J133" s="666"/>
      <c r="K133" s="666"/>
      <c r="L133" s="666"/>
      <c r="M133" s="666"/>
      <c r="N133" s="666"/>
      <c r="O133" s="666"/>
      <c r="P133" s="666"/>
      <c r="Q133" s="666"/>
      <c r="R133" s="666"/>
      <c r="S133" s="666"/>
      <c r="T133" s="666"/>
      <c r="U133" s="666"/>
      <c r="V133" s="666"/>
      <c r="W133" s="666"/>
      <c r="X133" s="667" t="str">
        <f>IF($S$101="","",R66/$S$101)</f>
        <v/>
      </c>
      <c r="Y133" s="667"/>
      <c r="Z133" s="667"/>
      <c r="AA133" s="667"/>
      <c r="AB133" s="667"/>
      <c r="AC133" s="667"/>
      <c r="AD133" s="264"/>
      <c r="AE133" s="264"/>
      <c r="AF133" s="264"/>
      <c r="AG133" s="264"/>
      <c r="AH133" s="264"/>
      <c r="AI133" s="264"/>
      <c r="AJ133" s="264"/>
      <c r="AK133" s="218"/>
      <c r="AL133" s="218"/>
      <c r="AM133" s="218" t="s">
        <v>506</v>
      </c>
      <c r="AN133" s="218"/>
      <c r="AO133" s="218"/>
      <c r="AP133" s="218"/>
      <c r="AQ133" s="218"/>
      <c r="AR133" s="218"/>
      <c r="AS133" s="218"/>
      <c r="AT133" s="218"/>
      <c r="AU133" s="218"/>
      <c r="AV133" s="218"/>
      <c r="AW133" s="218"/>
      <c r="AX133" s="218"/>
      <c r="AY133" s="218"/>
      <c r="AZ133" s="218"/>
      <c r="BA133" s="218"/>
      <c r="BB133" s="218"/>
      <c r="BC133" s="218"/>
      <c r="BD133" s="218"/>
    </row>
    <row r="134" spans="1:56" ht="33" hidden="1" customHeight="1">
      <c r="A134" s="218"/>
      <c r="B134" s="666" t="s">
        <v>121</v>
      </c>
      <c r="C134" s="666"/>
      <c r="D134" s="666"/>
      <c r="E134" s="666"/>
      <c r="F134" s="666"/>
      <c r="G134" s="666"/>
      <c r="H134" s="666"/>
      <c r="I134" s="666"/>
      <c r="J134" s="666"/>
      <c r="K134" s="666"/>
      <c r="L134" s="666"/>
      <c r="M134" s="666"/>
      <c r="N134" s="666"/>
      <c r="O134" s="666"/>
      <c r="P134" s="666"/>
      <c r="Q134" s="666"/>
      <c r="R134" s="666"/>
      <c r="S134" s="666"/>
      <c r="T134" s="666"/>
      <c r="U134" s="666"/>
      <c r="V134" s="666"/>
      <c r="W134" s="666"/>
      <c r="X134" s="667" t="str">
        <f>IF($S$101="","",R68/$S$101)</f>
        <v/>
      </c>
      <c r="Y134" s="667"/>
      <c r="Z134" s="667"/>
      <c r="AA134" s="667"/>
      <c r="AB134" s="667"/>
      <c r="AC134" s="667"/>
      <c r="AD134" s="264"/>
      <c r="AE134" s="264"/>
      <c r="AF134" s="264"/>
      <c r="AG134" s="264"/>
      <c r="AH134" s="264"/>
      <c r="AI134" s="264"/>
      <c r="AJ134" s="264"/>
      <c r="AK134" s="218"/>
      <c r="AL134" s="218"/>
      <c r="AM134" s="218" t="s">
        <v>506</v>
      </c>
      <c r="AN134" s="218"/>
      <c r="AO134" s="218"/>
      <c r="AP134" s="218"/>
      <c r="AQ134" s="218"/>
      <c r="AR134" s="218"/>
      <c r="AS134" s="218"/>
      <c r="AT134" s="218"/>
      <c r="AU134" s="218"/>
      <c r="AV134" s="218"/>
      <c r="AW134" s="218"/>
      <c r="AX134" s="218"/>
      <c r="AY134" s="218"/>
      <c r="AZ134" s="218"/>
      <c r="BA134" s="218"/>
      <c r="BB134" s="218"/>
      <c r="BC134" s="218"/>
      <c r="BD134" s="218"/>
    </row>
    <row r="135" spans="1:56" ht="33" hidden="1" customHeight="1">
      <c r="A135" s="218"/>
      <c r="B135" s="666" t="s">
        <v>122</v>
      </c>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7" t="str">
        <f>IF($S$101="","",R70/$S$101)</f>
        <v/>
      </c>
      <c r="Y135" s="667"/>
      <c r="Z135" s="667"/>
      <c r="AA135" s="667"/>
      <c r="AB135" s="667"/>
      <c r="AC135" s="667"/>
      <c r="AD135" s="264"/>
      <c r="AE135" s="264"/>
      <c r="AF135" s="264"/>
      <c r="AG135" s="264"/>
      <c r="AH135" s="264"/>
      <c r="AI135" s="264"/>
      <c r="AJ135" s="264"/>
      <c r="AK135" s="218"/>
      <c r="AL135" s="218"/>
      <c r="AM135" s="218" t="s">
        <v>506</v>
      </c>
      <c r="AN135" s="218"/>
      <c r="AO135" s="218"/>
      <c r="AP135" s="218"/>
      <c r="AQ135" s="218"/>
      <c r="AR135" s="218"/>
      <c r="AS135" s="218"/>
      <c r="AT135" s="218"/>
      <c r="AU135" s="218"/>
      <c r="AV135" s="218"/>
      <c r="AW135" s="218"/>
      <c r="AX135" s="218"/>
      <c r="AY135" s="218"/>
      <c r="AZ135" s="218"/>
      <c r="BA135" s="218"/>
      <c r="BB135" s="218"/>
      <c r="BC135" s="218"/>
      <c r="BD135" s="218"/>
    </row>
    <row r="136" spans="1:56" ht="33" hidden="1" customHeight="1">
      <c r="A136" s="218"/>
      <c r="B136" s="666" t="s">
        <v>123</v>
      </c>
      <c r="C136" s="666"/>
      <c r="D136" s="666"/>
      <c r="E136" s="666"/>
      <c r="F136" s="666"/>
      <c r="G136" s="666"/>
      <c r="H136" s="666"/>
      <c r="I136" s="666"/>
      <c r="J136" s="666"/>
      <c r="K136" s="666"/>
      <c r="L136" s="666"/>
      <c r="M136" s="666"/>
      <c r="N136" s="666"/>
      <c r="O136" s="666"/>
      <c r="P136" s="666"/>
      <c r="Q136" s="666"/>
      <c r="R136" s="666"/>
      <c r="S136" s="666"/>
      <c r="T136" s="666"/>
      <c r="U136" s="666"/>
      <c r="V136" s="666"/>
      <c r="W136" s="666"/>
      <c r="X136" s="667" t="str">
        <f>IF($S$101="","",R72/$S$101)</f>
        <v/>
      </c>
      <c r="Y136" s="667"/>
      <c r="Z136" s="667"/>
      <c r="AA136" s="667"/>
      <c r="AB136" s="667"/>
      <c r="AC136" s="667"/>
      <c r="AD136" s="264"/>
      <c r="AE136" s="264"/>
      <c r="AF136" s="264"/>
      <c r="AG136" s="264"/>
      <c r="AH136" s="264"/>
      <c r="AI136" s="264"/>
      <c r="AJ136" s="264"/>
      <c r="AK136" s="218"/>
      <c r="AL136" s="218"/>
      <c r="AM136" s="218" t="s">
        <v>506</v>
      </c>
      <c r="AN136" s="218"/>
      <c r="AO136" s="218"/>
      <c r="AP136" s="218"/>
      <c r="AQ136" s="218"/>
      <c r="AR136" s="218"/>
      <c r="AS136" s="218"/>
      <c r="AT136" s="218"/>
      <c r="AU136" s="218"/>
      <c r="AV136" s="218"/>
      <c r="AW136" s="218"/>
      <c r="AX136" s="218"/>
      <c r="AY136" s="218"/>
      <c r="AZ136" s="218"/>
      <c r="BA136" s="218"/>
      <c r="BB136" s="218"/>
      <c r="BC136" s="218"/>
      <c r="BD136" s="218"/>
    </row>
    <row r="137" spans="1:56" ht="33" hidden="1" customHeight="1">
      <c r="A137" s="218"/>
      <c r="B137" s="666" t="s">
        <v>124</v>
      </c>
      <c r="C137" s="666"/>
      <c r="D137" s="666"/>
      <c r="E137" s="666"/>
      <c r="F137" s="666"/>
      <c r="G137" s="666"/>
      <c r="H137" s="666"/>
      <c r="I137" s="666"/>
      <c r="J137" s="666"/>
      <c r="K137" s="666"/>
      <c r="L137" s="666"/>
      <c r="M137" s="666"/>
      <c r="N137" s="666"/>
      <c r="O137" s="666"/>
      <c r="P137" s="666"/>
      <c r="Q137" s="666"/>
      <c r="R137" s="666"/>
      <c r="S137" s="666"/>
      <c r="T137" s="666"/>
      <c r="U137" s="666"/>
      <c r="V137" s="666"/>
      <c r="W137" s="666"/>
      <c r="X137" s="667" t="str">
        <f>IF($S$101="","",R74/$S$101)</f>
        <v/>
      </c>
      <c r="Y137" s="667"/>
      <c r="Z137" s="667"/>
      <c r="AA137" s="667"/>
      <c r="AB137" s="667"/>
      <c r="AC137" s="667"/>
      <c r="AD137" s="264"/>
      <c r="AE137" s="264"/>
      <c r="AF137" s="264"/>
      <c r="AG137" s="264"/>
      <c r="AH137" s="264"/>
      <c r="AI137" s="264"/>
      <c r="AJ137" s="264"/>
      <c r="AK137" s="218"/>
      <c r="AL137" s="218"/>
      <c r="AM137" s="218" t="s">
        <v>506</v>
      </c>
      <c r="AN137" s="218"/>
      <c r="AO137" s="218"/>
      <c r="AP137" s="218"/>
      <c r="AQ137" s="218"/>
      <c r="AR137" s="218"/>
      <c r="AS137" s="218"/>
      <c r="AT137" s="218"/>
      <c r="AU137" s="218"/>
      <c r="AV137" s="218"/>
      <c r="AW137" s="218"/>
      <c r="AX137" s="218"/>
      <c r="AY137" s="218"/>
      <c r="AZ137" s="218"/>
      <c r="BA137" s="218"/>
      <c r="BB137" s="218"/>
      <c r="BC137" s="218"/>
      <c r="BD137" s="218"/>
    </row>
    <row r="138" spans="1:56" ht="16.149999999999999" customHeight="1">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t="s">
        <v>506</v>
      </c>
      <c r="AN138" s="218"/>
      <c r="AO138" s="218"/>
      <c r="AP138" s="218"/>
      <c r="AQ138" s="218"/>
      <c r="AR138" s="218"/>
      <c r="AS138" s="218"/>
      <c r="AT138" s="218"/>
      <c r="AU138" s="218"/>
      <c r="AV138" s="218"/>
      <c r="AW138" s="218"/>
      <c r="AX138" s="218"/>
      <c r="AY138" s="218"/>
      <c r="AZ138" s="218"/>
      <c r="BA138" s="218"/>
      <c r="BB138" s="218"/>
      <c r="BC138" s="218"/>
      <c r="BD138" s="218"/>
    </row>
    <row r="139" spans="1:56" ht="16.149999999999999" customHeight="1">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row>
    <row r="140" spans="1:56" ht="16.149999999999999" customHeight="1">
      <c r="A140" s="218"/>
      <c r="B140" s="218" t="s">
        <v>125</v>
      </c>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row>
    <row r="141" spans="1:56" ht="16.149999999999999" customHeight="1">
      <c r="A141" s="218"/>
      <c r="B141" s="218" t="s">
        <v>126</v>
      </c>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row>
    <row r="142" spans="1:56" ht="16.149999999999999" customHeight="1">
      <c r="A142" s="218"/>
      <c r="B142" s="812"/>
      <c r="C142" s="813"/>
      <c r="D142" s="813"/>
      <c r="E142" s="813"/>
      <c r="F142" s="813"/>
      <c r="G142" s="813"/>
      <c r="H142" s="813"/>
      <c r="I142" s="813"/>
      <c r="J142" s="813"/>
      <c r="K142" s="813"/>
      <c r="L142" s="813"/>
      <c r="M142" s="813"/>
      <c r="N142" s="813"/>
      <c r="O142" s="813"/>
      <c r="P142" s="813"/>
      <c r="Q142" s="813"/>
      <c r="R142" s="813"/>
      <c r="S142" s="813"/>
      <c r="T142" s="813"/>
      <c r="U142" s="813"/>
      <c r="V142" s="813"/>
      <c r="W142" s="813"/>
      <c r="X142" s="813"/>
      <c r="Y142" s="813"/>
      <c r="Z142" s="813"/>
      <c r="AA142" s="813"/>
      <c r="AB142" s="813"/>
      <c r="AC142" s="813"/>
      <c r="AD142" s="813"/>
      <c r="AE142" s="813"/>
      <c r="AF142" s="813"/>
      <c r="AG142" s="813"/>
      <c r="AH142" s="813"/>
      <c r="AI142" s="813"/>
      <c r="AJ142" s="814"/>
      <c r="AK142" s="218"/>
      <c r="AL142" s="218"/>
      <c r="AM142" s="313"/>
      <c r="AN142" s="313"/>
      <c r="AO142" s="940" t="s">
        <v>553</v>
      </c>
      <c r="AP142" s="940"/>
      <c r="AQ142" s="940"/>
      <c r="AR142" s="940"/>
      <c r="AS142" s="940"/>
      <c r="AT142" s="940"/>
      <c r="AU142" s="940"/>
      <c r="AV142" s="940"/>
      <c r="AW142" s="940"/>
      <c r="AX142" s="940"/>
      <c r="AY142" s="313"/>
      <c r="AZ142" s="313"/>
      <c r="BA142" s="218"/>
      <c r="BB142" s="218"/>
      <c r="BC142" s="218"/>
      <c r="BD142" s="218"/>
    </row>
    <row r="143" spans="1:56" ht="16.149999999999999" customHeight="1">
      <c r="A143" s="218"/>
      <c r="B143" s="815"/>
      <c r="C143" s="816"/>
      <c r="D143" s="816"/>
      <c r="E143" s="816"/>
      <c r="F143" s="816"/>
      <c r="G143" s="816"/>
      <c r="H143" s="816"/>
      <c r="I143" s="816"/>
      <c r="J143" s="816"/>
      <c r="K143" s="816"/>
      <c r="L143" s="816"/>
      <c r="M143" s="816"/>
      <c r="N143" s="816"/>
      <c r="O143" s="816"/>
      <c r="P143" s="816"/>
      <c r="Q143" s="816"/>
      <c r="R143" s="816"/>
      <c r="S143" s="816"/>
      <c r="T143" s="816"/>
      <c r="U143" s="816"/>
      <c r="V143" s="816"/>
      <c r="W143" s="816"/>
      <c r="X143" s="816"/>
      <c r="Y143" s="816"/>
      <c r="Z143" s="816"/>
      <c r="AA143" s="816"/>
      <c r="AB143" s="816"/>
      <c r="AC143" s="816"/>
      <c r="AD143" s="816"/>
      <c r="AE143" s="816"/>
      <c r="AF143" s="816"/>
      <c r="AG143" s="816"/>
      <c r="AH143" s="816"/>
      <c r="AI143" s="816"/>
      <c r="AJ143" s="817"/>
      <c r="AK143" s="218"/>
      <c r="AL143" s="218"/>
      <c r="AM143" s="313"/>
      <c r="AN143" s="313"/>
      <c r="AO143" s="314" t="s">
        <v>398</v>
      </c>
      <c r="AP143" s="313"/>
      <c r="AQ143" s="313"/>
      <c r="AR143" s="313"/>
      <c r="AS143" s="313"/>
      <c r="AT143" s="313"/>
      <c r="AU143" s="313"/>
      <c r="AV143" s="313"/>
      <c r="AW143" s="313"/>
      <c r="AX143" s="313"/>
      <c r="AY143" s="313"/>
      <c r="AZ143" s="313"/>
      <c r="BA143" s="218"/>
      <c r="BB143" s="218"/>
      <c r="BC143" s="218"/>
      <c r="BD143" s="218"/>
    </row>
    <row r="144" spans="1:56" ht="16.149999999999999" customHeight="1">
      <c r="A144" s="218"/>
      <c r="B144" s="815"/>
      <c r="C144" s="816"/>
      <c r="D144" s="816"/>
      <c r="E144" s="816"/>
      <c r="F144" s="816"/>
      <c r="G144" s="816"/>
      <c r="H144" s="816"/>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16"/>
      <c r="AG144" s="816"/>
      <c r="AH144" s="816"/>
      <c r="AI144" s="816"/>
      <c r="AJ144" s="817"/>
      <c r="AK144" s="218"/>
      <c r="AL144" s="218"/>
      <c r="AM144" s="275"/>
      <c r="AN144" s="275"/>
      <c r="AO144" s="275"/>
      <c r="AP144" s="275"/>
      <c r="AQ144" s="275"/>
      <c r="AR144" s="275"/>
      <c r="AS144" s="275"/>
      <c r="AT144" s="275"/>
      <c r="AU144" s="275"/>
      <c r="AV144" s="275"/>
      <c r="AW144" s="275"/>
      <c r="AX144" s="275"/>
      <c r="AY144" s="275"/>
      <c r="AZ144" s="275"/>
      <c r="BA144" s="275"/>
      <c r="BB144" s="275"/>
      <c r="BC144" s="275"/>
      <c r="BD144" s="218"/>
    </row>
    <row r="145" spans="1:58" ht="16.149999999999999" customHeight="1">
      <c r="A145" s="218"/>
      <c r="B145" s="815"/>
      <c r="C145" s="816"/>
      <c r="D145" s="816"/>
      <c r="E145" s="816"/>
      <c r="F145" s="816"/>
      <c r="G145" s="816"/>
      <c r="H145" s="816"/>
      <c r="I145" s="816"/>
      <c r="J145" s="816"/>
      <c r="K145" s="816"/>
      <c r="L145" s="816"/>
      <c r="M145" s="816"/>
      <c r="N145" s="816"/>
      <c r="O145" s="816"/>
      <c r="P145" s="816"/>
      <c r="Q145" s="816"/>
      <c r="R145" s="816"/>
      <c r="S145" s="816"/>
      <c r="T145" s="816"/>
      <c r="U145" s="816"/>
      <c r="V145" s="816"/>
      <c r="W145" s="816"/>
      <c r="X145" s="816"/>
      <c r="Y145" s="816"/>
      <c r="Z145" s="816"/>
      <c r="AA145" s="816"/>
      <c r="AB145" s="816"/>
      <c r="AC145" s="816"/>
      <c r="AD145" s="816"/>
      <c r="AE145" s="816"/>
      <c r="AF145" s="816"/>
      <c r="AG145" s="816"/>
      <c r="AH145" s="816"/>
      <c r="AI145" s="816"/>
      <c r="AJ145" s="817"/>
      <c r="AK145" s="218"/>
      <c r="AL145" s="218"/>
      <c r="AM145" s="811" t="s">
        <v>544</v>
      </c>
      <c r="AN145" s="811"/>
      <c r="AO145" s="811"/>
      <c r="AP145" s="811"/>
      <c r="AQ145" s="811"/>
      <c r="AR145" s="811"/>
      <c r="AS145" s="811"/>
      <c r="AT145" s="811"/>
      <c r="AU145" s="811"/>
      <c r="AV145" s="811"/>
      <c r="AW145" s="811"/>
      <c r="AX145" s="811"/>
      <c r="AY145" s="811"/>
      <c r="AZ145" s="811"/>
      <c r="BA145" s="811"/>
      <c r="BB145" s="811"/>
      <c r="BC145" s="811"/>
      <c r="BD145" s="218"/>
    </row>
    <row r="146" spans="1:58" ht="16.149999999999999" customHeight="1">
      <c r="A146" s="218"/>
      <c r="B146" s="815"/>
      <c r="C146" s="816"/>
      <c r="D146" s="816"/>
      <c r="E146" s="816"/>
      <c r="F146" s="816"/>
      <c r="G146" s="816"/>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7"/>
      <c r="AK146" s="218"/>
      <c r="AL146" s="276"/>
      <c r="AM146" s="811"/>
      <c r="AN146" s="811"/>
      <c r="AO146" s="811"/>
      <c r="AP146" s="811"/>
      <c r="AQ146" s="811"/>
      <c r="AR146" s="811"/>
      <c r="AS146" s="811"/>
      <c r="AT146" s="811"/>
      <c r="AU146" s="811"/>
      <c r="AV146" s="811"/>
      <c r="AW146" s="811"/>
      <c r="AX146" s="811"/>
      <c r="AY146" s="811"/>
      <c r="AZ146" s="811"/>
      <c r="BA146" s="811"/>
      <c r="BB146" s="811"/>
      <c r="BC146" s="811"/>
      <c r="BD146" s="218"/>
    </row>
    <row r="147" spans="1:58" ht="16.149999999999999" customHeight="1">
      <c r="A147" s="218"/>
      <c r="B147" s="815"/>
      <c r="C147" s="816"/>
      <c r="D147" s="816"/>
      <c r="E147" s="816"/>
      <c r="F147" s="816"/>
      <c r="G147" s="816"/>
      <c r="H147" s="816"/>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16"/>
      <c r="AG147" s="816"/>
      <c r="AH147" s="816"/>
      <c r="AI147" s="816"/>
      <c r="AJ147" s="817"/>
      <c r="AK147" s="218"/>
      <c r="AL147" s="276"/>
      <c r="AM147" s="811"/>
      <c r="AN147" s="811"/>
      <c r="AO147" s="811"/>
      <c r="AP147" s="811"/>
      <c r="AQ147" s="811"/>
      <c r="AR147" s="811"/>
      <c r="AS147" s="811"/>
      <c r="AT147" s="811"/>
      <c r="AU147" s="811"/>
      <c r="AV147" s="811"/>
      <c r="AW147" s="811"/>
      <c r="AX147" s="811"/>
      <c r="AY147" s="811"/>
      <c r="AZ147" s="811"/>
      <c r="BA147" s="811"/>
      <c r="BB147" s="811"/>
      <c r="BC147" s="811"/>
      <c r="BD147" s="218"/>
    </row>
    <row r="148" spans="1:58" ht="16.149999999999999" customHeight="1">
      <c r="A148" s="218"/>
      <c r="B148" s="815"/>
      <c r="C148" s="816"/>
      <c r="D148" s="816"/>
      <c r="E148" s="816"/>
      <c r="F148" s="816"/>
      <c r="G148" s="816"/>
      <c r="H148" s="816"/>
      <c r="I148" s="816"/>
      <c r="J148" s="816"/>
      <c r="K148" s="816"/>
      <c r="L148" s="816"/>
      <c r="M148" s="816"/>
      <c r="N148" s="816"/>
      <c r="O148" s="816"/>
      <c r="P148" s="816"/>
      <c r="Q148" s="816"/>
      <c r="R148" s="816"/>
      <c r="S148" s="816"/>
      <c r="T148" s="816"/>
      <c r="U148" s="816"/>
      <c r="V148" s="816"/>
      <c r="W148" s="816"/>
      <c r="X148" s="816"/>
      <c r="Y148" s="816"/>
      <c r="Z148" s="816"/>
      <c r="AA148" s="816"/>
      <c r="AB148" s="816"/>
      <c r="AC148" s="816"/>
      <c r="AD148" s="816"/>
      <c r="AE148" s="816"/>
      <c r="AF148" s="816"/>
      <c r="AG148" s="816"/>
      <c r="AH148" s="816"/>
      <c r="AI148" s="816"/>
      <c r="AJ148" s="817"/>
      <c r="AK148" s="218"/>
      <c r="AL148" s="218"/>
      <c r="AM148" s="811" t="s">
        <v>554</v>
      </c>
      <c r="AN148" s="811"/>
      <c r="AO148" s="811"/>
      <c r="AP148" s="811"/>
      <c r="AQ148" s="811"/>
      <c r="AR148" s="811"/>
      <c r="AS148" s="811"/>
      <c r="AT148" s="811"/>
      <c r="AU148" s="811"/>
      <c r="AV148" s="811"/>
      <c r="AW148" s="811"/>
      <c r="AX148" s="811"/>
      <c r="AY148" s="811"/>
      <c r="AZ148" s="811"/>
      <c r="BA148" s="811"/>
      <c r="BB148" s="811"/>
      <c r="BC148" s="811"/>
      <c r="BD148" s="218"/>
    </row>
    <row r="149" spans="1:58" ht="16.149999999999999" customHeight="1">
      <c r="A149" s="218"/>
      <c r="B149" s="815"/>
      <c r="C149" s="816"/>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816"/>
      <c r="AE149" s="816"/>
      <c r="AF149" s="816"/>
      <c r="AG149" s="816"/>
      <c r="AH149" s="816"/>
      <c r="AI149" s="816"/>
      <c r="AJ149" s="817"/>
      <c r="AK149" s="218"/>
      <c r="AL149" s="276"/>
      <c r="AM149" s="811"/>
      <c r="AN149" s="811"/>
      <c r="AO149" s="811"/>
      <c r="AP149" s="811"/>
      <c r="AQ149" s="811"/>
      <c r="AR149" s="811"/>
      <c r="AS149" s="811"/>
      <c r="AT149" s="811"/>
      <c r="AU149" s="811"/>
      <c r="AV149" s="811"/>
      <c r="AW149" s="811"/>
      <c r="AX149" s="811"/>
      <c r="AY149" s="811"/>
      <c r="AZ149" s="811"/>
      <c r="BA149" s="811"/>
      <c r="BB149" s="811"/>
      <c r="BC149" s="811"/>
      <c r="BD149" s="218"/>
    </row>
    <row r="150" spans="1:58" ht="16.149999999999999" customHeight="1">
      <c r="A150" s="218"/>
      <c r="B150" s="815"/>
      <c r="C150" s="816"/>
      <c r="D150" s="816"/>
      <c r="E150" s="816"/>
      <c r="F150" s="816"/>
      <c r="G150" s="816"/>
      <c r="H150" s="816"/>
      <c r="I150" s="816"/>
      <c r="J150" s="816"/>
      <c r="K150" s="816"/>
      <c r="L150" s="816"/>
      <c r="M150" s="816"/>
      <c r="N150" s="816"/>
      <c r="O150" s="816"/>
      <c r="P150" s="816"/>
      <c r="Q150" s="816"/>
      <c r="R150" s="816"/>
      <c r="S150" s="816"/>
      <c r="T150" s="816"/>
      <c r="U150" s="816"/>
      <c r="V150" s="816"/>
      <c r="W150" s="816"/>
      <c r="X150" s="816"/>
      <c r="Y150" s="816"/>
      <c r="Z150" s="816"/>
      <c r="AA150" s="816"/>
      <c r="AB150" s="816"/>
      <c r="AC150" s="816"/>
      <c r="AD150" s="816"/>
      <c r="AE150" s="816"/>
      <c r="AF150" s="816"/>
      <c r="AG150" s="816"/>
      <c r="AH150" s="816"/>
      <c r="AI150" s="816"/>
      <c r="AJ150" s="817"/>
      <c r="AK150" s="218"/>
      <c r="AL150" s="276"/>
      <c r="AM150" s="811"/>
      <c r="AN150" s="811"/>
      <c r="AO150" s="811"/>
      <c r="AP150" s="811"/>
      <c r="AQ150" s="811"/>
      <c r="AR150" s="811"/>
      <c r="AS150" s="811"/>
      <c r="AT150" s="811"/>
      <c r="AU150" s="811"/>
      <c r="AV150" s="811"/>
      <c r="AW150" s="811"/>
      <c r="AX150" s="811"/>
      <c r="AY150" s="811"/>
      <c r="AZ150" s="811"/>
      <c r="BA150" s="811"/>
      <c r="BB150" s="811"/>
      <c r="BC150" s="811"/>
      <c r="BD150" s="218"/>
    </row>
    <row r="151" spans="1:58" ht="16.149999999999999" customHeight="1">
      <c r="A151" s="218"/>
      <c r="B151" s="815"/>
      <c r="C151" s="816"/>
      <c r="D151" s="816"/>
      <c r="E151" s="816"/>
      <c r="F151" s="816"/>
      <c r="G151" s="816"/>
      <c r="H151" s="816"/>
      <c r="I151" s="816"/>
      <c r="J151" s="816"/>
      <c r="K151" s="816"/>
      <c r="L151" s="816"/>
      <c r="M151" s="816"/>
      <c r="N151" s="816"/>
      <c r="O151" s="816"/>
      <c r="P151" s="816"/>
      <c r="Q151" s="816"/>
      <c r="R151" s="816"/>
      <c r="S151" s="816"/>
      <c r="T151" s="816"/>
      <c r="U151" s="816"/>
      <c r="V151" s="816"/>
      <c r="W151" s="816"/>
      <c r="X151" s="816"/>
      <c r="Y151" s="816"/>
      <c r="Z151" s="816"/>
      <c r="AA151" s="816"/>
      <c r="AB151" s="816"/>
      <c r="AC151" s="816"/>
      <c r="AD151" s="816"/>
      <c r="AE151" s="816"/>
      <c r="AF151" s="816"/>
      <c r="AG151" s="816"/>
      <c r="AH151" s="816"/>
      <c r="AI151" s="816"/>
      <c r="AJ151" s="817"/>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row>
    <row r="152" spans="1:58" ht="16.149999999999999" customHeight="1">
      <c r="A152" s="218"/>
      <c r="B152" s="815"/>
      <c r="C152" s="816"/>
      <c r="D152" s="816"/>
      <c r="E152" s="816"/>
      <c r="F152" s="816"/>
      <c r="G152" s="816"/>
      <c r="H152" s="816"/>
      <c r="I152" s="816"/>
      <c r="J152" s="816"/>
      <c r="K152" s="816"/>
      <c r="L152" s="816"/>
      <c r="M152" s="816"/>
      <c r="N152" s="816"/>
      <c r="O152" s="816"/>
      <c r="P152" s="816"/>
      <c r="Q152" s="816"/>
      <c r="R152" s="816"/>
      <c r="S152" s="816"/>
      <c r="T152" s="816"/>
      <c r="U152" s="816"/>
      <c r="V152" s="816"/>
      <c r="W152" s="816"/>
      <c r="X152" s="816"/>
      <c r="Y152" s="816"/>
      <c r="Z152" s="816"/>
      <c r="AA152" s="816"/>
      <c r="AB152" s="816"/>
      <c r="AC152" s="816"/>
      <c r="AD152" s="816"/>
      <c r="AE152" s="816"/>
      <c r="AF152" s="816"/>
      <c r="AG152" s="816"/>
      <c r="AH152" s="816"/>
      <c r="AI152" s="816"/>
      <c r="AJ152" s="817"/>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row>
    <row r="153" spans="1:58" ht="16.149999999999999" customHeight="1" thickBot="1">
      <c r="A153" s="218"/>
      <c r="B153" s="818"/>
      <c r="C153" s="819"/>
      <c r="D153" s="819"/>
      <c r="E153" s="819"/>
      <c r="F153" s="819"/>
      <c r="G153" s="819"/>
      <c r="H153" s="819"/>
      <c r="I153" s="819"/>
      <c r="J153" s="819"/>
      <c r="K153" s="819"/>
      <c r="L153" s="819"/>
      <c r="M153" s="819"/>
      <c r="N153" s="819"/>
      <c r="O153" s="819"/>
      <c r="P153" s="819"/>
      <c r="Q153" s="819"/>
      <c r="R153" s="819"/>
      <c r="S153" s="819"/>
      <c r="T153" s="819"/>
      <c r="U153" s="819"/>
      <c r="V153" s="819"/>
      <c r="W153" s="819"/>
      <c r="X153" s="819"/>
      <c r="Y153" s="819"/>
      <c r="Z153" s="819"/>
      <c r="AA153" s="819"/>
      <c r="AB153" s="819"/>
      <c r="AC153" s="819"/>
      <c r="AD153" s="819"/>
      <c r="AE153" s="819"/>
      <c r="AF153" s="819"/>
      <c r="AG153" s="819"/>
      <c r="AH153" s="819"/>
      <c r="AI153" s="819"/>
      <c r="AJ153" s="820"/>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row>
    <row r="154" spans="1:58" ht="16.149999999999999" customHeight="1">
      <c r="A154" s="218"/>
      <c r="B154" s="399" t="s">
        <v>127</v>
      </c>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row>
    <row r="155" spans="1:58" ht="16.149999999999999" customHeight="1">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row>
    <row r="156" spans="1:58" ht="16.149999999999999" customHeight="1">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row>
    <row r="157" spans="1:58" ht="16.149999999999999" customHeight="1" thickBot="1">
      <c r="A157" s="218"/>
      <c r="B157" s="218" t="s">
        <v>128</v>
      </c>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row>
    <row r="158" spans="1:58" ht="16.149999999999999" customHeight="1">
      <c r="A158" s="218"/>
      <c r="B158" s="688"/>
      <c r="C158" s="689"/>
      <c r="D158" s="689"/>
      <c r="E158" s="689"/>
      <c r="F158" s="689"/>
      <c r="G158" s="689"/>
      <c r="H158" s="689"/>
      <c r="I158" s="689"/>
      <c r="J158" s="690"/>
      <c r="K158" s="684">
        <f>IF(V87="","",EDATE(AA158,-42))</f>
        <v>43009</v>
      </c>
      <c r="L158" s="685"/>
      <c r="M158" s="590" t="s">
        <v>70</v>
      </c>
      <c r="N158" s="697"/>
      <c r="O158" s="684">
        <f>IF(V87="","",EDATE(AA158,-36))</f>
        <v>43191</v>
      </c>
      <c r="P158" s="685"/>
      <c r="Q158" s="590" t="s">
        <v>70</v>
      </c>
      <c r="R158" s="697"/>
      <c r="S158" s="684">
        <f>IF(V87="","",EDATE(AA158,-24))</f>
        <v>43556</v>
      </c>
      <c r="T158" s="685"/>
      <c r="U158" s="590" t="s">
        <v>70</v>
      </c>
      <c r="V158" s="697"/>
      <c r="W158" s="684">
        <f>IF(V87="","",EDATE(AA158,-12))</f>
        <v>43922</v>
      </c>
      <c r="X158" s="685"/>
      <c r="Y158" s="590" t="s">
        <v>70</v>
      </c>
      <c r="Z158" s="697"/>
      <c r="AA158" s="684">
        <f>Z110</f>
        <v>44287</v>
      </c>
      <c r="AB158" s="685"/>
      <c r="AC158" s="590" t="s">
        <v>70</v>
      </c>
      <c r="AD158" s="697"/>
      <c r="AE158" s="672" t="s">
        <v>129</v>
      </c>
      <c r="AF158" s="672"/>
      <c r="AG158" s="672"/>
      <c r="AH158" s="672"/>
      <c r="AI158" s="672"/>
      <c r="AJ158" s="673"/>
      <c r="AK158" s="421"/>
      <c r="AL158" s="218"/>
      <c r="AM158" s="218"/>
      <c r="AN158" s="218"/>
      <c r="AO158" s="278"/>
      <c r="AP158" s="278"/>
      <c r="AQ158" s="278"/>
      <c r="AR158" s="278"/>
      <c r="AS158" s="278"/>
      <c r="AT158" s="278"/>
      <c r="AU158" s="218"/>
      <c r="AV158" s="218"/>
      <c r="AW158" s="278"/>
      <c r="AX158" s="278"/>
      <c r="AY158" s="278"/>
      <c r="AZ158" s="278"/>
      <c r="BA158" s="278"/>
      <c r="BB158" s="278"/>
      <c r="BC158" s="218"/>
      <c r="BD158" s="218"/>
    </row>
    <row r="159" spans="1:58" ht="16.149999999999999" customHeight="1">
      <c r="A159" s="218"/>
      <c r="B159" s="691"/>
      <c r="C159" s="692"/>
      <c r="D159" s="692"/>
      <c r="E159" s="692"/>
      <c r="F159" s="692"/>
      <c r="G159" s="692"/>
      <c r="H159" s="692"/>
      <c r="I159" s="692"/>
      <c r="J159" s="693"/>
      <c r="K159" s="686"/>
      <c r="L159" s="687"/>
      <c r="M159" s="698"/>
      <c r="N159" s="699"/>
      <c r="O159" s="686"/>
      <c r="P159" s="687"/>
      <c r="Q159" s="698"/>
      <c r="R159" s="699"/>
      <c r="S159" s="686"/>
      <c r="T159" s="687"/>
      <c r="U159" s="698"/>
      <c r="V159" s="699"/>
      <c r="W159" s="686"/>
      <c r="X159" s="687"/>
      <c r="Y159" s="698"/>
      <c r="Z159" s="699"/>
      <c r="AA159" s="686"/>
      <c r="AB159" s="687"/>
      <c r="AC159" s="698"/>
      <c r="AD159" s="699"/>
      <c r="AE159" s="535"/>
      <c r="AF159" s="535"/>
      <c r="AG159" s="535"/>
      <c r="AH159" s="535"/>
      <c r="AI159" s="535"/>
      <c r="AJ159" s="674"/>
      <c r="AK159" s="313"/>
      <c r="AL159" s="313"/>
      <c r="AM159" s="218"/>
      <c r="AN159" s="218"/>
      <c r="AO159" s="218"/>
      <c r="AP159" s="218"/>
      <c r="AQ159" s="218"/>
      <c r="AR159" s="218"/>
      <c r="AS159" s="218"/>
      <c r="AT159" s="218"/>
      <c r="AU159" s="218"/>
      <c r="AV159" s="218"/>
      <c r="AW159" s="218"/>
      <c r="AX159" s="218"/>
      <c r="AY159" s="218"/>
      <c r="AZ159" s="218"/>
      <c r="BA159" s="218"/>
      <c r="BB159" s="218"/>
      <c r="BC159" s="218"/>
      <c r="BD159" s="279"/>
      <c r="BF159" s="128"/>
    </row>
    <row r="160" spans="1:58" ht="16.149999999999999" customHeight="1">
      <c r="A160" s="218"/>
      <c r="B160" s="694"/>
      <c r="C160" s="695"/>
      <c r="D160" s="695"/>
      <c r="E160" s="695"/>
      <c r="F160" s="695"/>
      <c r="G160" s="695"/>
      <c r="H160" s="695"/>
      <c r="I160" s="695"/>
      <c r="J160" s="696"/>
      <c r="K160" s="686"/>
      <c r="L160" s="687"/>
      <c r="M160" s="698"/>
      <c r="N160" s="699"/>
      <c r="O160" s="686"/>
      <c r="P160" s="687"/>
      <c r="Q160" s="698"/>
      <c r="R160" s="699"/>
      <c r="S160" s="686"/>
      <c r="T160" s="687"/>
      <c r="U160" s="698"/>
      <c r="V160" s="699"/>
      <c r="W160" s="686"/>
      <c r="X160" s="687"/>
      <c r="Y160" s="698"/>
      <c r="Z160" s="699"/>
      <c r="AA160" s="686"/>
      <c r="AB160" s="687"/>
      <c r="AC160" s="698"/>
      <c r="AD160" s="699"/>
      <c r="AE160" s="535"/>
      <c r="AF160" s="535"/>
      <c r="AG160" s="535"/>
      <c r="AH160" s="535"/>
      <c r="AI160" s="535"/>
      <c r="AJ160" s="674"/>
      <c r="AK160" s="435" t="s">
        <v>585</v>
      </c>
      <c r="AL160" s="435" t="s">
        <v>584</v>
      </c>
      <c r="AM160" s="218"/>
      <c r="AN160" s="218"/>
      <c r="AO160" s="278"/>
      <c r="AP160" s="278"/>
      <c r="AQ160" s="278"/>
      <c r="AR160" s="278"/>
      <c r="AS160" s="278"/>
      <c r="AT160" s="278"/>
      <c r="AU160" s="218"/>
      <c r="AV160" s="218"/>
      <c r="AW160" s="278"/>
      <c r="AX160" s="278"/>
      <c r="AY160" s="278"/>
      <c r="AZ160" s="278"/>
      <c r="BA160" s="278"/>
      <c r="BB160" s="278"/>
      <c r="BC160" s="218"/>
      <c r="BD160" s="279"/>
    </row>
    <row r="161" spans="1:58" ht="16.149999999999999" customHeight="1">
      <c r="A161" s="218"/>
      <c r="B161" s="509" t="s">
        <v>563</v>
      </c>
      <c r="C161" s="510"/>
      <c r="D161" s="510"/>
      <c r="E161" s="510"/>
      <c r="F161" s="511"/>
      <c r="G161" s="532" t="s">
        <v>130</v>
      </c>
      <c r="H161" s="533"/>
      <c r="I161" s="533"/>
      <c r="J161" s="533"/>
      <c r="K161" s="494" t="str">
        <f>'入力用①（5年間のデータ表）'!G24</f>
        <v/>
      </c>
      <c r="L161" s="495"/>
      <c r="M161" s="495"/>
      <c r="N161" s="495"/>
      <c r="O161" s="494" t="str">
        <f>'入力用①（5年間のデータ表）'!H24</f>
        <v/>
      </c>
      <c r="P161" s="495"/>
      <c r="Q161" s="495"/>
      <c r="R161" s="495"/>
      <c r="S161" s="494" t="str">
        <f>'入力用①（5年間のデータ表）'!I24</f>
        <v/>
      </c>
      <c r="T161" s="495"/>
      <c r="U161" s="495"/>
      <c r="V161" s="495"/>
      <c r="W161" s="494" t="str">
        <f>'入力用①（5年間のデータ表）'!J24</f>
        <v/>
      </c>
      <c r="X161" s="495"/>
      <c r="Y161" s="495"/>
      <c r="Z161" s="495"/>
      <c r="AA161" s="675" t="str">
        <f>'入力用①（5年間のデータ表）'!K24</f>
        <v/>
      </c>
      <c r="AB161" s="676"/>
      <c r="AC161" s="676"/>
      <c r="AD161" s="677"/>
      <c r="AE161" s="640"/>
      <c r="AF161" s="641"/>
      <c r="AG161" s="641"/>
      <c r="AH161" s="641"/>
      <c r="AI161" s="641"/>
      <c r="AJ161" s="642"/>
      <c r="AK161" s="435"/>
      <c r="AL161" s="435"/>
      <c r="AM161" s="508" t="str">
        <f>IF($C$238="",IF($AK$215&gt;0,"対前年度比（D）で改善できなかった（増加した）ものがあります。",""),"")</f>
        <v/>
      </c>
      <c r="AN161" s="508"/>
      <c r="AO161" s="508"/>
      <c r="AP161" s="508"/>
      <c r="AQ161" s="508"/>
      <c r="AR161" s="508"/>
      <c r="AS161" s="508"/>
      <c r="AT161" s="508"/>
      <c r="AU161" s="483"/>
      <c r="AV161" s="485" t="str">
        <f>IF($C$221="",IF($AL$215&gt;0,"５年度間平均原単位変化で改善できなかった（報告年度の原単位が初年度よりも増加した）ものがあります。",""),"")</f>
        <v/>
      </c>
      <c r="AW161" s="486"/>
      <c r="AX161" s="486"/>
      <c r="AY161" s="486"/>
      <c r="AZ161" s="486"/>
      <c r="BA161" s="486"/>
      <c r="BB161" s="486"/>
      <c r="BC161" s="486"/>
      <c r="BD161" s="486"/>
      <c r="BF161" s="128" t="s">
        <v>547</v>
      </c>
    </row>
    <row r="162" spans="1:58" ht="16.149999999999999" hidden="1" customHeight="1">
      <c r="A162" s="218"/>
      <c r="B162" s="512"/>
      <c r="C162" s="513"/>
      <c r="D162" s="513"/>
      <c r="E162" s="513"/>
      <c r="F162" s="514"/>
      <c r="G162" s="534"/>
      <c r="H162" s="535"/>
      <c r="I162" s="535"/>
      <c r="J162" s="535"/>
      <c r="K162" s="496"/>
      <c r="L162" s="497"/>
      <c r="M162" s="497"/>
      <c r="N162" s="497"/>
      <c r="O162" s="496"/>
      <c r="P162" s="497"/>
      <c r="Q162" s="497"/>
      <c r="R162" s="497"/>
      <c r="S162" s="496"/>
      <c r="T162" s="497"/>
      <c r="U162" s="497"/>
      <c r="V162" s="497"/>
      <c r="W162" s="496"/>
      <c r="X162" s="497"/>
      <c r="Y162" s="497"/>
      <c r="Z162" s="497"/>
      <c r="AA162" s="678"/>
      <c r="AB162" s="679"/>
      <c r="AC162" s="679"/>
      <c r="AD162" s="680"/>
      <c r="AE162" s="643"/>
      <c r="AF162" s="644"/>
      <c r="AG162" s="644"/>
      <c r="AH162" s="644"/>
      <c r="AI162" s="644"/>
      <c r="AJ162" s="645"/>
      <c r="AK162" s="435"/>
      <c r="AL162" s="435"/>
      <c r="AM162" s="508"/>
      <c r="AN162" s="508"/>
      <c r="AO162" s="508"/>
      <c r="AP162" s="508"/>
      <c r="AQ162" s="508"/>
      <c r="AR162" s="508"/>
      <c r="AS162" s="508"/>
      <c r="AT162" s="508"/>
      <c r="AU162" s="483"/>
      <c r="AV162" s="485"/>
      <c r="AW162" s="486"/>
      <c r="AX162" s="486"/>
      <c r="AY162" s="486"/>
      <c r="AZ162" s="486"/>
      <c r="BA162" s="486"/>
      <c r="BB162" s="486"/>
      <c r="BC162" s="486"/>
      <c r="BD162" s="486"/>
      <c r="BF162" s="128"/>
    </row>
    <row r="163" spans="1:58" ht="16.149999999999999" customHeight="1">
      <c r="A163" s="218"/>
      <c r="B163" s="515"/>
      <c r="C163" s="489"/>
      <c r="D163" s="489"/>
      <c r="E163" s="489"/>
      <c r="F163" s="514"/>
      <c r="G163" s="534"/>
      <c r="H163" s="535"/>
      <c r="I163" s="535"/>
      <c r="J163" s="535"/>
      <c r="K163" s="498"/>
      <c r="L163" s="498"/>
      <c r="M163" s="498"/>
      <c r="N163" s="498"/>
      <c r="O163" s="498"/>
      <c r="P163" s="498"/>
      <c r="Q163" s="498"/>
      <c r="R163" s="498"/>
      <c r="S163" s="498"/>
      <c r="T163" s="498"/>
      <c r="U163" s="498"/>
      <c r="V163" s="498"/>
      <c r="W163" s="498"/>
      <c r="X163" s="498"/>
      <c r="Y163" s="498"/>
      <c r="Z163" s="498"/>
      <c r="AA163" s="681"/>
      <c r="AB163" s="682"/>
      <c r="AC163" s="682"/>
      <c r="AD163" s="683"/>
      <c r="AE163" s="644"/>
      <c r="AF163" s="644"/>
      <c r="AG163" s="644"/>
      <c r="AH163" s="644"/>
      <c r="AI163" s="644"/>
      <c r="AJ163" s="645"/>
      <c r="AK163" s="435"/>
      <c r="AL163" s="435"/>
      <c r="AM163" s="508"/>
      <c r="AN163" s="508"/>
      <c r="AO163" s="508"/>
      <c r="AP163" s="508"/>
      <c r="AQ163" s="508"/>
      <c r="AR163" s="508"/>
      <c r="AS163" s="508"/>
      <c r="AT163" s="508"/>
      <c r="AU163" s="483"/>
      <c r="AV163" s="486"/>
      <c r="AW163" s="486"/>
      <c r="AX163" s="486"/>
      <c r="AY163" s="486"/>
      <c r="AZ163" s="486"/>
      <c r="BA163" s="486"/>
      <c r="BB163" s="486"/>
      <c r="BC163" s="486"/>
      <c r="BD163" s="486"/>
      <c r="BF163" s="128" t="s">
        <v>548</v>
      </c>
    </row>
    <row r="164" spans="1:58" ht="16.149999999999999" customHeight="1">
      <c r="A164" s="218"/>
      <c r="B164" s="515"/>
      <c r="C164" s="489"/>
      <c r="D164" s="489"/>
      <c r="E164" s="489"/>
      <c r="F164" s="514"/>
      <c r="G164" s="532" t="s">
        <v>131</v>
      </c>
      <c r="H164" s="536"/>
      <c r="I164" s="536"/>
      <c r="J164" s="537"/>
      <c r="K164" s="602"/>
      <c r="L164" s="603"/>
      <c r="M164" s="603"/>
      <c r="N164" s="604"/>
      <c r="O164" s="363" t="s">
        <v>132</v>
      </c>
      <c r="P164" s="648" t="str">
        <f>IF('入力用①（5年間のデータ表）'!H25="","",'入力用①（5年間のデータ表）'!H25)</f>
        <v/>
      </c>
      <c r="Q164" s="648"/>
      <c r="R164" s="649"/>
      <c r="S164" s="363" t="s">
        <v>133</v>
      </c>
      <c r="T164" s="648" t="str">
        <f>IF('入力用①（5年間のデータ表）'!I25="","",'入力用①（5年間のデータ表）'!I25)</f>
        <v/>
      </c>
      <c r="U164" s="648"/>
      <c r="V164" s="649"/>
      <c r="W164" s="363" t="s">
        <v>134</v>
      </c>
      <c r="X164" s="648" t="str">
        <f>IF('入力用①（5年間のデータ表）'!J25="","",'入力用①（5年間のデータ表）'!J25)</f>
        <v/>
      </c>
      <c r="Y164" s="648"/>
      <c r="Z164" s="649"/>
      <c r="AA164" s="400" t="s">
        <v>135</v>
      </c>
      <c r="AB164" s="522" t="str">
        <f>IF('入力用①（5年間のデータ表）'!K25="","",'入力用①（5年間のデータ表）'!K25)</f>
        <v/>
      </c>
      <c r="AC164" s="523"/>
      <c r="AD164" s="524"/>
      <c r="AE164" s="636" t="str">
        <f>'入力用①（5年間のデータ表）'!L24</f>
        <v/>
      </c>
      <c r="AF164" s="636"/>
      <c r="AG164" s="636"/>
      <c r="AH164" s="636"/>
      <c r="AI164" s="636"/>
      <c r="AJ164" s="637"/>
      <c r="AK164" s="435" t="str">
        <f>IF(AB164="","",IF(VALUE(AB164)&gt;=$AI$215,"M",IF(VALUE(AB164)&gt;$AI$216,"I","")))</f>
        <v/>
      </c>
      <c r="AL164" s="435" t="str">
        <f>IF($AE164="","",IF($AE164&gt;=$AI$215,"M",IF(AE164&gt;$AI$216,"I","")))</f>
        <v/>
      </c>
      <c r="AM164" s="483"/>
      <c r="AN164" s="483"/>
      <c r="AO164" s="483"/>
      <c r="AP164" s="483"/>
      <c r="AQ164" s="483"/>
      <c r="AR164" s="483"/>
      <c r="AS164" s="483"/>
      <c r="AT164" s="483"/>
      <c r="AU164" s="483"/>
      <c r="AV164" s="486"/>
      <c r="AW164" s="486"/>
      <c r="AX164" s="486"/>
      <c r="AY164" s="486"/>
      <c r="AZ164" s="486"/>
      <c r="BA164" s="486"/>
      <c r="BB164" s="486"/>
      <c r="BC164" s="486"/>
      <c r="BD164" s="486"/>
    </row>
    <row r="165" spans="1:58" ht="16.149999999999999" hidden="1" customHeight="1">
      <c r="A165" s="218"/>
      <c r="B165" s="515"/>
      <c r="C165" s="489"/>
      <c r="D165" s="489"/>
      <c r="E165" s="489"/>
      <c r="F165" s="514"/>
      <c r="G165" s="534"/>
      <c r="H165" s="538"/>
      <c r="I165" s="538"/>
      <c r="J165" s="539"/>
      <c r="K165" s="605"/>
      <c r="L165" s="606"/>
      <c r="M165" s="606"/>
      <c r="N165" s="607"/>
      <c r="O165" s="431"/>
      <c r="P165" s="650"/>
      <c r="Q165" s="650"/>
      <c r="R165" s="651"/>
      <c r="S165" s="431"/>
      <c r="T165" s="650"/>
      <c r="U165" s="650"/>
      <c r="V165" s="651"/>
      <c r="W165" s="431"/>
      <c r="X165" s="650"/>
      <c r="Y165" s="650"/>
      <c r="Z165" s="651"/>
      <c r="AA165" s="430"/>
      <c r="AB165" s="525"/>
      <c r="AC165" s="526"/>
      <c r="AD165" s="527"/>
      <c r="AE165" s="638"/>
      <c r="AF165" s="638"/>
      <c r="AG165" s="638"/>
      <c r="AH165" s="638"/>
      <c r="AI165" s="638"/>
      <c r="AJ165" s="639"/>
      <c r="AK165" s="435"/>
      <c r="AL165" s="435"/>
      <c r="AM165" s="484"/>
      <c r="AN165" s="484"/>
      <c r="AO165" s="484"/>
      <c r="AP165" s="484"/>
      <c r="AQ165" s="484"/>
      <c r="AR165" s="484"/>
      <c r="AS165" s="484"/>
      <c r="AT165" s="484"/>
      <c r="AU165" s="484"/>
      <c r="AV165" s="487"/>
      <c r="AW165" s="487"/>
      <c r="AX165" s="487"/>
      <c r="AY165" s="487"/>
      <c r="AZ165" s="487"/>
      <c r="BA165" s="487"/>
      <c r="BB165" s="487"/>
      <c r="BC165" s="487"/>
      <c r="BD165" s="487"/>
    </row>
    <row r="166" spans="1:58" ht="16.149999999999999" customHeight="1">
      <c r="A166" s="218"/>
      <c r="B166" s="515"/>
      <c r="C166" s="489"/>
      <c r="D166" s="489"/>
      <c r="E166" s="489"/>
      <c r="F166" s="514"/>
      <c r="G166" s="540"/>
      <c r="H166" s="538"/>
      <c r="I166" s="538"/>
      <c r="J166" s="539"/>
      <c r="K166" s="605"/>
      <c r="L166" s="606"/>
      <c r="M166" s="606"/>
      <c r="N166" s="607"/>
      <c r="O166" s="425"/>
      <c r="P166" s="652"/>
      <c r="Q166" s="652"/>
      <c r="R166" s="653"/>
      <c r="S166" s="425"/>
      <c r="T166" s="652"/>
      <c r="U166" s="652"/>
      <c r="V166" s="653"/>
      <c r="W166" s="425"/>
      <c r="X166" s="652"/>
      <c r="Y166" s="652"/>
      <c r="Z166" s="653"/>
      <c r="AA166" s="313"/>
      <c r="AB166" s="528"/>
      <c r="AC166" s="528"/>
      <c r="AD166" s="529"/>
      <c r="AE166" s="638"/>
      <c r="AF166" s="638"/>
      <c r="AG166" s="638"/>
      <c r="AH166" s="638"/>
      <c r="AI166" s="638"/>
      <c r="AJ166" s="639"/>
      <c r="AK166" s="435"/>
      <c r="AL166" s="435"/>
      <c r="AM166" s="484"/>
      <c r="AN166" s="484"/>
      <c r="AO166" s="484"/>
      <c r="AP166" s="484"/>
      <c r="AQ166" s="484"/>
      <c r="AR166" s="484"/>
      <c r="AS166" s="484"/>
      <c r="AT166" s="484"/>
      <c r="AU166" s="484"/>
      <c r="AV166" s="487"/>
      <c r="AW166" s="487"/>
      <c r="AX166" s="487"/>
      <c r="AY166" s="487"/>
      <c r="AZ166" s="487"/>
      <c r="BA166" s="487"/>
      <c r="BB166" s="487"/>
      <c r="BC166" s="487"/>
      <c r="BD166" s="487"/>
    </row>
    <row r="167" spans="1:58" ht="16.149999999999999" customHeight="1">
      <c r="A167" s="218"/>
      <c r="B167" s="272"/>
      <c r="C167" s="541" t="s">
        <v>564</v>
      </c>
      <c r="D167" s="510"/>
      <c r="E167" s="510"/>
      <c r="F167" s="511"/>
      <c r="G167" s="532" t="s">
        <v>130</v>
      </c>
      <c r="H167" s="533"/>
      <c r="I167" s="533"/>
      <c r="J167" s="533"/>
      <c r="K167" s="494" t="str">
        <f>'入力用①（5年間のデータ表）'!G28</f>
        <v/>
      </c>
      <c r="L167" s="495"/>
      <c r="M167" s="495"/>
      <c r="N167" s="495"/>
      <c r="O167" s="494" t="str">
        <f>'入力用①（5年間のデータ表）'!H28</f>
        <v/>
      </c>
      <c r="P167" s="495"/>
      <c r="Q167" s="495"/>
      <c r="R167" s="495"/>
      <c r="S167" s="494" t="str">
        <f>'入力用①（5年間のデータ表）'!I28</f>
        <v/>
      </c>
      <c r="T167" s="495"/>
      <c r="U167" s="495"/>
      <c r="V167" s="495"/>
      <c r="W167" s="494" t="str">
        <f>'入力用①（5年間のデータ表）'!J28</f>
        <v/>
      </c>
      <c r="X167" s="495"/>
      <c r="Y167" s="495"/>
      <c r="Z167" s="495"/>
      <c r="AA167" s="499" t="str">
        <f>'入力用①（5年間のデータ表）'!K28</f>
        <v/>
      </c>
      <c r="AB167" s="500"/>
      <c r="AC167" s="500"/>
      <c r="AD167" s="501"/>
      <c r="AE167" s="640"/>
      <c r="AF167" s="641"/>
      <c r="AG167" s="641"/>
      <c r="AH167" s="641"/>
      <c r="AI167" s="641"/>
      <c r="AJ167" s="642"/>
      <c r="AK167" s="435"/>
      <c r="AL167" s="435"/>
      <c r="AM167" s="482" t="str">
        <f>IF($AK$215&gt;0,"黄色セルの素材について、【第６表】の（ロ）に理由を入力して下さい。","")</f>
        <v/>
      </c>
      <c r="AN167" s="482"/>
      <c r="AO167" s="482"/>
      <c r="AP167" s="482"/>
      <c r="AQ167" s="482"/>
      <c r="AR167" s="482"/>
      <c r="AS167" s="482"/>
      <c r="AT167" s="482"/>
      <c r="AU167" s="483"/>
      <c r="AV167" s="485" t="str">
        <f>IF($C$221="",IF($AL$215&gt;0,"赤色セルの素材について、【第６表】の（イ）に理由を入力して下さい。",""),"")</f>
        <v/>
      </c>
      <c r="AW167" s="487"/>
      <c r="AX167" s="487"/>
      <c r="AY167" s="487"/>
      <c r="AZ167" s="487"/>
      <c r="BA167" s="487"/>
      <c r="BB167" s="487"/>
      <c r="BC167" s="487"/>
      <c r="BD167" s="487"/>
      <c r="BF167" s="128" t="s">
        <v>547</v>
      </c>
    </row>
    <row r="168" spans="1:58" ht="16.149999999999999" hidden="1" customHeight="1">
      <c r="A168" s="218"/>
      <c r="B168" s="272"/>
      <c r="C168" s="542"/>
      <c r="D168" s="513"/>
      <c r="E168" s="513"/>
      <c r="F168" s="514"/>
      <c r="G168" s="534"/>
      <c r="H168" s="535"/>
      <c r="I168" s="535"/>
      <c r="J168" s="535"/>
      <c r="K168" s="496"/>
      <c r="L168" s="497"/>
      <c r="M168" s="497"/>
      <c r="N168" s="497"/>
      <c r="O168" s="496"/>
      <c r="P168" s="497"/>
      <c r="Q168" s="497"/>
      <c r="R168" s="497"/>
      <c r="S168" s="496"/>
      <c r="T168" s="497"/>
      <c r="U168" s="497"/>
      <c r="V168" s="497"/>
      <c r="W168" s="496"/>
      <c r="X168" s="497"/>
      <c r="Y168" s="497"/>
      <c r="Z168" s="497"/>
      <c r="AA168" s="502"/>
      <c r="AB168" s="503"/>
      <c r="AC168" s="503"/>
      <c r="AD168" s="504"/>
      <c r="AE168" s="643"/>
      <c r="AF168" s="644"/>
      <c r="AG168" s="644"/>
      <c r="AH168" s="644"/>
      <c r="AI168" s="644"/>
      <c r="AJ168" s="645"/>
      <c r="AK168" s="435"/>
      <c r="AL168" s="435"/>
      <c r="AM168" s="482"/>
      <c r="AN168" s="482"/>
      <c r="AO168" s="482"/>
      <c r="AP168" s="482"/>
      <c r="AQ168" s="482"/>
      <c r="AR168" s="482"/>
      <c r="AS168" s="482"/>
      <c r="AT168" s="482"/>
      <c r="AU168" s="483"/>
      <c r="AV168" s="487"/>
      <c r="AW168" s="487"/>
      <c r="AX168" s="487"/>
      <c r="AY168" s="487"/>
      <c r="AZ168" s="487"/>
      <c r="BA168" s="487"/>
      <c r="BB168" s="487"/>
      <c r="BC168" s="487"/>
      <c r="BD168" s="487"/>
      <c r="BF168" s="128"/>
    </row>
    <row r="169" spans="1:58" ht="16.149999999999999" customHeight="1">
      <c r="A169" s="218"/>
      <c r="B169" s="272"/>
      <c r="C169" s="543"/>
      <c r="D169" s="489"/>
      <c r="E169" s="489"/>
      <c r="F169" s="514"/>
      <c r="G169" s="534"/>
      <c r="H169" s="535"/>
      <c r="I169" s="535"/>
      <c r="J169" s="535"/>
      <c r="K169" s="498"/>
      <c r="L169" s="498"/>
      <c r="M169" s="498"/>
      <c r="N169" s="498"/>
      <c r="O169" s="498"/>
      <c r="P169" s="498"/>
      <c r="Q169" s="498"/>
      <c r="R169" s="498"/>
      <c r="S169" s="498"/>
      <c r="T169" s="498"/>
      <c r="U169" s="498"/>
      <c r="V169" s="498"/>
      <c r="W169" s="498"/>
      <c r="X169" s="498"/>
      <c r="Y169" s="498"/>
      <c r="Z169" s="498"/>
      <c r="AA169" s="505"/>
      <c r="AB169" s="506"/>
      <c r="AC169" s="506"/>
      <c r="AD169" s="507"/>
      <c r="AE169" s="644"/>
      <c r="AF169" s="644"/>
      <c r="AG169" s="644"/>
      <c r="AH169" s="644"/>
      <c r="AI169" s="644"/>
      <c r="AJ169" s="645"/>
      <c r="AK169" s="435"/>
      <c r="AL169" s="435"/>
      <c r="AM169" s="482"/>
      <c r="AN169" s="482"/>
      <c r="AO169" s="482"/>
      <c r="AP169" s="482"/>
      <c r="AQ169" s="482"/>
      <c r="AR169" s="482"/>
      <c r="AS169" s="482"/>
      <c r="AT169" s="482"/>
      <c r="AU169" s="483"/>
      <c r="AV169" s="487"/>
      <c r="AW169" s="487"/>
      <c r="AX169" s="487"/>
      <c r="AY169" s="487"/>
      <c r="AZ169" s="487"/>
      <c r="BA169" s="487"/>
      <c r="BB169" s="487"/>
      <c r="BC169" s="487"/>
      <c r="BD169" s="487"/>
      <c r="BF169" s="128" t="s">
        <v>548</v>
      </c>
    </row>
    <row r="170" spans="1:58" ht="16.149999999999999" customHeight="1">
      <c r="A170" s="218"/>
      <c r="B170" s="273"/>
      <c r="C170" s="543"/>
      <c r="D170" s="489"/>
      <c r="E170" s="489"/>
      <c r="F170" s="514"/>
      <c r="G170" s="532" t="s">
        <v>131</v>
      </c>
      <c r="H170" s="536"/>
      <c r="I170" s="536"/>
      <c r="J170" s="537"/>
      <c r="K170" s="602"/>
      <c r="L170" s="603"/>
      <c r="M170" s="603"/>
      <c r="N170" s="604"/>
      <c r="O170" s="363" t="s">
        <v>132</v>
      </c>
      <c r="P170" s="522" t="str">
        <f>IF('入力用①（5年間のデータ表）'!H29="","",'入力用①（5年間のデータ表）'!H29)</f>
        <v/>
      </c>
      <c r="Q170" s="523"/>
      <c r="R170" s="524"/>
      <c r="S170" s="363" t="s">
        <v>133</v>
      </c>
      <c r="T170" s="522" t="str">
        <f>IF('入力用①（5年間のデータ表）'!I29="","",'入力用①（5年間のデータ表）'!I29)</f>
        <v/>
      </c>
      <c r="U170" s="523"/>
      <c r="V170" s="524"/>
      <c r="W170" s="363" t="s">
        <v>134</v>
      </c>
      <c r="X170" s="522" t="str">
        <f>IF('入力用①（5年間のデータ表）'!J29="","",'入力用①（5年間のデータ表）'!J29)</f>
        <v/>
      </c>
      <c r="Y170" s="523"/>
      <c r="Z170" s="524"/>
      <c r="AA170" s="400" t="s">
        <v>135</v>
      </c>
      <c r="AB170" s="522" t="str">
        <f>IF('入力用①（5年間のデータ表）'!K29="","",'入力用①（5年間のデータ表）'!K29)</f>
        <v/>
      </c>
      <c r="AC170" s="523"/>
      <c r="AD170" s="524"/>
      <c r="AE170" s="636" t="str">
        <f>'入力用①（5年間のデータ表）'!L28</f>
        <v/>
      </c>
      <c r="AF170" s="636"/>
      <c r="AG170" s="636"/>
      <c r="AH170" s="636"/>
      <c r="AI170" s="636"/>
      <c r="AJ170" s="637"/>
      <c r="AK170" s="435" t="str">
        <f t="shared" ref="AK170" si="0">IF(AB170="","",IF(VALUE(AB170)&gt;=$AI$215,"M",IF(VALUE(AB170)&gt;$AI$216,"I","")))</f>
        <v/>
      </c>
      <c r="AL170" s="435" t="str">
        <f t="shared" ref="AL170" si="1">IF($AE170="","",IF($AE170&gt;=$AI$215,"M",IF(AE170&gt;$AI$216,"I","")))</f>
        <v/>
      </c>
      <c r="AM170" s="482"/>
      <c r="AN170" s="482"/>
      <c r="AO170" s="482"/>
      <c r="AP170" s="482"/>
      <c r="AQ170" s="482"/>
      <c r="AR170" s="482"/>
      <c r="AS170" s="482"/>
      <c r="AT170" s="482"/>
      <c r="AU170" s="483"/>
      <c r="AV170" s="487"/>
      <c r="AW170" s="487"/>
      <c r="AX170" s="487"/>
      <c r="AY170" s="487"/>
      <c r="AZ170" s="487"/>
      <c r="BA170" s="487"/>
      <c r="BB170" s="487"/>
      <c r="BC170" s="487"/>
      <c r="BD170" s="487"/>
    </row>
    <row r="171" spans="1:58" ht="16.149999999999999" hidden="1" customHeight="1">
      <c r="A171" s="218"/>
      <c r="B171" s="273"/>
      <c r="C171" s="543"/>
      <c r="D171" s="489"/>
      <c r="E171" s="489"/>
      <c r="F171" s="514"/>
      <c r="G171" s="534"/>
      <c r="H171" s="538"/>
      <c r="I171" s="538"/>
      <c r="J171" s="539"/>
      <c r="K171" s="605"/>
      <c r="L171" s="606"/>
      <c r="M171" s="606"/>
      <c r="N171" s="607"/>
      <c r="O171" s="431"/>
      <c r="P171" s="525"/>
      <c r="Q171" s="526"/>
      <c r="R171" s="527"/>
      <c r="S171" s="431"/>
      <c r="T171" s="525"/>
      <c r="U171" s="526"/>
      <c r="V171" s="527"/>
      <c r="W171" s="431"/>
      <c r="X171" s="525"/>
      <c r="Y171" s="526"/>
      <c r="Z171" s="527"/>
      <c r="AA171" s="430"/>
      <c r="AB171" s="525"/>
      <c r="AC171" s="526"/>
      <c r="AD171" s="527"/>
      <c r="AE171" s="638"/>
      <c r="AF171" s="638"/>
      <c r="AG171" s="638"/>
      <c r="AH171" s="638"/>
      <c r="AI171" s="638"/>
      <c r="AJ171" s="639"/>
      <c r="AK171" s="435"/>
      <c r="AL171" s="435"/>
      <c r="AM171" s="483"/>
      <c r="AN171" s="483"/>
      <c r="AO171" s="483"/>
      <c r="AP171" s="483"/>
      <c r="AQ171" s="483"/>
      <c r="AR171" s="483"/>
      <c r="AS171" s="483"/>
      <c r="AT171" s="483"/>
      <c r="AU171" s="483"/>
      <c r="AV171" s="487"/>
      <c r="AW171" s="487"/>
      <c r="AX171" s="487"/>
      <c r="AY171" s="487"/>
      <c r="AZ171" s="487"/>
      <c r="BA171" s="487"/>
      <c r="BB171" s="487"/>
      <c r="BC171" s="487"/>
      <c r="BD171" s="487"/>
    </row>
    <row r="172" spans="1:58" ht="16.149999999999999" customHeight="1">
      <c r="A172" s="218"/>
      <c r="B172" s="273"/>
      <c r="C172" s="544"/>
      <c r="D172" s="517"/>
      <c r="E172" s="517"/>
      <c r="F172" s="518"/>
      <c r="G172" s="540"/>
      <c r="H172" s="538"/>
      <c r="I172" s="538"/>
      <c r="J172" s="539"/>
      <c r="K172" s="605"/>
      <c r="L172" s="606"/>
      <c r="M172" s="606"/>
      <c r="N172" s="607"/>
      <c r="O172" s="425"/>
      <c r="P172" s="528"/>
      <c r="Q172" s="528"/>
      <c r="R172" s="529"/>
      <c r="S172" s="425"/>
      <c r="T172" s="528"/>
      <c r="U172" s="528"/>
      <c r="V172" s="529"/>
      <c r="W172" s="425"/>
      <c r="X172" s="528"/>
      <c r="Y172" s="528"/>
      <c r="Z172" s="529"/>
      <c r="AA172" s="313"/>
      <c r="AB172" s="528"/>
      <c r="AC172" s="528"/>
      <c r="AD172" s="529"/>
      <c r="AE172" s="638"/>
      <c r="AF172" s="638"/>
      <c r="AG172" s="638"/>
      <c r="AH172" s="638"/>
      <c r="AI172" s="638"/>
      <c r="AJ172" s="639"/>
      <c r="AK172" s="435"/>
      <c r="AL172" s="435"/>
      <c r="AM172" s="484"/>
      <c r="AN172" s="484"/>
      <c r="AO172" s="484"/>
      <c r="AP172" s="484"/>
      <c r="AQ172" s="484"/>
      <c r="AR172" s="484"/>
      <c r="AS172" s="484"/>
      <c r="AT172" s="484"/>
      <c r="AU172" s="484"/>
      <c r="AV172" s="487"/>
      <c r="AW172" s="487"/>
      <c r="AX172" s="487"/>
      <c r="AY172" s="487"/>
      <c r="AZ172" s="487"/>
      <c r="BA172" s="487"/>
      <c r="BB172" s="487"/>
      <c r="BC172" s="487"/>
      <c r="BD172" s="487"/>
    </row>
    <row r="173" spans="1:58" ht="16.149999999999999" customHeight="1">
      <c r="A173" s="218"/>
      <c r="B173" s="272"/>
      <c r="C173" s="541" t="s">
        <v>565</v>
      </c>
      <c r="D173" s="510"/>
      <c r="E173" s="510"/>
      <c r="F173" s="511"/>
      <c r="G173" s="532" t="s">
        <v>130</v>
      </c>
      <c r="H173" s="533"/>
      <c r="I173" s="533"/>
      <c r="J173" s="533"/>
      <c r="K173" s="494" t="str">
        <f>'入力用①（5年間のデータ表）'!G32</f>
        <v/>
      </c>
      <c r="L173" s="495"/>
      <c r="M173" s="495"/>
      <c r="N173" s="495"/>
      <c r="O173" s="494" t="str">
        <f>'入力用①（5年間のデータ表）'!H32</f>
        <v/>
      </c>
      <c r="P173" s="495"/>
      <c r="Q173" s="495"/>
      <c r="R173" s="495"/>
      <c r="S173" s="494" t="str">
        <f>'入力用①（5年間のデータ表）'!I32</f>
        <v/>
      </c>
      <c r="T173" s="495"/>
      <c r="U173" s="495"/>
      <c r="V173" s="495"/>
      <c r="W173" s="494" t="str">
        <f>'入力用①（5年間のデータ表）'!J32</f>
        <v/>
      </c>
      <c r="X173" s="495"/>
      <c r="Y173" s="495"/>
      <c r="Z173" s="495"/>
      <c r="AA173" s="499" t="str">
        <f>'入力用①（5年間のデータ表）'!K32</f>
        <v/>
      </c>
      <c r="AB173" s="500"/>
      <c r="AC173" s="500"/>
      <c r="AD173" s="501"/>
      <c r="AE173" s="640"/>
      <c r="AF173" s="641"/>
      <c r="AG173" s="641"/>
      <c r="AH173" s="641"/>
      <c r="AI173" s="641"/>
      <c r="AJ173" s="642"/>
      <c r="AK173" s="435"/>
      <c r="AL173" s="435"/>
      <c r="AM173" s="231"/>
      <c r="AN173" s="231"/>
      <c r="AO173" s="231"/>
      <c r="AP173" s="231"/>
      <c r="AQ173" s="231"/>
      <c r="AR173" s="231"/>
      <c r="AS173" s="231"/>
      <c r="AT173" s="231"/>
      <c r="AU173" s="231"/>
      <c r="AV173" s="231"/>
      <c r="AW173" s="231"/>
      <c r="AX173" s="231"/>
      <c r="AY173" s="231"/>
      <c r="AZ173" s="231"/>
      <c r="BA173" s="231"/>
      <c r="BB173" s="231"/>
      <c r="BC173" s="231"/>
      <c r="BD173" s="279"/>
      <c r="BF173" s="128" t="s">
        <v>547</v>
      </c>
    </row>
    <row r="174" spans="1:58" ht="16.149999999999999" hidden="1" customHeight="1">
      <c r="A174" s="218"/>
      <c r="B174" s="272"/>
      <c r="C174" s="542"/>
      <c r="D174" s="513"/>
      <c r="E174" s="513"/>
      <c r="F174" s="514"/>
      <c r="G174" s="534"/>
      <c r="H174" s="535"/>
      <c r="I174" s="535"/>
      <c r="J174" s="535"/>
      <c r="K174" s="496"/>
      <c r="L174" s="497"/>
      <c r="M174" s="497"/>
      <c r="N174" s="497"/>
      <c r="O174" s="496"/>
      <c r="P174" s="497"/>
      <c r="Q174" s="497"/>
      <c r="R174" s="497"/>
      <c r="S174" s="496"/>
      <c r="T174" s="497"/>
      <c r="U174" s="497"/>
      <c r="V174" s="497"/>
      <c r="W174" s="496"/>
      <c r="X174" s="497"/>
      <c r="Y174" s="497"/>
      <c r="Z174" s="497"/>
      <c r="AA174" s="502"/>
      <c r="AB174" s="503"/>
      <c r="AC174" s="503"/>
      <c r="AD174" s="504"/>
      <c r="AE174" s="643"/>
      <c r="AF174" s="644"/>
      <c r="AG174" s="644"/>
      <c r="AH174" s="644"/>
      <c r="AI174" s="644"/>
      <c r="AJ174" s="645"/>
      <c r="AK174" s="435"/>
      <c r="AL174" s="435"/>
      <c r="AM174" s="231"/>
      <c r="AN174" s="231"/>
      <c r="AO174" s="231"/>
      <c r="AP174" s="231"/>
      <c r="AQ174" s="231"/>
      <c r="AR174" s="231"/>
      <c r="AS174" s="231"/>
      <c r="AT174" s="231"/>
      <c r="AU174" s="231"/>
      <c r="AV174" s="231"/>
      <c r="AW174" s="231"/>
      <c r="AX174" s="231"/>
      <c r="AY174" s="231"/>
      <c r="AZ174" s="231"/>
      <c r="BA174" s="231"/>
      <c r="BB174" s="231"/>
      <c r="BC174" s="231"/>
      <c r="BD174" s="279"/>
      <c r="BF174" s="128"/>
    </row>
    <row r="175" spans="1:58" ht="16.149999999999999" customHeight="1">
      <c r="A175" s="218"/>
      <c r="B175" s="272"/>
      <c r="C175" s="543"/>
      <c r="D175" s="489"/>
      <c r="E175" s="489"/>
      <c r="F175" s="514"/>
      <c r="G175" s="534"/>
      <c r="H175" s="535"/>
      <c r="I175" s="535"/>
      <c r="J175" s="535"/>
      <c r="K175" s="498"/>
      <c r="L175" s="498"/>
      <c r="M175" s="498"/>
      <c r="N175" s="498"/>
      <c r="O175" s="498"/>
      <c r="P175" s="498"/>
      <c r="Q175" s="498"/>
      <c r="R175" s="498"/>
      <c r="S175" s="498"/>
      <c r="T175" s="498"/>
      <c r="U175" s="498"/>
      <c r="V175" s="498"/>
      <c r="W175" s="498"/>
      <c r="X175" s="498"/>
      <c r="Y175" s="498"/>
      <c r="Z175" s="498"/>
      <c r="AA175" s="505"/>
      <c r="AB175" s="506"/>
      <c r="AC175" s="506"/>
      <c r="AD175" s="507"/>
      <c r="AE175" s="644"/>
      <c r="AF175" s="644"/>
      <c r="AG175" s="644"/>
      <c r="AH175" s="644"/>
      <c r="AI175" s="644"/>
      <c r="AJ175" s="645"/>
      <c r="AK175" s="435"/>
      <c r="AL175" s="435"/>
      <c r="AM175" s="231"/>
      <c r="AN175" s="231"/>
      <c r="AO175" s="231"/>
      <c r="AP175" s="231"/>
      <c r="AQ175" s="231"/>
      <c r="AR175" s="231"/>
      <c r="AS175" s="231"/>
      <c r="AT175" s="231"/>
      <c r="AU175" s="231"/>
      <c r="AV175" s="231"/>
      <c r="AW175" s="231"/>
      <c r="AX175" s="231"/>
      <c r="AY175" s="231"/>
      <c r="AZ175" s="231"/>
      <c r="BA175" s="231"/>
      <c r="BB175" s="231"/>
      <c r="BC175" s="231"/>
      <c r="BD175" s="279"/>
      <c r="BF175" s="128" t="s">
        <v>548</v>
      </c>
    </row>
    <row r="176" spans="1:58" ht="16.149999999999999" customHeight="1">
      <c r="A176" s="218"/>
      <c r="B176" s="273"/>
      <c r="C176" s="543"/>
      <c r="D176" s="489"/>
      <c r="E176" s="489"/>
      <c r="F176" s="514"/>
      <c r="G176" s="532" t="s">
        <v>131</v>
      </c>
      <c r="H176" s="536"/>
      <c r="I176" s="536"/>
      <c r="J176" s="537"/>
      <c r="K176" s="602"/>
      <c r="L176" s="603"/>
      <c r="M176" s="603"/>
      <c r="N176" s="604"/>
      <c r="O176" s="363" t="s">
        <v>132</v>
      </c>
      <c r="P176" s="522" t="str">
        <f>IF('入力用①（5年間のデータ表）'!H33="","",'入力用①（5年間のデータ表）'!H33)</f>
        <v/>
      </c>
      <c r="Q176" s="523"/>
      <c r="R176" s="524"/>
      <c r="S176" s="363" t="s">
        <v>133</v>
      </c>
      <c r="T176" s="522" t="str">
        <f>IF('入力用①（5年間のデータ表）'!I33="","",'入力用①（5年間のデータ表）'!I33)</f>
        <v/>
      </c>
      <c r="U176" s="523"/>
      <c r="V176" s="524"/>
      <c r="W176" s="363" t="s">
        <v>134</v>
      </c>
      <c r="X176" s="522" t="str">
        <f>IF('入力用①（5年間のデータ表）'!J33="","",'入力用①（5年間のデータ表）'!J33)</f>
        <v/>
      </c>
      <c r="Y176" s="523"/>
      <c r="Z176" s="524"/>
      <c r="AA176" s="400" t="s">
        <v>135</v>
      </c>
      <c r="AB176" s="522" t="str">
        <f>IF('入力用①（5年間のデータ表）'!K33="","",'入力用①（5年間のデータ表）'!K33)</f>
        <v/>
      </c>
      <c r="AC176" s="523"/>
      <c r="AD176" s="524"/>
      <c r="AE176" s="636" t="str">
        <f>'入力用①（5年間のデータ表）'!L32</f>
        <v/>
      </c>
      <c r="AF176" s="636"/>
      <c r="AG176" s="636"/>
      <c r="AH176" s="636"/>
      <c r="AI176" s="636"/>
      <c r="AJ176" s="637"/>
      <c r="AK176" s="435" t="str">
        <f t="shared" ref="AK176" si="2">IF(AB176="","",IF(VALUE(AB176)&gt;=$AI$215,"M",IF(VALUE(AB176)&gt;$AI$216,"I","")))</f>
        <v/>
      </c>
      <c r="AL176" s="435" t="str">
        <f t="shared" ref="AL176" si="3">IF($AE176="","",IF($AE176&gt;=$AI$215,"M",IF(AE176&gt;$AI$216,"I","")))</f>
        <v/>
      </c>
      <c r="AM176" s="231"/>
      <c r="AN176" s="231"/>
      <c r="AO176" s="231"/>
      <c r="AP176" s="231"/>
      <c r="AQ176" s="231"/>
      <c r="AR176" s="231"/>
      <c r="AS176" s="231"/>
      <c r="AT176" s="231"/>
      <c r="AU176" s="231"/>
      <c r="AV176" s="231"/>
      <c r="AW176" s="231"/>
      <c r="AX176" s="231"/>
      <c r="AY176" s="231"/>
      <c r="AZ176" s="231"/>
      <c r="BA176" s="231"/>
      <c r="BB176" s="231"/>
      <c r="BC176" s="231"/>
      <c r="BD176" s="279"/>
    </row>
    <row r="177" spans="1:58" ht="16.149999999999999" hidden="1" customHeight="1">
      <c r="A177" s="218"/>
      <c r="B177" s="273"/>
      <c r="C177" s="543"/>
      <c r="D177" s="489"/>
      <c r="E177" s="489"/>
      <c r="F177" s="514"/>
      <c r="G177" s="534"/>
      <c r="H177" s="538"/>
      <c r="I177" s="538"/>
      <c r="J177" s="539"/>
      <c r="K177" s="605"/>
      <c r="L177" s="606"/>
      <c r="M177" s="606"/>
      <c r="N177" s="607"/>
      <c r="O177" s="431"/>
      <c r="P177" s="525"/>
      <c r="Q177" s="526"/>
      <c r="R177" s="527"/>
      <c r="S177" s="431"/>
      <c r="T177" s="525"/>
      <c r="U177" s="526"/>
      <c r="V177" s="527"/>
      <c r="W177" s="431"/>
      <c r="X177" s="525"/>
      <c r="Y177" s="526"/>
      <c r="Z177" s="527"/>
      <c r="AA177" s="430"/>
      <c r="AB177" s="525"/>
      <c r="AC177" s="526"/>
      <c r="AD177" s="527"/>
      <c r="AE177" s="638"/>
      <c r="AF177" s="638"/>
      <c r="AG177" s="638"/>
      <c r="AH177" s="638"/>
      <c r="AI177" s="638"/>
      <c r="AJ177" s="639"/>
      <c r="AK177" s="435"/>
      <c r="AL177" s="435"/>
      <c r="AM177" s="231"/>
      <c r="AN177" s="231"/>
      <c r="AO177" s="231"/>
      <c r="AP177" s="231"/>
      <c r="AQ177" s="231"/>
      <c r="AR177" s="231"/>
      <c r="AS177" s="231"/>
      <c r="AT177" s="231"/>
      <c r="AU177" s="231"/>
      <c r="AV177" s="231"/>
      <c r="AW177" s="231"/>
      <c r="AX177" s="231"/>
      <c r="AY177" s="231"/>
      <c r="AZ177" s="231"/>
      <c r="BA177" s="231"/>
      <c r="BB177" s="231"/>
      <c r="BC177" s="231"/>
      <c r="BD177" s="279"/>
    </row>
    <row r="178" spans="1:58" ht="16.149999999999999" customHeight="1">
      <c r="A178" s="218"/>
      <c r="B178" s="273"/>
      <c r="C178" s="544"/>
      <c r="D178" s="517"/>
      <c r="E178" s="517"/>
      <c r="F178" s="518"/>
      <c r="G178" s="540"/>
      <c r="H178" s="538"/>
      <c r="I178" s="538"/>
      <c r="J178" s="539"/>
      <c r="K178" s="605"/>
      <c r="L178" s="606"/>
      <c r="M178" s="606"/>
      <c r="N178" s="607"/>
      <c r="O178" s="425"/>
      <c r="P178" s="528"/>
      <c r="Q178" s="528"/>
      <c r="R178" s="529"/>
      <c r="S178" s="425"/>
      <c r="T178" s="528"/>
      <c r="U178" s="528"/>
      <c r="V178" s="529"/>
      <c r="W178" s="425"/>
      <c r="X178" s="528"/>
      <c r="Y178" s="528"/>
      <c r="Z178" s="529"/>
      <c r="AA178" s="313"/>
      <c r="AB178" s="528"/>
      <c r="AC178" s="528"/>
      <c r="AD178" s="529"/>
      <c r="AE178" s="638"/>
      <c r="AF178" s="638"/>
      <c r="AG178" s="638"/>
      <c r="AH178" s="638"/>
      <c r="AI178" s="638"/>
      <c r="AJ178" s="639"/>
      <c r="AK178" s="435"/>
      <c r="AL178" s="435"/>
      <c r="AM178" s="231"/>
      <c r="AN178" s="231"/>
      <c r="AO178" s="231"/>
      <c r="AP178" s="231"/>
      <c r="AQ178" s="231"/>
      <c r="AR178" s="231"/>
      <c r="AS178" s="231"/>
      <c r="AT178" s="231"/>
      <c r="AU178" s="231"/>
      <c r="AV178" s="231"/>
      <c r="AW178" s="231"/>
      <c r="AX178" s="231"/>
      <c r="AY178" s="231"/>
      <c r="AZ178" s="231"/>
      <c r="BA178" s="231"/>
      <c r="BB178" s="231"/>
      <c r="BC178" s="231"/>
      <c r="BD178" s="279"/>
    </row>
    <row r="179" spans="1:58" ht="16.149999999999999" customHeight="1">
      <c r="A179" s="218"/>
      <c r="B179" s="272"/>
      <c r="C179" s="541" t="s">
        <v>566</v>
      </c>
      <c r="D179" s="510"/>
      <c r="E179" s="510"/>
      <c r="F179" s="511"/>
      <c r="G179" s="532" t="s">
        <v>130</v>
      </c>
      <c r="H179" s="533"/>
      <c r="I179" s="533"/>
      <c r="J179" s="533"/>
      <c r="K179" s="494" t="str">
        <f>'入力用①（5年間のデータ表）'!G36</f>
        <v/>
      </c>
      <c r="L179" s="495"/>
      <c r="M179" s="495"/>
      <c r="N179" s="495"/>
      <c r="O179" s="494" t="str">
        <f>'入力用①（5年間のデータ表）'!H36</f>
        <v/>
      </c>
      <c r="P179" s="495"/>
      <c r="Q179" s="495"/>
      <c r="R179" s="495"/>
      <c r="S179" s="494" t="str">
        <f>'入力用①（5年間のデータ表）'!I36</f>
        <v/>
      </c>
      <c r="T179" s="495"/>
      <c r="U179" s="495"/>
      <c r="V179" s="495"/>
      <c r="W179" s="494" t="str">
        <f>'入力用①（5年間のデータ表）'!J36</f>
        <v/>
      </c>
      <c r="X179" s="495"/>
      <c r="Y179" s="495"/>
      <c r="Z179" s="495"/>
      <c r="AA179" s="499" t="str">
        <f>'入力用①（5年間のデータ表）'!K36</f>
        <v/>
      </c>
      <c r="AB179" s="500"/>
      <c r="AC179" s="500"/>
      <c r="AD179" s="501"/>
      <c r="AE179" s="640"/>
      <c r="AF179" s="641"/>
      <c r="AG179" s="641"/>
      <c r="AH179" s="641"/>
      <c r="AI179" s="641"/>
      <c r="AJ179" s="642"/>
      <c r="AK179" s="435"/>
      <c r="AL179" s="435"/>
      <c r="AM179" s="231"/>
      <c r="AN179" s="231"/>
      <c r="AO179" s="231"/>
      <c r="AP179" s="231"/>
      <c r="AQ179" s="231"/>
      <c r="AR179" s="231"/>
      <c r="AS179" s="231"/>
      <c r="AT179" s="231"/>
      <c r="AU179" s="231"/>
      <c r="AV179" s="231"/>
      <c r="AW179" s="231"/>
      <c r="AX179" s="231"/>
      <c r="AY179" s="231"/>
      <c r="AZ179" s="231"/>
      <c r="BA179" s="231"/>
      <c r="BB179" s="231"/>
      <c r="BC179" s="231"/>
      <c r="BD179" s="279"/>
      <c r="BF179" s="128" t="s">
        <v>547</v>
      </c>
    </row>
    <row r="180" spans="1:58" ht="16.149999999999999" hidden="1" customHeight="1">
      <c r="A180" s="218"/>
      <c r="B180" s="272"/>
      <c r="C180" s="542"/>
      <c r="D180" s="513"/>
      <c r="E180" s="513"/>
      <c r="F180" s="514"/>
      <c r="G180" s="534"/>
      <c r="H180" s="535"/>
      <c r="I180" s="535"/>
      <c r="J180" s="535"/>
      <c r="K180" s="496"/>
      <c r="L180" s="497"/>
      <c r="M180" s="497"/>
      <c r="N180" s="497"/>
      <c r="O180" s="496"/>
      <c r="P180" s="497"/>
      <c r="Q180" s="497"/>
      <c r="R180" s="497"/>
      <c r="S180" s="496"/>
      <c r="T180" s="497"/>
      <c r="U180" s="497"/>
      <c r="V180" s="497"/>
      <c r="W180" s="496"/>
      <c r="X180" s="497"/>
      <c r="Y180" s="497"/>
      <c r="Z180" s="497"/>
      <c r="AA180" s="502"/>
      <c r="AB180" s="503"/>
      <c r="AC180" s="503"/>
      <c r="AD180" s="504"/>
      <c r="AE180" s="643"/>
      <c r="AF180" s="644"/>
      <c r="AG180" s="644"/>
      <c r="AH180" s="644"/>
      <c r="AI180" s="644"/>
      <c r="AJ180" s="645"/>
      <c r="AK180" s="435"/>
      <c r="AL180" s="435"/>
      <c r="AM180" s="231"/>
      <c r="AN180" s="231"/>
      <c r="AO180" s="231"/>
      <c r="AP180" s="231"/>
      <c r="AQ180" s="231"/>
      <c r="AR180" s="231"/>
      <c r="AS180" s="231"/>
      <c r="AT180" s="231"/>
      <c r="AU180" s="231"/>
      <c r="AV180" s="231"/>
      <c r="AW180" s="231"/>
      <c r="AX180" s="231"/>
      <c r="AY180" s="231"/>
      <c r="AZ180" s="231"/>
      <c r="BA180" s="231"/>
      <c r="BB180" s="231"/>
      <c r="BC180" s="231"/>
      <c r="BD180" s="279"/>
      <c r="BF180" s="128"/>
    </row>
    <row r="181" spans="1:58" ht="16.149999999999999" customHeight="1">
      <c r="A181" s="218"/>
      <c r="B181" s="272"/>
      <c r="C181" s="543"/>
      <c r="D181" s="489"/>
      <c r="E181" s="489"/>
      <c r="F181" s="514"/>
      <c r="G181" s="534"/>
      <c r="H181" s="535"/>
      <c r="I181" s="535"/>
      <c r="J181" s="535"/>
      <c r="K181" s="498"/>
      <c r="L181" s="498"/>
      <c r="M181" s="498"/>
      <c r="N181" s="498"/>
      <c r="O181" s="498"/>
      <c r="P181" s="498"/>
      <c r="Q181" s="498"/>
      <c r="R181" s="498"/>
      <c r="S181" s="498"/>
      <c r="T181" s="498"/>
      <c r="U181" s="498"/>
      <c r="V181" s="498"/>
      <c r="W181" s="498"/>
      <c r="X181" s="498"/>
      <c r="Y181" s="498"/>
      <c r="Z181" s="498"/>
      <c r="AA181" s="505"/>
      <c r="AB181" s="506"/>
      <c r="AC181" s="506"/>
      <c r="AD181" s="507"/>
      <c r="AE181" s="644"/>
      <c r="AF181" s="644"/>
      <c r="AG181" s="644"/>
      <c r="AH181" s="644"/>
      <c r="AI181" s="644"/>
      <c r="AJ181" s="645"/>
      <c r="AK181" s="435"/>
      <c r="AL181" s="435"/>
      <c r="AM181" s="231"/>
      <c r="AN181" s="231"/>
      <c r="AO181" s="231"/>
      <c r="AP181" s="231"/>
      <c r="AQ181" s="231"/>
      <c r="AR181" s="231"/>
      <c r="AS181" s="231"/>
      <c r="AT181" s="231"/>
      <c r="AU181" s="231"/>
      <c r="AV181" s="231"/>
      <c r="AW181" s="231"/>
      <c r="AX181" s="231"/>
      <c r="AY181" s="231"/>
      <c r="AZ181" s="231"/>
      <c r="BA181" s="231"/>
      <c r="BB181" s="231"/>
      <c r="BC181" s="231"/>
      <c r="BD181" s="279"/>
      <c r="BF181" s="128" t="s">
        <v>548</v>
      </c>
    </row>
    <row r="182" spans="1:58" ht="16.149999999999999" customHeight="1">
      <c r="A182" s="218"/>
      <c r="B182" s="273"/>
      <c r="C182" s="543"/>
      <c r="D182" s="489"/>
      <c r="E182" s="489"/>
      <c r="F182" s="514"/>
      <c r="G182" s="532" t="s">
        <v>131</v>
      </c>
      <c r="H182" s="536"/>
      <c r="I182" s="536"/>
      <c r="J182" s="537"/>
      <c r="K182" s="602"/>
      <c r="L182" s="603"/>
      <c r="M182" s="603"/>
      <c r="N182" s="604"/>
      <c r="O182" s="363" t="s">
        <v>132</v>
      </c>
      <c r="P182" s="522" t="str">
        <f>IF('入力用①（5年間のデータ表）'!H37="","",'入力用①（5年間のデータ表）'!H37)</f>
        <v/>
      </c>
      <c r="Q182" s="523"/>
      <c r="R182" s="524"/>
      <c r="S182" s="363" t="s">
        <v>133</v>
      </c>
      <c r="T182" s="522" t="str">
        <f>IF('入力用①（5年間のデータ表）'!I37="","",'入力用①（5年間のデータ表）'!I37)</f>
        <v/>
      </c>
      <c r="U182" s="523"/>
      <c r="V182" s="524"/>
      <c r="W182" s="363" t="s">
        <v>134</v>
      </c>
      <c r="X182" s="522" t="str">
        <f>IF('入力用①（5年間のデータ表）'!J37="","",'入力用①（5年間のデータ表）'!J37)</f>
        <v/>
      </c>
      <c r="Y182" s="523"/>
      <c r="Z182" s="524"/>
      <c r="AA182" s="400" t="s">
        <v>135</v>
      </c>
      <c r="AB182" s="522" t="str">
        <f>IF('入力用①（5年間のデータ表）'!K37="","",'入力用①（5年間のデータ表）'!K37)</f>
        <v/>
      </c>
      <c r="AC182" s="523"/>
      <c r="AD182" s="524"/>
      <c r="AE182" s="636" t="str">
        <f>'入力用①（5年間のデータ表）'!L36</f>
        <v/>
      </c>
      <c r="AF182" s="636"/>
      <c r="AG182" s="636"/>
      <c r="AH182" s="636"/>
      <c r="AI182" s="636"/>
      <c r="AJ182" s="637"/>
      <c r="AK182" s="435" t="str">
        <f t="shared" ref="AK182" si="4">IF(AB182="","",IF(VALUE(AB182)&gt;=$AI$215,"M",IF(VALUE(AB182)&gt;$AI$216,"I","")))</f>
        <v/>
      </c>
      <c r="AL182" s="435" t="str">
        <f t="shared" ref="AL182" si="5">IF($AE182="","",IF($AE182&gt;=$AI$215,"M",IF(AE182&gt;$AI$216,"I","")))</f>
        <v/>
      </c>
      <c r="AM182" s="508" t="str">
        <f>IF($C$238="",IF($AK$215&gt;0,"対前年度比（D）で改善できなかった（増加した）ものがあります。",""),"")</f>
        <v/>
      </c>
      <c r="AN182" s="508"/>
      <c r="AO182" s="508"/>
      <c r="AP182" s="508"/>
      <c r="AQ182" s="508"/>
      <c r="AR182" s="508"/>
      <c r="AS182" s="508"/>
      <c r="AT182" s="508"/>
      <c r="AU182" s="483"/>
      <c r="AV182" s="485" t="str">
        <f>IF($C$221="",IF($AL$215&gt;0,"５年度間平均原単位変化で改善できなかった（報告年度の原単位が初年度よりも増加した）ものがあります。",""),"")</f>
        <v/>
      </c>
      <c r="AW182" s="486"/>
      <c r="AX182" s="486"/>
      <c r="AY182" s="486"/>
      <c r="AZ182" s="486"/>
      <c r="BA182" s="486"/>
      <c r="BB182" s="486"/>
      <c r="BC182" s="486"/>
      <c r="BD182" s="486"/>
    </row>
    <row r="183" spans="1:58" ht="16.149999999999999" hidden="1" customHeight="1">
      <c r="A183" s="218"/>
      <c r="B183" s="273"/>
      <c r="C183" s="543"/>
      <c r="D183" s="489"/>
      <c r="E183" s="489"/>
      <c r="F183" s="514"/>
      <c r="G183" s="534"/>
      <c r="H183" s="538"/>
      <c r="I183" s="538"/>
      <c r="J183" s="539"/>
      <c r="K183" s="605"/>
      <c r="L183" s="606"/>
      <c r="M183" s="606"/>
      <c r="N183" s="607"/>
      <c r="O183" s="431"/>
      <c r="P183" s="525"/>
      <c r="Q183" s="526"/>
      <c r="R183" s="527"/>
      <c r="S183" s="431"/>
      <c r="T183" s="525"/>
      <c r="U183" s="526"/>
      <c r="V183" s="527"/>
      <c r="W183" s="431"/>
      <c r="X183" s="525"/>
      <c r="Y183" s="526"/>
      <c r="Z183" s="527"/>
      <c r="AA183" s="430"/>
      <c r="AB183" s="525"/>
      <c r="AC183" s="526"/>
      <c r="AD183" s="527"/>
      <c r="AE183" s="638"/>
      <c r="AF183" s="638"/>
      <c r="AG183" s="638"/>
      <c r="AH183" s="638"/>
      <c r="AI183" s="638"/>
      <c r="AJ183" s="639"/>
      <c r="AK183" s="435"/>
      <c r="AL183" s="435"/>
      <c r="AM183" s="508"/>
      <c r="AN183" s="508"/>
      <c r="AO183" s="508"/>
      <c r="AP183" s="508"/>
      <c r="AQ183" s="508"/>
      <c r="AR183" s="508"/>
      <c r="AS183" s="508"/>
      <c r="AT183" s="508"/>
      <c r="AU183" s="483"/>
      <c r="AV183" s="485"/>
      <c r="AW183" s="486"/>
      <c r="AX183" s="486"/>
      <c r="AY183" s="486"/>
      <c r="AZ183" s="486"/>
      <c r="BA183" s="486"/>
      <c r="BB183" s="486"/>
      <c r="BC183" s="486"/>
      <c r="BD183" s="486"/>
    </row>
    <row r="184" spans="1:58" ht="16.149999999999999" customHeight="1">
      <c r="A184" s="218"/>
      <c r="B184" s="273"/>
      <c r="C184" s="544"/>
      <c r="D184" s="517"/>
      <c r="E184" s="517"/>
      <c r="F184" s="518"/>
      <c r="G184" s="540"/>
      <c r="H184" s="538"/>
      <c r="I184" s="538"/>
      <c r="J184" s="539"/>
      <c r="K184" s="605"/>
      <c r="L184" s="606"/>
      <c r="M184" s="606"/>
      <c r="N184" s="607"/>
      <c r="O184" s="425"/>
      <c r="P184" s="528"/>
      <c r="Q184" s="528"/>
      <c r="R184" s="529"/>
      <c r="S184" s="425"/>
      <c r="T184" s="528"/>
      <c r="U184" s="528"/>
      <c r="V184" s="529"/>
      <c r="W184" s="425"/>
      <c r="X184" s="528"/>
      <c r="Y184" s="528"/>
      <c r="Z184" s="529"/>
      <c r="AA184" s="313"/>
      <c r="AB184" s="528"/>
      <c r="AC184" s="528"/>
      <c r="AD184" s="529"/>
      <c r="AE184" s="638"/>
      <c r="AF184" s="638"/>
      <c r="AG184" s="638"/>
      <c r="AH184" s="638"/>
      <c r="AI184" s="638"/>
      <c r="AJ184" s="639"/>
      <c r="AK184" s="435"/>
      <c r="AL184" s="435"/>
      <c r="AM184" s="508"/>
      <c r="AN184" s="508"/>
      <c r="AO184" s="508"/>
      <c r="AP184" s="508"/>
      <c r="AQ184" s="508"/>
      <c r="AR184" s="508"/>
      <c r="AS184" s="508"/>
      <c r="AT184" s="508"/>
      <c r="AU184" s="483"/>
      <c r="AV184" s="486"/>
      <c r="AW184" s="486"/>
      <c r="AX184" s="486"/>
      <c r="AY184" s="486"/>
      <c r="AZ184" s="486"/>
      <c r="BA184" s="486"/>
      <c r="BB184" s="486"/>
      <c r="BC184" s="486"/>
      <c r="BD184" s="486"/>
    </row>
    <row r="185" spans="1:58" ht="16.149999999999999" customHeight="1">
      <c r="A185" s="218"/>
      <c r="B185" s="272"/>
      <c r="C185" s="541" t="s">
        <v>567</v>
      </c>
      <c r="D185" s="510"/>
      <c r="E185" s="510"/>
      <c r="F185" s="511"/>
      <c r="G185" s="532" t="s">
        <v>130</v>
      </c>
      <c r="H185" s="533"/>
      <c r="I185" s="533"/>
      <c r="J185" s="533"/>
      <c r="K185" s="494" t="str">
        <f>'入力用①（5年間のデータ表）'!G40</f>
        <v/>
      </c>
      <c r="L185" s="495"/>
      <c r="M185" s="495"/>
      <c r="N185" s="495"/>
      <c r="O185" s="494" t="str">
        <f>'入力用①（5年間のデータ表）'!H40</f>
        <v/>
      </c>
      <c r="P185" s="495"/>
      <c r="Q185" s="495"/>
      <c r="R185" s="495"/>
      <c r="S185" s="494" t="str">
        <f>'入力用①（5年間のデータ表）'!I40</f>
        <v/>
      </c>
      <c r="T185" s="495"/>
      <c r="U185" s="495"/>
      <c r="V185" s="495"/>
      <c r="W185" s="494" t="str">
        <f>'入力用①（5年間のデータ表）'!J40</f>
        <v/>
      </c>
      <c r="X185" s="495"/>
      <c r="Y185" s="495"/>
      <c r="Z185" s="495"/>
      <c r="AA185" s="499" t="str">
        <f>'入力用①（5年間のデータ表）'!K40</f>
        <v/>
      </c>
      <c r="AB185" s="500"/>
      <c r="AC185" s="500"/>
      <c r="AD185" s="501"/>
      <c r="AE185" s="640"/>
      <c r="AF185" s="641"/>
      <c r="AG185" s="641"/>
      <c r="AH185" s="641"/>
      <c r="AI185" s="641"/>
      <c r="AJ185" s="642"/>
      <c r="AK185" s="435"/>
      <c r="AL185" s="435"/>
      <c r="AM185" s="483"/>
      <c r="AN185" s="483"/>
      <c r="AO185" s="483"/>
      <c r="AP185" s="483"/>
      <c r="AQ185" s="483"/>
      <c r="AR185" s="483"/>
      <c r="AS185" s="483"/>
      <c r="AT185" s="483"/>
      <c r="AU185" s="483"/>
      <c r="AV185" s="486"/>
      <c r="AW185" s="486"/>
      <c r="AX185" s="486"/>
      <c r="AY185" s="486"/>
      <c r="AZ185" s="486"/>
      <c r="BA185" s="486"/>
      <c r="BB185" s="486"/>
      <c r="BC185" s="486"/>
      <c r="BD185" s="486"/>
      <c r="BF185" s="128" t="s">
        <v>547</v>
      </c>
    </row>
    <row r="186" spans="1:58" ht="16.149999999999999" hidden="1" customHeight="1">
      <c r="A186" s="218"/>
      <c r="B186" s="272"/>
      <c r="C186" s="542"/>
      <c r="D186" s="513"/>
      <c r="E186" s="513"/>
      <c r="F186" s="514"/>
      <c r="G186" s="534"/>
      <c r="H186" s="535"/>
      <c r="I186" s="535"/>
      <c r="J186" s="535"/>
      <c r="K186" s="496"/>
      <c r="L186" s="497"/>
      <c r="M186" s="497"/>
      <c r="N186" s="497"/>
      <c r="O186" s="496"/>
      <c r="P186" s="497"/>
      <c r="Q186" s="497"/>
      <c r="R186" s="497"/>
      <c r="S186" s="496"/>
      <c r="T186" s="497"/>
      <c r="U186" s="497"/>
      <c r="V186" s="497"/>
      <c r="W186" s="496"/>
      <c r="X186" s="497"/>
      <c r="Y186" s="497"/>
      <c r="Z186" s="497"/>
      <c r="AA186" s="502"/>
      <c r="AB186" s="503"/>
      <c r="AC186" s="503"/>
      <c r="AD186" s="504"/>
      <c r="AE186" s="643"/>
      <c r="AF186" s="644"/>
      <c r="AG186" s="644"/>
      <c r="AH186" s="644"/>
      <c r="AI186" s="644"/>
      <c r="AJ186" s="645"/>
      <c r="AK186" s="435"/>
      <c r="AL186" s="435"/>
      <c r="AM186" s="484"/>
      <c r="AN186" s="484"/>
      <c r="AO186" s="484"/>
      <c r="AP186" s="484"/>
      <c r="AQ186" s="484"/>
      <c r="AR186" s="484"/>
      <c r="AS186" s="484"/>
      <c r="AT186" s="484"/>
      <c r="AU186" s="484"/>
      <c r="AV186" s="487"/>
      <c r="AW186" s="487"/>
      <c r="AX186" s="487"/>
      <c r="AY186" s="487"/>
      <c r="AZ186" s="487"/>
      <c r="BA186" s="487"/>
      <c r="BB186" s="487"/>
      <c r="BC186" s="487"/>
      <c r="BD186" s="487"/>
      <c r="BF186" s="128"/>
    </row>
    <row r="187" spans="1:58" ht="16.149999999999999" customHeight="1">
      <c r="A187" s="218"/>
      <c r="B187" s="272"/>
      <c r="C187" s="543"/>
      <c r="D187" s="489"/>
      <c r="E187" s="489"/>
      <c r="F187" s="514"/>
      <c r="G187" s="534"/>
      <c r="H187" s="535"/>
      <c r="I187" s="535"/>
      <c r="J187" s="535"/>
      <c r="K187" s="498"/>
      <c r="L187" s="498"/>
      <c r="M187" s="498"/>
      <c r="N187" s="498"/>
      <c r="O187" s="498"/>
      <c r="P187" s="498"/>
      <c r="Q187" s="498"/>
      <c r="R187" s="498"/>
      <c r="S187" s="498"/>
      <c r="T187" s="498"/>
      <c r="U187" s="498"/>
      <c r="V187" s="498"/>
      <c r="W187" s="498"/>
      <c r="X187" s="498"/>
      <c r="Y187" s="498"/>
      <c r="Z187" s="498"/>
      <c r="AA187" s="505"/>
      <c r="AB187" s="506"/>
      <c r="AC187" s="506"/>
      <c r="AD187" s="507"/>
      <c r="AE187" s="644"/>
      <c r="AF187" s="644"/>
      <c r="AG187" s="644"/>
      <c r="AH187" s="644"/>
      <c r="AI187" s="644"/>
      <c r="AJ187" s="645"/>
      <c r="AK187" s="435"/>
      <c r="AL187" s="435"/>
      <c r="AM187" s="484"/>
      <c r="AN187" s="484"/>
      <c r="AO187" s="484"/>
      <c r="AP187" s="484"/>
      <c r="AQ187" s="484"/>
      <c r="AR187" s="484"/>
      <c r="AS187" s="484"/>
      <c r="AT187" s="484"/>
      <c r="AU187" s="484"/>
      <c r="AV187" s="487"/>
      <c r="AW187" s="487"/>
      <c r="AX187" s="487"/>
      <c r="AY187" s="487"/>
      <c r="AZ187" s="487"/>
      <c r="BA187" s="487"/>
      <c r="BB187" s="487"/>
      <c r="BC187" s="487"/>
      <c r="BD187" s="487"/>
      <c r="BF187" s="128" t="s">
        <v>548</v>
      </c>
    </row>
    <row r="188" spans="1:58" ht="16.149999999999999" customHeight="1">
      <c r="A188" s="218"/>
      <c r="B188" s="273"/>
      <c r="C188" s="543"/>
      <c r="D188" s="489"/>
      <c r="E188" s="489"/>
      <c r="F188" s="514"/>
      <c r="G188" s="532" t="s">
        <v>131</v>
      </c>
      <c r="H188" s="536"/>
      <c r="I188" s="536"/>
      <c r="J188" s="537"/>
      <c r="K188" s="602"/>
      <c r="L188" s="603"/>
      <c r="M188" s="603"/>
      <c r="N188" s="604"/>
      <c r="O188" s="363" t="s">
        <v>132</v>
      </c>
      <c r="P188" s="522" t="str">
        <f>IF('入力用①（5年間のデータ表）'!H41="","",'入力用①（5年間のデータ表）'!H41)</f>
        <v/>
      </c>
      <c r="Q188" s="523"/>
      <c r="R188" s="524"/>
      <c r="S188" s="363" t="s">
        <v>133</v>
      </c>
      <c r="T188" s="522" t="str">
        <f>IF('入力用①（5年間のデータ表）'!I41="","",'入力用①（5年間のデータ表）'!I41)</f>
        <v/>
      </c>
      <c r="U188" s="523"/>
      <c r="V188" s="524"/>
      <c r="W188" s="363" t="s">
        <v>134</v>
      </c>
      <c r="X188" s="522" t="str">
        <f>IF('入力用①（5年間のデータ表）'!J41="","",'入力用①（5年間のデータ表）'!J41)</f>
        <v/>
      </c>
      <c r="Y188" s="523"/>
      <c r="Z188" s="524"/>
      <c r="AA188" s="400" t="s">
        <v>135</v>
      </c>
      <c r="AB188" s="522" t="str">
        <f>IF('入力用①（5年間のデータ表）'!K41="","",'入力用①（5年間のデータ表）'!K41)</f>
        <v/>
      </c>
      <c r="AC188" s="523"/>
      <c r="AD188" s="524"/>
      <c r="AE188" s="636" t="str">
        <f>'入力用①（5年間のデータ表）'!L40</f>
        <v/>
      </c>
      <c r="AF188" s="636"/>
      <c r="AG188" s="636"/>
      <c r="AH188" s="636"/>
      <c r="AI188" s="636"/>
      <c r="AJ188" s="637"/>
      <c r="AK188" s="435" t="str">
        <f t="shared" ref="AK188" si="6">IF(AB188="","",IF(VALUE(AB188)&gt;=$AI$215,"M",IF(VALUE(AB188)&gt;$AI$216,"I","")))</f>
        <v/>
      </c>
      <c r="AL188" s="435" t="str">
        <f t="shared" ref="AL188" si="7">IF($AE188="","",IF($AE188&gt;=$AI$215,"M",IF(AE188&gt;$AI$216,"I","")))</f>
        <v/>
      </c>
      <c r="AM188" s="482" t="str">
        <f>IF($AK$215&gt;0,"黄色セルの素材について、【第６表】の（ロ）に理由を入力して下さい。","")</f>
        <v/>
      </c>
      <c r="AN188" s="482"/>
      <c r="AO188" s="482"/>
      <c r="AP188" s="482"/>
      <c r="AQ188" s="482"/>
      <c r="AR188" s="482"/>
      <c r="AS188" s="482"/>
      <c r="AT188" s="482"/>
      <c r="AU188" s="483"/>
      <c r="AV188" s="485" t="str">
        <f>IF($C$221="",IF($AL$215&gt;0,"赤色セルの素材について、【第６表】の（イ）に理由を入力して下さい。",""),"")</f>
        <v/>
      </c>
      <c r="AW188" s="487"/>
      <c r="AX188" s="487"/>
      <c r="AY188" s="487"/>
      <c r="AZ188" s="487"/>
      <c r="BA188" s="487"/>
      <c r="BB188" s="487"/>
      <c r="BC188" s="487"/>
      <c r="BD188" s="487"/>
    </row>
    <row r="189" spans="1:58" ht="16.149999999999999" hidden="1" customHeight="1">
      <c r="A189" s="218"/>
      <c r="B189" s="273"/>
      <c r="C189" s="543"/>
      <c r="D189" s="489"/>
      <c r="E189" s="489"/>
      <c r="F189" s="514"/>
      <c r="G189" s="534"/>
      <c r="H189" s="538"/>
      <c r="I189" s="538"/>
      <c r="J189" s="539"/>
      <c r="K189" s="605"/>
      <c r="L189" s="606"/>
      <c r="M189" s="606"/>
      <c r="N189" s="607"/>
      <c r="O189" s="431"/>
      <c r="P189" s="525"/>
      <c r="Q189" s="526"/>
      <c r="R189" s="527"/>
      <c r="S189" s="431"/>
      <c r="T189" s="525"/>
      <c r="U189" s="526"/>
      <c r="V189" s="527"/>
      <c r="W189" s="431"/>
      <c r="X189" s="525"/>
      <c r="Y189" s="526"/>
      <c r="Z189" s="527"/>
      <c r="AA189" s="430"/>
      <c r="AB189" s="525"/>
      <c r="AC189" s="526"/>
      <c r="AD189" s="527"/>
      <c r="AE189" s="638"/>
      <c r="AF189" s="638"/>
      <c r="AG189" s="638"/>
      <c r="AH189" s="638"/>
      <c r="AI189" s="638"/>
      <c r="AJ189" s="639"/>
      <c r="AK189" s="435"/>
      <c r="AL189" s="435"/>
      <c r="AM189" s="482"/>
      <c r="AN189" s="482"/>
      <c r="AO189" s="482"/>
      <c r="AP189" s="482"/>
      <c r="AQ189" s="482"/>
      <c r="AR189" s="482"/>
      <c r="AS189" s="482"/>
      <c r="AT189" s="482"/>
      <c r="AU189" s="483"/>
      <c r="AV189" s="487"/>
      <c r="AW189" s="487"/>
      <c r="AX189" s="487"/>
      <c r="AY189" s="487"/>
      <c r="AZ189" s="487"/>
      <c r="BA189" s="487"/>
      <c r="BB189" s="487"/>
      <c r="BC189" s="487"/>
      <c r="BD189" s="487"/>
    </row>
    <row r="190" spans="1:58" ht="16.149999999999999" customHeight="1">
      <c r="A190" s="218"/>
      <c r="B190" s="273"/>
      <c r="C190" s="544"/>
      <c r="D190" s="517"/>
      <c r="E190" s="517"/>
      <c r="F190" s="518"/>
      <c r="G190" s="540"/>
      <c r="H190" s="538"/>
      <c r="I190" s="538"/>
      <c r="J190" s="539"/>
      <c r="K190" s="605"/>
      <c r="L190" s="606"/>
      <c r="M190" s="606"/>
      <c r="N190" s="607"/>
      <c r="O190" s="425"/>
      <c r="P190" s="528"/>
      <c r="Q190" s="528"/>
      <c r="R190" s="529"/>
      <c r="S190" s="425"/>
      <c r="T190" s="528"/>
      <c r="U190" s="528"/>
      <c r="V190" s="529"/>
      <c r="W190" s="425"/>
      <c r="X190" s="528"/>
      <c r="Y190" s="528"/>
      <c r="Z190" s="529"/>
      <c r="AA190" s="313"/>
      <c r="AB190" s="528"/>
      <c r="AC190" s="528"/>
      <c r="AD190" s="529"/>
      <c r="AE190" s="638"/>
      <c r="AF190" s="638"/>
      <c r="AG190" s="638"/>
      <c r="AH190" s="638"/>
      <c r="AI190" s="638"/>
      <c r="AJ190" s="639"/>
      <c r="AK190" s="435"/>
      <c r="AL190" s="435"/>
      <c r="AM190" s="482"/>
      <c r="AN190" s="482"/>
      <c r="AO190" s="482"/>
      <c r="AP190" s="482"/>
      <c r="AQ190" s="482"/>
      <c r="AR190" s="482"/>
      <c r="AS190" s="482"/>
      <c r="AT190" s="482"/>
      <c r="AU190" s="483"/>
      <c r="AV190" s="487"/>
      <c r="AW190" s="487"/>
      <c r="AX190" s="487"/>
      <c r="AY190" s="487"/>
      <c r="AZ190" s="487"/>
      <c r="BA190" s="487"/>
      <c r="BB190" s="487"/>
      <c r="BC190" s="487"/>
      <c r="BD190" s="487"/>
    </row>
    <row r="191" spans="1:58" ht="16.149999999999999" customHeight="1">
      <c r="A191" s="218"/>
      <c r="B191" s="509" t="s">
        <v>561</v>
      </c>
      <c r="C191" s="510"/>
      <c r="D191" s="510"/>
      <c r="E191" s="510"/>
      <c r="F191" s="511"/>
      <c r="G191" s="532" t="s">
        <v>130</v>
      </c>
      <c r="H191" s="533"/>
      <c r="I191" s="533"/>
      <c r="J191" s="533"/>
      <c r="K191" s="494" t="str">
        <f>'入力用①（5年間のデータ表）'!G44</f>
        <v/>
      </c>
      <c r="L191" s="495"/>
      <c r="M191" s="495"/>
      <c r="N191" s="495"/>
      <c r="O191" s="494" t="str">
        <f>'入力用①（5年間のデータ表）'!H44</f>
        <v/>
      </c>
      <c r="P191" s="495"/>
      <c r="Q191" s="495"/>
      <c r="R191" s="495"/>
      <c r="S191" s="494" t="str">
        <f>'入力用①（5年間のデータ表）'!I44</f>
        <v/>
      </c>
      <c r="T191" s="495"/>
      <c r="U191" s="495"/>
      <c r="V191" s="495"/>
      <c r="W191" s="494" t="str">
        <f>'入力用①（5年間のデータ表）'!J44</f>
        <v/>
      </c>
      <c r="X191" s="495"/>
      <c r="Y191" s="495"/>
      <c r="Z191" s="495"/>
      <c r="AA191" s="499" t="str">
        <f>'入力用①（5年間のデータ表）'!K44</f>
        <v/>
      </c>
      <c r="AB191" s="500"/>
      <c r="AC191" s="500"/>
      <c r="AD191" s="501"/>
      <c r="AE191" s="640"/>
      <c r="AF191" s="641"/>
      <c r="AG191" s="641"/>
      <c r="AH191" s="641"/>
      <c r="AI191" s="641"/>
      <c r="AJ191" s="642"/>
      <c r="AK191" s="435"/>
      <c r="AL191" s="435"/>
      <c r="AM191" s="482"/>
      <c r="AN191" s="482"/>
      <c r="AO191" s="482"/>
      <c r="AP191" s="482"/>
      <c r="AQ191" s="482"/>
      <c r="AR191" s="482"/>
      <c r="AS191" s="482"/>
      <c r="AT191" s="482"/>
      <c r="AU191" s="483"/>
      <c r="AV191" s="487"/>
      <c r="AW191" s="487"/>
      <c r="AX191" s="487"/>
      <c r="AY191" s="487"/>
      <c r="AZ191" s="487"/>
      <c r="BA191" s="487"/>
      <c r="BB191" s="487"/>
      <c r="BC191" s="487"/>
      <c r="BD191" s="487"/>
    </row>
    <row r="192" spans="1:58" ht="16.149999999999999" hidden="1" customHeight="1">
      <c r="A192" s="218"/>
      <c r="B192" s="512"/>
      <c r="C192" s="513"/>
      <c r="D192" s="513"/>
      <c r="E192" s="513"/>
      <c r="F192" s="514"/>
      <c r="G192" s="534"/>
      <c r="H192" s="535"/>
      <c r="I192" s="535"/>
      <c r="J192" s="535"/>
      <c r="K192" s="496"/>
      <c r="L192" s="497"/>
      <c r="M192" s="497"/>
      <c r="N192" s="497"/>
      <c r="O192" s="496"/>
      <c r="P192" s="497"/>
      <c r="Q192" s="497"/>
      <c r="R192" s="497"/>
      <c r="S192" s="496"/>
      <c r="T192" s="497"/>
      <c r="U192" s="497"/>
      <c r="V192" s="497"/>
      <c r="W192" s="496"/>
      <c r="X192" s="497"/>
      <c r="Y192" s="497"/>
      <c r="Z192" s="497"/>
      <c r="AA192" s="502"/>
      <c r="AB192" s="503"/>
      <c r="AC192" s="503"/>
      <c r="AD192" s="504"/>
      <c r="AE192" s="643"/>
      <c r="AF192" s="644"/>
      <c r="AG192" s="644"/>
      <c r="AH192" s="644"/>
      <c r="AI192" s="644"/>
      <c r="AJ192" s="645"/>
      <c r="AK192" s="435"/>
      <c r="AL192" s="435"/>
      <c r="AM192" s="483"/>
      <c r="AN192" s="483"/>
      <c r="AO192" s="483"/>
      <c r="AP192" s="483"/>
      <c r="AQ192" s="483"/>
      <c r="AR192" s="483"/>
      <c r="AS192" s="483"/>
      <c r="AT192" s="483"/>
      <c r="AU192" s="483"/>
      <c r="AV192" s="487"/>
      <c r="AW192" s="487"/>
      <c r="AX192" s="487"/>
      <c r="AY192" s="487"/>
      <c r="AZ192" s="487"/>
      <c r="BA192" s="487"/>
      <c r="BB192" s="487"/>
      <c r="BC192" s="487"/>
      <c r="BD192" s="487"/>
    </row>
    <row r="193" spans="1:58" ht="16.149999999999999" customHeight="1">
      <c r="A193" s="218"/>
      <c r="B193" s="515"/>
      <c r="C193" s="489"/>
      <c r="D193" s="489"/>
      <c r="E193" s="489"/>
      <c r="F193" s="514"/>
      <c r="G193" s="534"/>
      <c r="H193" s="535"/>
      <c r="I193" s="535"/>
      <c r="J193" s="535"/>
      <c r="K193" s="498"/>
      <c r="L193" s="498"/>
      <c r="M193" s="498"/>
      <c r="N193" s="498"/>
      <c r="O193" s="498"/>
      <c r="P193" s="498"/>
      <c r="Q193" s="498"/>
      <c r="R193" s="498"/>
      <c r="S193" s="498"/>
      <c r="T193" s="498"/>
      <c r="U193" s="498"/>
      <c r="V193" s="498"/>
      <c r="W193" s="498"/>
      <c r="X193" s="498"/>
      <c r="Y193" s="498"/>
      <c r="Z193" s="498"/>
      <c r="AA193" s="505"/>
      <c r="AB193" s="506"/>
      <c r="AC193" s="506"/>
      <c r="AD193" s="507"/>
      <c r="AE193" s="644"/>
      <c r="AF193" s="644"/>
      <c r="AG193" s="644"/>
      <c r="AH193" s="644"/>
      <c r="AI193" s="644"/>
      <c r="AJ193" s="645"/>
      <c r="AK193" s="435"/>
      <c r="AL193" s="435"/>
      <c r="AM193" s="484"/>
      <c r="AN193" s="484"/>
      <c r="AO193" s="484"/>
      <c r="AP193" s="484"/>
      <c r="AQ193" s="484"/>
      <c r="AR193" s="484"/>
      <c r="AS193" s="484"/>
      <c r="AT193" s="484"/>
      <c r="AU193" s="484"/>
      <c r="AV193" s="487"/>
      <c r="AW193" s="487"/>
      <c r="AX193" s="487"/>
      <c r="AY193" s="487"/>
      <c r="AZ193" s="487"/>
      <c r="BA193" s="487"/>
      <c r="BB193" s="487"/>
      <c r="BC193" s="487"/>
      <c r="BD193" s="487"/>
    </row>
    <row r="194" spans="1:58" ht="16.149999999999999" customHeight="1">
      <c r="A194" s="218"/>
      <c r="B194" s="515"/>
      <c r="C194" s="489"/>
      <c r="D194" s="489"/>
      <c r="E194" s="489"/>
      <c r="F194" s="514"/>
      <c r="G194" s="532" t="s">
        <v>131</v>
      </c>
      <c r="H194" s="536"/>
      <c r="I194" s="536"/>
      <c r="J194" s="537"/>
      <c r="K194" s="602"/>
      <c r="L194" s="603"/>
      <c r="M194" s="603"/>
      <c r="N194" s="604"/>
      <c r="O194" s="363" t="s">
        <v>132</v>
      </c>
      <c r="P194" s="522" t="str">
        <f>IF('入力用①（5年間のデータ表）'!H45="","",'入力用①（5年間のデータ表）'!H45)</f>
        <v/>
      </c>
      <c r="Q194" s="523"/>
      <c r="R194" s="524"/>
      <c r="S194" s="363" t="s">
        <v>133</v>
      </c>
      <c r="T194" s="522" t="str">
        <f>IF('入力用①（5年間のデータ表）'!I45="","",'入力用①（5年間のデータ表）'!I45)</f>
        <v/>
      </c>
      <c r="U194" s="523"/>
      <c r="V194" s="524"/>
      <c r="W194" s="363" t="s">
        <v>134</v>
      </c>
      <c r="X194" s="522" t="str">
        <f>IF('入力用①（5年間のデータ表）'!J45="","",'入力用①（5年間のデータ表）'!J45)</f>
        <v/>
      </c>
      <c r="Y194" s="523"/>
      <c r="Z194" s="524"/>
      <c r="AA194" s="400" t="s">
        <v>135</v>
      </c>
      <c r="AB194" s="522" t="str">
        <f>IF('入力用①（5年間のデータ表）'!K45="","",'入力用①（5年間のデータ表）'!K45)</f>
        <v/>
      </c>
      <c r="AC194" s="523"/>
      <c r="AD194" s="524"/>
      <c r="AE194" s="636" t="str">
        <f>'入力用①（5年間のデータ表）'!L44</f>
        <v/>
      </c>
      <c r="AF194" s="636"/>
      <c r="AG194" s="636"/>
      <c r="AH194" s="636"/>
      <c r="AI194" s="636"/>
      <c r="AJ194" s="637"/>
      <c r="AK194" s="435" t="str">
        <f t="shared" ref="AK194" si="8">IF(AB194="","",IF(VALUE(AB194)&gt;=$AI$215,"M",IF(VALUE(AB194)&gt;$AI$216,"I","")))</f>
        <v/>
      </c>
      <c r="AL194" s="435" t="str">
        <f t="shared" ref="AL194" si="9">IF($AE194="","",IF($AE194&gt;=$AI$215,"M",IF(AE194&gt;$AI$216,"I","")))</f>
        <v/>
      </c>
      <c r="AM194" s="422"/>
      <c r="AN194" s="422"/>
      <c r="AO194" s="422"/>
      <c r="AP194" s="422"/>
      <c r="AQ194" s="422"/>
      <c r="AR194" s="422"/>
      <c r="AS194" s="422"/>
      <c r="AT194" s="422"/>
      <c r="AU194" s="422"/>
      <c r="AV194" s="422"/>
      <c r="AW194" s="422"/>
      <c r="AX194" s="422"/>
      <c r="AY194" s="422"/>
      <c r="AZ194" s="422"/>
      <c r="BA194" s="422"/>
      <c r="BB194" s="422"/>
      <c r="BC194" s="422"/>
      <c r="BD194" s="280"/>
      <c r="BF194" s="128" t="s">
        <v>140</v>
      </c>
    </row>
    <row r="195" spans="1:58" ht="16.149999999999999" hidden="1" customHeight="1">
      <c r="A195" s="218"/>
      <c r="B195" s="515"/>
      <c r="C195" s="489"/>
      <c r="D195" s="489"/>
      <c r="E195" s="489"/>
      <c r="F195" s="514"/>
      <c r="G195" s="534"/>
      <c r="H195" s="538"/>
      <c r="I195" s="538"/>
      <c r="J195" s="539"/>
      <c r="K195" s="605"/>
      <c r="L195" s="606"/>
      <c r="M195" s="606"/>
      <c r="N195" s="607"/>
      <c r="O195" s="431"/>
      <c r="P195" s="525"/>
      <c r="Q195" s="526"/>
      <c r="R195" s="527"/>
      <c r="S195" s="431"/>
      <c r="T195" s="525"/>
      <c r="U195" s="526"/>
      <c r="V195" s="527"/>
      <c r="W195" s="431"/>
      <c r="X195" s="525"/>
      <c r="Y195" s="526"/>
      <c r="Z195" s="527"/>
      <c r="AA195" s="430"/>
      <c r="AB195" s="525"/>
      <c r="AC195" s="526"/>
      <c r="AD195" s="527"/>
      <c r="AE195" s="638"/>
      <c r="AF195" s="638"/>
      <c r="AG195" s="638"/>
      <c r="AH195" s="638"/>
      <c r="AI195" s="638"/>
      <c r="AJ195" s="639"/>
      <c r="AK195" s="435"/>
      <c r="AL195" s="435"/>
      <c r="AM195" s="422"/>
      <c r="AN195" s="422"/>
      <c r="AO195" s="422"/>
      <c r="AP195" s="422"/>
      <c r="AQ195" s="422"/>
      <c r="AR195" s="422"/>
      <c r="AS195" s="422"/>
      <c r="AT195" s="422"/>
      <c r="AU195" s="422"/>
      <c r="AV195" s="422"/>
      <c r="AW195" s="422"/>
      <c r="AX195" s="422"/>
      <c r="AY195" s="422"/>
      <c r="AZ195" s="422"/>
      <c r="BA195" s="422"/>
      <c r="BB195" s="422"/>
      <c r="BC195" s="422"/>
      <c r="BD195" s="280"/>
      <c r="BF195" s="128"/>
    </row>
    <row r="196" spans="1:58" ht="16.149999999999999" customHeight="1">
      <c r="A196" s="218"/>
      <c r="B196" s="515"/>
      <c r="C196" s="489"/>
      <c r="D196" s="489"/>
      <c r="E196" s="489"/>
      <c r="F196" s="514"/>
      <c r="G196" s="540"/>
      <c r="H196" s="538"/>
      <c r="I196" s="538"/>
      <c r="J196" s="539"/>
      <c r="K196" s="605"/>
      <c r="L196" s="606"/>
      <c r="M196" s="606"/>
      <c r="N196" s="607"/>
      <c r="O196" s="425"/>
      <c r="P196" s="528"/>
      <c r="Q196" s="528"/>
      <c r="R196" s="529"/>
      <c r="S196" s="425"/>
      <c r="T196" s="528"/>
      <c r="U196" s="528"/>
      <c r="V196" s="529"/>
      <c r="W196" s="425"/>
      <c r="X196" s="528"/>
      <c r="Y196" s="528"/>
      <c r="Z196" s="529"/>
      <c r="AA196" s="313"/>
      <c r="AB196" s="528"/>
      <c r="AC196" s="528"/>
      <c r="AD196" s="529"/>
      <c r="AE196" s="638"/>
      <c r="AF196" s="638"/>
      <c r="AG196" s="638"/>
      <c r="AH196" s="638"/>
      <c r="AI196" s="638"/>
      <c r="AJ196" s="639"/>
      <c r="AK196" s="435"/>
      <c r="AL196" s="435"/>
      <c r="AM196" s="423"/>
      <c r="AN196" s="423"/>
      <c r="AO196" s="423"/>
      <c r="AP196" s="423"/>
      <c r="AQ196" s="423"/>
      <c r="AR196" s="423"/>
      <c r="AS196" s="423"/>
      <c r="AT196" s="423"/>
      <c r="AU196" s="423"/>
      <c r="AV196" s="423"/>
      <c r="AW196" s="423"/>
      <c r="AX196" s="423"/>
      <c r="AY196" s="423"/>
      <c r="AZ196" s="423"/>
      <c r="BA196" s="423"/>
      <c r="BB196" s="423"/>
      <c r="BC196" s="423"/>
      <c r="BD196" s="280"/>
      <c r="BF196" s="128" t="s">
        <v>141</v>
      </c>
    </row>
    <row r="197" spans="1:58" ht="16.149999999999999" customHeight="1">
      <c r="A197" s="218"/>
      <c r="B197" s="272"/>
      <c r="C197" s="541" t="s">
        <v>568</v>
      </c>
      <c r="D197" s="510"/>
      <c r="E197" s="510"/>
      <c r="F197" s="511"/>
      <c r="G197" s="532" t="s">
        <v>130</v>
      </c>
      <c r="H197" s="533"/>
      <c r="I197" s="533"/>
      <c r="J197" s="533"/>
      <c r="K197" s="494" t="str">
        <f>'入力用①（5年間のデータ表）'!G48</f>
        <v/>
      </c>
      <c r="L197" s="495"/>
      <c r="M197" s="495"/>
      <c r="N197" s="495"/>
      <c r="O197" s="494" t="str">
        <f>'入力用①（5年間のデータ表）'!H48</f>
        <v/>
      </c>
      <c r="P197" s="495"/>
      <c r="Q197" s="495"/>
      <c r="R197" s="495"/>
      <c r="S197" s="494" t="str">
        <f>'入力用①（5年間のデータ表）'!I48</f>
        <v/>
      </c>
      <c r="T197" s="495"/>
      <c r="U197" s="495"/>
      <c r="V197" s="495"/>
      <c r="W197" s="494" t="str">
        <f>'入力用①（5年間のデータ表）'!J48</f>
        <v/>
      </c>
      <c r="X197" s="495"/>
      <c r="Y197" s="495"/>
      <c r="Z197" s="495"/>
      <c r="AA197" s="499" t="str">
        <f>'入力用①（5年間のデータ表）'!K48</f>
        <v/>
      </c>
      <c r="AB197" s="500"/>
      <c r="AC197" s="500"/>
      <c r="AD197" s="501"/>
      <c r="AE197" s="640"/>
      <c r="AF197" s="641"/>
      <c r="AG197" s="641"/>
      <c r="AH197" s="641"/>
      <c r="AI197" s="641"/>
      <c r="AJ197" s="642"/>
      <c r="AK197" s="435"/>
      <c r="AL197" s="435"/>
      <c r="AM197" s="423"/>
      <c r="AN197" s="423"/>
      <c r="AO197" s="423"/>
      <c r="AP197" s="423"/>
      <c r="AQ197" s="423"/>
      <c r="AR197" s="423"/>
      <c r="AS197" s="423"/>
      <c r="AT197" s="423"/>
      <c r="AU197" s="423"/>
      <c r="AV197" s="423"/>
      <c r="AW197" s="423"/>
      <c r="AX197" s="423"/>
      <c r="AY197" s="423"/>
      <c r="AZ197" s="423"/>
      <c r="BA197" s="423"/>
      <c r="BB197" s="423"/>
      <c r="BC197" s="423"/>
      <c r="BD197" s="280"/>
    </row>
    <row r="198" spans="1:58" ht="16.149999999999999" hidden="1" customHeight="1">
      <c r="A198" s="218"/>
      <c r="B198" s="272"/>
      <c r="C198" s="542"/>
      <c r="D198" s="513"/>
      <c r="E198" s="513"/>
      <c r="F198" s="514"/>
      <c r="G198" s="534"/>
      <c r="H198" s="535"/>
      <c r="I198" s="535"/>
      <c r="J198" s="535"/>
      <c r="K198" s="496"/>
      <c r="L198" s="497"/>
      <c r="M198" s="497"/>
      <c r="N198" s="497"/>
      <c r="O198" s="496"/>
      <c r="P198" s="497"/>
      <c r="Q198" s="497"/>
      <c r="R198" s="497"/>
      <c r="S198" s="496"/>
      <c r="T198" s="497"/>
      <c r="U198" s="497"/>
      <c r="V198" s="497"/>
      <c r="W198" s="496"/>
      <c r="X198" s="497"/>
      <c r="Y198" s="497"/>
      <c r="Z198" s="497"/>
      <c r="AA198" s="502"/>
      <c r="AB198" s="503"/>
      <c r="AC198" s="503"/>
      <c r="AD198" s="504"/>
      <c r="AE198" s="643"/>
      <c r="AF198" s="644"/>
      <c r="AG198" s="644"/>
      <c r="AH198" s="644"/>
      <c r="AI198" s="644"/>
      <c r="AJ198" s="645"/>
      <c r="AK198" s="435"/>
      <c r="AL198" s="435"/>
      <c r="AM198" s="423"/>
      <c r="AN198" s="423"/>
      <c r="AO198" s="423"/>
      <c r="AP198" s="423"/>
      <c r="AQ198" s="423"/>
      <c r="AR198" s="423"/>
      <c r="AS198" s="423"/>
      <c r="AT198" s="423"/>
      <c r="AU198" s="423"/>
      <c r="AV198" s="423"/>
      <c r="AW198" s="423"/>
      <c r="AX198" s="423"/>
      <c r="AY198" s="423"/>
      <c r="AZ198" s="423"/>
      <c r="BA198" s="423"/>
      <c r="BB198" s="423"/>
      <c r="BC198" s="423"/>
      <c r="BD198" s="280"/>
    </row>
    <row r="199" spans="1:58" ht="16.149999999999999" customHeight="1">
      <c r="A199" s="218"/>
      <c r="B199" s="272"/>
      <c r="C199" s="543"/>
      <c r="D199" s="489"/>
      <c r="E199" s="489"/>
      <c r="F199" s="514"/>
      <c r="G199" s="534"/>
      <c r="H199" s="535"/>
      <c r="I199" s="535"/>
      <c r="J199" s="535"/>
      <c r="K199" s="498"/>
      <c r="L199" s="498"/>
      <c r="M199" s="498"/>
      <c r="N199" s="498"/>
      <c r="O199" s="498"/>
      <c r="P199" s="498"/>
      <c r="Q199" s="498"/>
      <c r="R199" s="498"/>
      <c r="S199" s="498"/>
      <c r="T199" s="498"/>
      <c r="U199" s="498"/>
      <c r="V199" s="498"/>
      <c r="W199" s="498"/>
      <c r="X199" s="498"/>
      <c r="Y199" s="498"/>
      <c r="Z199" s="498"/>
      <c r="AA199" s="505"/>
      <c r="AB199" s="506"/>
      <c r="AC199" s="506"/>
      <c r="AD199" s="507"/>
      <c r="AE199" s="644"/>
      <c r="AF199" s="644"/>
      <c r="AG199" s="644"/>
      <c r="AH199" s="644"/>
      <c r="AI199" s="644"/>
      <c r="AJ199" s="645"/>
      <c r="AK199" s="435"/>
      <c r="AL199" s="435"/>
      <c r="AM199" s="423"/>
      <c r="AN199" s="423"/>
      <c r="AO199" s="423"/>
      <c r="AP199" s="423"/>
      <c r="AQ199" s="423"/>
      <c r="AR199" s="423"/>
      <c r="AS199" s="423"/>
      <c r="AT199" s="423"/>
      <c r="AU199" s="423"/>
      <c r="AV199" s="423"/>
      <c r="AW199" s="423"/>
      <c r="AX199" s="423"/>
      <c r="AY199" s="423"/>
      <c r="AZ199" s="423"/>
      <c r="BA199" s="423"/>
      <c r="BB199" s="423"/>
      <c r="BC199" s="423"/>
      <c r="BD199" s="280"/>
    </row>
    <row r="200" spans="1:58" ht="16.149999999999999" customHeight="1">
      <c r="A200" s="218"/>
      <c r="B200" s="273"/>
      <c r="C200" s="543"/>
      <c r="D200" s="489"/>
      <c r="E200" s="489"/>
      <c r="F200" s="514"/>
      <c r="G200" s="532" t="s">
        <v>131</v>
      </c>
      <c r="H200" s="536"/>
      <c r="I200" s="536"/>
      <c r="J200" s="537"/>
      <c r="K200" s="602"/>
      <c r="L200" s="603"/>
      <c r="M200" s="603"/>
      <c r="N200" s="604"/>
      <c r="O200" s="363" t="s">
        <v>132</v>
      </c>
      <c r="P200" s="522" t="str">
        <f>IF('入力用①（5年間のデータ表）'!H49="","",'入力用①（5年間のデータ表）'!H49)</f>
        <v/>
      </c>
      <c r="Q200" s="523"/>
      <c r="R200" s="524"/>
      <c r="S200" s="363" t="s">
        <v>133</v>
      </c>
      <c r="T200" s="522" t="str">
        <f>IF('入力用①（5年間のデータ表）'!I49="","",'入力用①（5年間のデータ表）'!I49)</f>
        <v/>
      </c>
      <c r="U200" s="523"/>
      <c r="V200" s="524"/>
      <c r="W200" s="363" t="s">
        <v>134</v>
      </c>
      <c r="X200" s="522" t="str">
        <f>IF('入力用①（5年間のデータ表）'!J49="","",'入力用①（5年間のデータ表）'!J49)</f>
        <v/>
      </c>
      <c r="Y200" s="523"/>
      <c r="Z200" s="524"/>
      <c r="AA200" s="400" t="s">
        <v>135</v>
      </c>
      <c r="AB200" s="522" t="str">
        <f>IF('入力用①（5年間のデータ表）'!K49="","",'入力用①（5年間のデータ表）'!K49)</f>
        <v/>
      </c>
      <c r="AC200" s="523"/>
      <c r="AD200" s="524"/>
      <c r="AE200" s="636" t="str">
        <f>'入力用①（5年間のデータ表）'!L48</f>
        <v/>
      </c>
      <c r="AF200" s="636"/>
      <c r="AG200" s="636"/>
      <c r="AH200" s="636"/>
      <c r="AI200" s="636"/>
      <c r="AJ200" s="637"/>
      <c r="AK200" s="435" t="str">
        <f t="shared" ref="AK200" si="10">IF(AB200="","",IF(VALUE(AB200)&gt;=$AI$215,"M",IF(VALUE(AB200)&gt;$AI$216,"I","")))</f>
        <v/>
      </c>
      <c r="AL200" s="435" t="str">
        <f t="shared" ref="AL200" si="11">IF($AE200="","",IF($AE200&gt;=$AI$215,"M",IF(AE200&gt;$AI$216,"I","")))</f>
        <v/>
      </c>
      <c r="AM200" s="423"/>
      <c r="AN200" s="423"/>
      <c r="AO200" s="423"/>
      <c r="AP200" s="423"/>
      <c r="AQ200" s="423"/>
      <c r="AR200" s="423"/>
      <c r="AS200" s="423"/>
      <c r="AT200" s="423"/>
      <c r="AU200" s="423"/>
      <c r="AV200" s="423"/>
      <c r="AW200" s="423"/>
      <c r="AX200" s="423"/>
      <c r="AY200" s="423"/>
      <c r="AZ200" s="423"/>
      <c r="BA200" s="423"/>
      <c r="BB200" s="423"/>
      <c r="BC200" s="423"/>
      <c r="BD200" s="280"/>
      <c r="BF200" s="128" t="s">
        <v>140</v>
      </c>
    </row>
    <row r="201" spans="1:58" ht="16.149999999999999" hidden="1" customHeight="1">
      <c r="A201" s="218"/>
      <c r="B201" s="273"/>
      <c r="C201" s="543"/>
      <c r="D201" s="489"/>
      <c r="E201" s="489"/>
      <c r="F201" s="514"/>
      <c r="G201" s="534"/>
      <c r="H201" s="538"/>
      <c r="I201" s="538"/>
      <c r="J201" s="539"/>
      <c r="K201" s="605"/>
      <c r="L201" s="606"/>
      <c r="M201" s="606"/>
      <c r="N201" s="607"/>
      <c r="O201" s="431"/>
      <c r="P201" s="525"/>
      <c r="Q201" s="526"/>
      <c r="R201" s="527"/>
      <c r="S201" s="431"/>
      <c r="T201" s="525"/>
      <c r="U201" s="526"/>
      <c r="V201" s="527"/>
      <c r="W201" s="431"/>
      <c r="X201" s="525"/>
      <c r="Y201" s="526"/>
      <c r="Z201" s="527"/>
      <c r="AA201" s="430"/>
      <c r="AB201" s="525"/>
      <c r="AC201" s="526"/>
      <c r="AD201" s="527"/>
      <c r="AE201" s="638"/>
      <c r="AF201" s="638"/>
      <c r="AG201" s="638"/>
      <c r="AH201" s="638"/>
      <c r="AI201" s="638"/>
      <c r="AJ201" s="639"/>
      <c r="AK201" s="435"/>
      <c r="AL201" s="435"/>
      <c r="AM201" s="423"/>
      <c r="AN201" s="423"/>
      <c r="AO201" s="423"/>
      <c r="AP201" s="423"/>
      <c r="AQ201" s="423"/>
      <c r="AR201" s="423"/>
      <c r="AS201" s="423"/>
      <c r="AT201" s="423"/>
      <c r="AU201" s="423"/>
      <c r="AV201" s="423"/>
      <c r="AW201" s="423"/>
      <c r="AX201" s="423"/>
      <c r="AY201" s="423"/>
      <c r="AZ201" s="423"/>
      <c r="BA201" s="423"/>
      <c r="BB201" s="423"/>
      <c r="BC201" s="423"/>
      <c r="BD201" s="280"/>
      <c r="BF201" s="128"/>
    </row>
    <row r="202" spans="1:58" ht="16.149999999999999" customHeight="1">
      <c r="A202" s="218"/>
      <c r="B202" s="273"/>
      <c r="C202" s="544"/>
      <c r="D202" s="517"/>
      <c r="E202" s="517"/>
      <c r="F202" s="518"/>
      <c r="G202" s="540"/>
      <c r="H202" s="538"/>
      <c r="I202" s="538"/>
      <c r="J202" s="539"/>
      <c r="K202" s="605"/>
      <c r="L202" s="606"/>
      <c r="M202" s="606"/>
      <c r="N202" s="607"/>
      <c r="O202" s="425"/>
      <c r="P202" s="528"/>
      <c r="Q202" s="528"/>
      <c r="R202" s="529"/>
      <c r="S202" s="425"/>
      <c r="T202" s="528"/>
      <c r="U202" s="528"/>
      <c r="V202" s="529"/>
      <c r="W202" s="425"/>
      <c r="X202" s="528"/>
      <c r="Y202" s="528"/>
      <c r="Z202" s="529"/>
      <c r="AA202" s="313"/>
      <c r="AB202" s="528"/>
      <c r="AC202" s="528"/>
      <c r="AD202" s="529"/>
      <c r="AE202" s="638"/>
      <c r="AF202" s="638"/>
      <c r="AG202" s="638"/>
      <c r="AH202" s="638"/>
      <c r="AI202" s="638"/>
      <c r="AJ202" s="639"/>
      <c r="AK202" s="435"/>
      <c r="AL202" s="435"/>
      <c r="AM202" s="423"/>
      <c r="AN202" s="423"/>
      <c r="AO202" s="423"/>
      <c r="AP202" s="423"/>
      <c r="AQ202" s="423"/>
      <c r="AR202" s="423"/>
      <c r="AS202" s="423"/>
      <c r="AT202" s="423"/>
      <c r="AU202" s="423"/>
      <c r="AV202" s="423"/>
      <c r="AW202" s="423"/>
      <c r="AX202" s="423"/>
      <c r="AY202" s="423"/>
      <c r="AZ202" s="423"/>
      <c r="BA202" s="423"/>
      <c r="BB202" s="423"/>
      <c r="BC202" s="423"/>
      <c r="BD202" s="280"/>
      <c r="BF202" s="128" t="s">
        <v>141</v>
      </c>
    </row>
    <row r="203" spans="1:58" ht="16.149999999999999" customHeight="1">
      <c r="A203" s="218"/>
      <c r="B203" s="509" t="s">
        <v>562</v>
      </c>
      <c r="C203" s="510"/>
      <c r="D203" s="510"/>
      <c r="E203" s="510"/>
      <c r="F203" s="511"/>
      <c r="G203" s="532" t="s">
        <v>130</v>
      </c>
      <c r="H203" s="533"/>
      <c r="I203" s="533"/>
      <c r="J203" s="533"/>
      <c r="K203" s="494" t="str">
        <f>'入力用①（5年間のデータ表）'!G52</f>
        <v/>
      </c>
      <c r="L203" s="495"/>
      <c r="M203" s="495"/>
      <c r="N203" s="495"/>
      <c r="O203" s="494" t="str">
        <f>'入力用①（5年間のデータ表）'!H52</f>
        <v/>
      </c>
      <c r="P203" s="495"/>
      <c r="Q203" s="495"/>
      <c r="R203" s="495"/>
      <c r="S203" s="494" t="str">
        <f>'入力用①（5年間のデータ表）'!I52</f>
        <v/>
      </c>
      <c r="T203" s="495"/>
      <c r="U203" s="495"/>
      <c r="V203" s="495"/>
      <c r="W203" s="494" t="str">
        <f>'入力用①（5年間のデータ表）'!J52</f>
        <v/>
      </c>
      <c r="X203" s="495"/>
      <c r="Y203" s="495"/>
      <c r="Z203" s="495"/>
      <c r="AA203" s="499" t="str">
        <f>'入力用①（5年間のデータ表）'!K52</f>
        <v/>
      </c>
      <c r="AB203" s="500"/>
      <c r="AC203" s="500"/>
      <c r="AD203" s="501"/>
      <c r="AE203" s="640"/>
      <c r="AF203" s="641"/>
      <c r="AG203" s="641"/>
      <c r="AH203" s="641"/>
      <c r="AI203" s="641"/>
      <c r="AJ203" s="642"/>
      <c r="AK203" s="435"/>
      <c r="AL203" s="435"/>
      <c r="AM203" s="508" t="str">
        <f>IF($AK$215&gt;0,"対前年度比（D）で改善できなかった（増加した）ものがあります。","")</f>
        <v/>
      </c>
      <c r="AN203" s="508"/>
      <c r="AO203" s="508"/>
      <c r="AP203" s="508"/>
      <c r="AQ203" s="508"/>
      <c r="AR203" s="508"/>
      <c r="AS203" s="508"/>
      <c r="AT203" s="508"/>
      <c r="AU203" s="483"/>
      <c r="AV203" s="485" t="str">
        <f>IF($C$221="",IF($AL$215&gt;0,"５年度間平均原単位変化で改善できなかった（報告年度の原単位が初年度よりも増加した）ものがあります。",""),"")</f>
        <v/>
      </c>
      <c r="AW203" s="486"/>
      <c r="AX203" s="486"/>
      <c r="AY203" s="486"/>
      <c r="AZ203" s="486"/>
      <c r="BA203" s="486"/>
      <c r="BB203" s="486"/>
      <c r="BC203" s="486"/>
      <c r="BD203" s="486"/>
      <c r="BF203" s="128" t="s">
        <v>549</v>
      </c>
    </row>
    <row r="204" spans="1:58" ht="16.149999999999999" hidden="1" customHeight="1">
      <c r="A204" s="218"/>
      <c r="B204" s="512"/>
      <c r="C204" s="513"/>
      <c r="D204" s="513"/>
      <c r="E204" s="513"/>
      <c r="F204" s="514"/>
      <c r="G204" s="534"/>
      <c r="H204" s="535"/>
      <c r="I204" s="535"/>
      <c r="J204" s="535"/>
      <c r="K204" s="496"/>
      <c r="L204" s="497"/>
      <c r="M204" s="497"/>
      <c r="N204" s="497"/>
      <c r="O204" s="496"/>
      <c r="P204" s="497"/>
      <c r="Q204" s="497"/>
      <c r="R204" s="497"/>
      <c r="S204" s="496"/>
      <c r="T204" s="497"/>
      <c r="U204" s="497"/>
      <c r="V204" s="497"/>
      <c r="W204" s="496"/>
      <c r="X204" s="497"/>
      <c r="Y204" s="497"/>
      <c r="Z204" s="497"/>
      <c r="AA204" s="502"/>
      <c r="AB204" s="503"/>
      <c r="AC204" s="503"/>
      <c r="AD204" s="504"/>
      <c r="AE204" s="643"/>
      <c r="AF204" s="644"/>
      <c r="AG204" s="644"/>
      <c r="AH204" s="644"/>
      <c r="AI204" s="644"/>
      <c r="AJ204" s="645"/>
      <c r="AK204" s="435"/>
      <c r="AL204" s="435"/>
      <c r="AM204" s="508"/>
      <c r="AN204" s="508"/>
      <c r="AO204" s="508"/>
      <c r="AP204" s="508"/>
      <c r="AQ204" s="508"/>
      <c r="AR204" s="508"/>
      <c r="AS204" s="508"/>
      <c r="AT204" s="508"/>
      <c r="AU204" s="483"/>
      <c r="AV204" s="485"/>
      <c r="AW204" s="486"/>
      <c r="AX204" s="486"/>
      <c r="AY204" s="486"/>
      <c r="AZ204" s="486"/>
      <c r="BA204" s="486"/>
      <c r="BB204" s="486"/>
      <c r="BC204" s="486"/>
      <c r="BD204" s="486"/>
      <c r="BF204" s="128"/>
    </row>
    <row r="205" spans="1:58" ht="16.149999999999999" customHeight="1">
      <c r="A205" s="218"/>
      <c r="B205" s="515"/>
      <c r="C205" s="489"/>
      <c r="D205" s="489"/>
      <c r="E205" s="489"/>
      <c r="F205" s="514"/>
      <c r="G205" s="534"/>
      <c r="H205" s="535"/>
      <c r="I205" s="535"/>
      <c r="J205" s="535"/>
      <c r="K205" s="498"/>
      <c r="L205" s="498"/>
      <c r="M205" s="498"/>
      <c r="N205" s="498"/>
      <c r="O205" s="498"/>
      <c r="P205" s="498"/>
      <c r="Q205" s="498"/>
      <c r="R205" s="498"/>
      <c r="S205" s="498"/>
      <c r="T205" s="498"/>
      <c r="U205" s="498"/>
      <c r="V205" s="498"/>
      <c r="W205" s="498"/>
      <c r="X205" s="498"/>
      <c r="Y205" s="498"/>
      <c r="Z205" s="498"/>
      <c r="AA205" s="505"/>
      <c r="AB205" s="506"/>
      <c r="AC205" s="506"/>
      <c r="AD205" s="507"/>
      <c r="AE205" s="644"/>
      <c r="AF205" s="644"/>
      <c r="AG205" s="644"/>
      <c r="AH205" s="644"/>
      <c r="AI205" s="644"/>
      <c r="AJ205" s="645"/>
      <c r="AK205" s="435"/>
      <c r="AL205" s="435"/>
      <c r="AM205" s="508"/>
      <c r="AN205" s="508"/>
      <c r="AO205" s="508"/>
      <c r="AP205" s="508"/>
      <c r="AQ205" s="508"/>
      <c r="AR205" s="508"/>
      <c r="AS205" s="508"/>
      <c r="AT205" s="508"/>
      <c r="AU205" s="483"/>
      <c r="AV205" s="486"/>
      <c r="AW205" s="486"/>
      <c r="AX205" s="486"/>
      <c r="AY205" s="486"/>
      <c r="AZ205" s="486"/>
      <c r="BA205" s="486"/>
      <c r="BB205" s="486"/>
      <c r="BC205" s="486"/>
      <c r="BD205" s="486"/>
    </row>
    <row r="206" spans="1:58" ht="16.149999999999999" customHeight="1">
      <c r="A206" s="218"/>
      <c r="B206" s="515"/>
      <c r="C206" s="489"/>
      <c r="D206" s="489"/>
      <c r="E206" s="489"/>
      <c r="F206" s="514"/>
      <c r="G206" s="532" t="s">
        <v>131</v>
      </c>
      <c r="H206" s="536"/>
      <c r="I206" s="536"/>
      <c r="J206" s="537"/>
      <c r="K206" s="602"/>
      <c r="L206" s="603"/>
      <c r="M206" s="603"/>
      <c r="N206" s="604"/>
      <c r="O206" s="363" t="s">
        <v>132</v>
      </c>
      <c r="P206" s="522" t="str">
        <f>IF('入力用①（5年間のデータ表）'!H53="","",'入力用①（5年間のデータ表）'!H53)</f>
        <v/>
      </c>
      <c r="Q206" s="523"/>
      <c r="R206" s="524"/>
      <c r="S206" s="363" t="s">
        <v>133</v>
      </c>
      <c r="T206" s="522" t="str">
        <f>IF('入力用①（5年間のデータ表）'!I53="","",'入力用①（5年間のデータ表）'!I53)</f>
        <v/>
      </c>
      <c r="U206" s="523"/>
      <c r="V206" s="524"/>
      <c r="W206" s="363" t="s">
        <v>134</v>
      </c>
      <c r="X206" s="522" t="str">
        <f>IF('入力用①（5年間のデータ表）'!J53="","",'入力用①（5年間のデータ表）'!J53)</f>
        <v/>
      </c>
      <c r="Y206" s="523"/>
      <c r="Z206" s="524"/>
      <c r="AA206" s="400" t="s">
        <v>135</v>
      </c>
      <c r="AB206" s="522" t="str">
        <f>IF('入力用①（5年間のデータ表）'!K53="","",'入力用①（5年間のデータ表）'!K53)</f>
        <v/>
      </c>
      <c r="AC206" s="523"/>
      <c r="AD206" s="524"/>
      <c r="AE206" s="636" t="str">
        <f>'入力用①（5年間のデータ表）'!L52</f>
        <v/>
      </c>
      <c r="AF206" s="636"/>
      <c r="AG206" s="636"/>
      <c r="AH206" s="636"/>
      <c r="AI206" s="636"/>
      <c r="AJ206" s="637"/>
      <c r="AK206" s="435" t="str">
        <f t="shared" ref="AK206" si="12">IF(AB206="","",IF(VALUE(AB206)&gt;=$AI$215,"M",IF(VALUE(AB206)&gt;$AI$216,"I","")))</f>
        <v/>
      </c>
      <c r="AL206" s="435" t="str">
        <f t="shared" ref="AL206" si="13">IF($AE206="","",IF($AE206&gt;=$AI$215,"M",IF(AE206&gt;$AI$216,"I","")))</f>
        <v/>
      </c>
      <c r="AM206" s="483"/>
      <c r="AN206" s="483"/>
      <c r="AO206" s="483"/>
      <c r="AP206" s="483"/>
      <c r="AQ206" s="483"/>
      <c r="AR206" s="483"/>
      <c r="AS206" s="483"/>
      <c r="AT206" s="483"/>
      <c r="AU206" s="483"/>
      <c r="AV206" s="486"/>
      <c r="AW206" s="486"/>
      <c r="AX206" s="486"/>
      <c r="AY206" s="486"/>
      <c r="AZ206" s="486"/>
      <c r="BA206" s="486"/>
      <c r="BB206" s="486"/>
      <c r="BC206" s="486"/>
      <c r="BD206" s="486"/>
    </row>
    <row r="207" spans="1:58" ht="16.149999999999999" hidden="1" customHeight="1">
      <c r="A207" s="218"/>
      <c r="B207" s="515"/>
      <c r="C207" s="489"/>
      <c r="D207" s="489"/>
      <c r="E207" s="489"/>
      <c r="F207" s="514"/>
      <c r="G207" s="534"/>
      <c r="H207" s="538"/>
      <c r="I207" s="538"/>
      <c r="J207" s="539"/>
      <c r="K207" s="605"/>
      <c r="L207" s="606"/>
      <c r="M207" s="606"/>
      <c r="N207" s="607"/>
      <c r="O207" s="431"/>
      <c r="P207" s="525"/>
      <c r="Q207" s="526"/>
      <c r="R207" s="527"/>
      <c r="S207" s="431"/>
      <c r="T207" s="525"/>
      <c r="U207" s="526"/>
      <c r="V207" s="527"/>
      <c r="W207" s="431"/>
      <c r="X207" s="525"/>
      <c r="Y207" s="526"/>
      <c r="Z207" s="527"/>
      <c r="AA207" s="430"/>
      <c r="AB207" s="525"/>
      <c r="AC207" s="526"/>
      <c r="AD207" s="527"/>
      <c r="AE207" s="638"/>
      <c r="AF207" s="638"/>
      <c r="AG207" s="638"/>
      <c r="AH207" s="638"/>
      <c r="AI207" s="638"/>
      <c r="AJ207" s="639"/>
      <c r="AK207" s="435"/>
      <c r="AL207" s="435"/>
      <c r="AM207" s="484"/>
      <c r="AN207" s="484"/>
      <c r="AO207" s="484"/>
      <c r="AP207" s="484"/>
      <c r="AQ207" s="484"/>
      <c r="AR207" s="484"/>
      <c r="AS207" s="484"/>
      <c r="AT207" s="484"/>
      <c r="AU207" s="484"/>
      <c r="AV207" s="487"/>
      <c r="AW207" s="487"/>
      <c r="AX207" s="487"/>
      <c r="AY207" s="487"/>
      <c r="AZ207" s="487"/>
      <c r="BA207" s="487"/>
      <c r="BB207" s="487"/>
      <c r="BC207" s="487"/>
      <c r="BD207" s="487"/>
    </row>
    <row r="208" spans="1:58" ht="16.149999999999999" customHeight="1">
      <c r="A208" s="218"/>
      <c r="B208" s="516"/>
      <c r="C208" s="517"/>
      <c r="D208" s="517"/>
      <c r="E208" s="517"/>
      <c r="F208" s="518"/>
      <c r="G208" s="540"/>
      <c r="H208" s="538"/>
      <c r="I208" s="538"/>
      <c r="J208" s="539"/>
      <c r="K208" s="605"/>
      <c r="L208" s="606"/>
      <c r="M208" s="606"/>
      <c r="N208" s="607"/>
      <c r="O208" s="425"/>
      <c r="P208" s="528"/>
      <c r="Q208" s="528"/>
      <c r="R208" s="529"/>
      <c r="S208" s="425"/>
      <c r="T208" s="528"/>
      <c r="U208" s="528"/>
      <c r="V208" s="529"/>
      <c r="W208" s="425"/>
      <c r="X208" s="528"/>
      <c r="Y208" s="528"/>
      <c r="Z208" s="529"/>
      <c r="AA208" s="313"/>
      <c r="AB208" s="528"/>
      <c r="AC208" s="528"/>
      <c r="AD208" s="529"/>
      <c r="AE208" s="638"/>
      <c r="AF208" s="638"/>
      <c r="AG208" s="638"/>
      <c r="AH208" s="638"/>
      <c r="AI208" s="638"/>
      <c r="AJ208" s="639"/>
      <c r="AK208" s="435"/>
      <c r="AL208" s="435"/>
      <c r="AM208" s="484"/>
      <c r="AN208" s="484"/>
      <c r="AO208" s="484"/>
      <c r="AP208" s="484"/>
      <c r="AQ208" s="484"/>
      <c r="AR208" s="484"/>
      <c r="AS208" s="484"/>
      <c r="AT208" s="484"/>
      <c r="AU208" s="484"/>
      <c r="AV208" s="487"/>
      <c r="AW208" s="487"/>
      <c r="AX208" s="487"/>
      <c r="AY208" s="487"/>
      <c r="AZ208" s="487"/>
      <c r="BA208" s="487"/>
      <c r="BB208" s="487"/>
      <c r="BC208" s="487"/>
      <c r="BD208" s="487"/>
    </row>
    <row r="209" spans="1:58" ht="16.149999999999999" customHeight="1">
      <c r="A209" s="218"/>
      <c r="B209" s="509" t="s">
        <v>85</v>
      </c>
      <c r="C209" s="510"/>
      <c r="D209" s="510"/>
      <c r="E209" s="510"/>
      <c r="F209" s="511"/>
      <c r="G209" s="532" t="s">
        <v>130</v>
      </c>
      <c r="H209" s="533"/>
      <c r="I209" s="533"/>
      <c r="J209" s="533"/>
      <c r="K209" s="494" t="str">
        <f>'入力用①（5年間のデータ表）'!G56</f>
        <v/>
      </c>
      <c r="L209" s="495"/>
      <c r="M209" s="495"/>
      <c r="N209" s="495"/>
      <c r="O209" s="494" t="str">
        <f>'入力用①（5年間のデータ表）'!H56</f>
        <v/>
      </c>
      <c r="P209" s="495"/>
      <c r="Q209" s="495"/>
      <c r="R209" s="495"/>
      <c r="S209" s="494" t="str">
        <f>'入力用①（5年間のデータ表）'!I56</f>
        <v/>
      </c>
      <c r="T209" s="495"/>
      <c r="U209" s="495"/>
      <c r="V209" s="495"/>
      <c r="W209" s="494" t="str">
        <f>'入力用①（5年間のデータ表）'!J56</f>
        <v/>
      </c>
      <c r="X209" s="495"/>
      <c r="Y209" s="495"/>
      <c r="Z209" s="495"/>
      <c r="AA209" s="499" t="str">
        <f>'入力用①（5年間のデータ表）'!K56</f>
        <v/>
      </c>
      <c r="AB209" s="500"/>
      <c r="AC209" s="500"/>
      <c r="AD209" s="501"/>
      <c r="AE209" s="640"/>
      <c r="AF209" s="641"/>
      <c r="AG209" s="641"/>
      <c r="AH209" s="641"/>
      <c r="AI209" s="641"/>
      <c r="AJ209" s="642"/>
      <c r="AK209" s="435"/>
      <c r="AL209" s="435"/>
      <c r="AM209" s="482" t="str">
        <f>IF($AK$215&gt;0,"黄色セルの素材について、【第６表】の（ロ）に理由を入力して下さい。","")</f>
        <v/>
      </c>
      <c r="AN209" s="482"/>
      <c r="AO209" s="482"/>
      <c r="AP209" s="482"/>
      <c r="AQ209" s="482"/>
      <c r="AR209" s="482"/>
      <c r="AS209" s="482"/>
      <c r="AT209" s="482"/>
      <c r="AU209" s="483"/>
      <c r="AV209" s="485" t="str">
        <f>IF($C$221="",IF($AL$215&gt;0,"赤色セルの素材について、【第６表】の（イ）に理由を入力して下さい。",""),"")</f>
        <v/>
      </c>
      <c r="AW209" s="487"/>
      <c r="AX209" s="487"/>
      <c r="AY209" s="487"/>
      <c r="AZ209" s="487"/>
      <c r="BA209" s="487"/>
      <c r="BB209" s="487"/>
      <c r="BC209" s="487"/>
      <c r="BD209" s="487"/>
      <c r="BF209" s="128"/>
    </row>
    <row r="210" spans="1:58" ht="16.149999999999999" hidden="1" customHeight="1">
      <c r="A210" s="218"/>
      <c r="B210" s="512"/>
      <c r="C210" s="513"/>
      <c r="D210" s="513"/>
      <c r="E210" s="513"/>
      <c r="F210" s="514"/>
      <c r="G210" s="534"/>
      <c r="H210" s="535"/>
      <c r="I210" s="535"/>
      <c r="J210" s="535"/>
      <c r="K210" s="496"/>
      <c r="L210" s="497"/>
      <c r="M210" s="497"/>
      <c r="N210" s="497"/>
      <c r="O210" s="496"/>
      <c r="P210" s="497"/>
      <c r="Q210" s="497"/>
      <c r="R210" s="497"/>
      <c r="S210" s="496"/>
      <c r="T210" s="497"/>
      <c r="U210" s="497"/>
      <c r="V210" s="497"/>
      <c r="W210" s="496"/>
      <c r="X210" s="497"/>
      <c r="Y210" s="497"/>
      <c r="Z210" s="497"/>
      <c r="AA210" s="502"/>
      <c r="AB210" s="503"/>
      <c r="AC210" s="503"/>
      <c r="AD210" s="504"/>
      <c r="AE210" s="643"/>
      <c r="AF210" s="644"/>
      <c r="AG210" s="644"/>
      <c r="AH210" s="644"/>
      <c r="AI210" s="644"/>
      <c r="AJ210" s="645"/>
      <c r="AK210" s="435"/>
      <c r="AL210" s="435"/>
      <c r="AM210" s="482"/>
      <c r="AN210" s="482"/>
      <c r="AO210" s="482"/>
      <c r="AP210" s="482"/>
      <c r="AQ210" s="482"/>
      <c r="AR210" s="482"/>
      <c r="AS210" s="482"/>
      <c r="AT210" s="482"/>
      <c r="AU210" s="483"/>
      <c r="AV210" s="487"/>
      <c r="AW210" s="487"/>
      <c r="AX210" s="487"/>
      <c r="AY210" s="487"/>
      <c r="AZ210" s="487"/>
      <c r="BA210" s="487"/>
      <c r="BB210" s="487"/>
      <c r="BC210" s="487"/>
      <c r="BD210" s="487"/>
      <c r="BF210" s="128"/>
    </row>
    <row r="211" spans="1:58" ht="16.149999999999999" customHeight="1">
      <c r="A211" s="218"/>
      <c r="B211" s="515"/>
      <c r="C211" s="489"/>
      <c r="D211" s="489"/>
      <c r="E211" s="489"/>
      <c r="F211" s="514"/>
      <c r="G211" s="534"/>
      <c r="H211" s="535"/>
      <c r="I211" s="535"/>
      <c r="J211" s="535"/>
      <c r="K211" s="498"/>
      <c r="L211" s="498"/>
      <c r="M211" s="498"/>
      <c r="N211" s="498"/>
      <c r="O211" s="498"/>
      <c r="P211" s="498"/>
      <c r="Q211" s="498"/>
      <c r="R211" s="498"/>
      <c r="S211" s="498"/>
      <c r="T211" s="498"/>
      <c r="U211" s="498"/>
      <c r="V211" s="498"/>
      <c r="W211" s="498"/>
      <c r="X211" s="498"/>
      <c r="Y211" s="498"/>
      <c r="Z211" s="498"/>
      <c r="AA211" s="505"/>
      <c r="AB211" s="506"/>
      <c r="AC211" s="506"/>
      <c r="AD211" s="507"/>
      <c r="AE211" s="644"/>
      <c r="AF211" s="644"/>
      <c r="AG211" s="644"/>
      <c r="AH211" s="644"/>
      <c r="AI211" s="644"/>
      <c r="AJ211" s="645"/>
      <c r="AK211" s="435"/>
      <c r="AL211" s="435"/>
      <c r="AM211" s="482"/>
      <c r="AN211" s="482"/>
      <c r="AO211" s="482"/>
      <c r="AP211" s="482"/>
      <c r="AQ211" s="482"/>
      <c r="AR211" s="482"/>
      <c r="AS211" s="482"/>
      <c r="AT211" s="482"/>
      <c r="AU211" s="483"/>
      <c r="AV211" s="487"/>
      <c r="AW211" s="487"/>
      <c r="AX211" s="487"/>
      <c r="AY211" s="487"/>
      <c r="AZ211" s="487"/>
      <c r="BA211" s="487"/>
      <c r="BB211" s="487"/>
      <c r="BC211" s="487"/>
      <c r="BD211" s="487"/>
      <c r="BF211" s="128"/>
    </row>
    <row r="212" spans="1:58" ht="16.149999999999999" customHeight="1">
      <c r="A212" s="218"/>
      <c r="B212" s="515"/>
      <c r="C212" s="489"/>
      <c r="D212" s="489"/>
      <c r="E212" s="489"/>
      <c r="F212" s="514"/>
      <c r="G212" s="532" t="s">
        <v>131</v>
      </c>
      <c r="H212" s="536"/>
      <c r="I212" s="536"/>
      <c r="J212" s="537"/>
      <c r="K212" s="750"/>
      <c r="L212" s="640"/>
      <c r="M212" s="640"/>
      <c r="N212" s="751"/>
      <c r="O212" s="274" t="s">
        <v>132</v>
      </c>
      <c r="P212" s="522" t="str">
        <f>IF('入力用①（5年間のデータ表）'!H57="","",'入力用①（5年間のデータ表）'!H57)</f>
        <v/>
      </c>
      <c r="Q212" s="523"/>
      <c r="R212" s="524"/>
      <c r="S212" s="274" t="s">
        <v>133</v>
      </c>
      <c r="T212" s="522" t="str">
        <f>IF('入力用①（5年間のデータ表）'!I57="","",'入力用①（5年間のデータ表）'!I57)</f>
        <v/>
      </c>
      <c r="U212" s="523"/>
      <c r="V212" s="524"/>
      <c r="W212" s="274" t="s">
        <v>134</v>
      </c>
      <c r="X212" s="522" t="str">
        <f>IF('入力用①（5年間のデータ表）'!J57="","",'入力用①（5年間のデータ表）'!J57)</f>
        <v/>
      </c>
      <c r="Y212" s="523"/>
      <c r="Z212" s="524"/>
      <c r="AA212" s="400" t="s">
        <v>135</v>
      </c>
      <c r="AB212" s="522" t="str">
        <f>IF('入力用①（5年間のデータ表）'!K57="","",'入力用①（5年間のデータ表）'!K57)</f>
        <v/>
      </c>
      <c r="AC212" s="523"/>
      <c r="AD212" s="524"/>
      <c r="AE212" s="767" t="str">
        <f>'入力用①（5年間のデータ表）'!L56</f>
        <v/>
      </c>
      <c r="AF212" s="768"/>
      <c r="AG212" s="768"/>
      <c r="AH212" s="768"/>
      <c r="AI212" s="768"/>
      <c r="AJ212" s="769"/>
      <c r="AK212" s="435" t="str">
        <f t="shared" ref="AK212" si="14">IF(AB212="","",IF(VALUE(AB212)&gt;=$AI$215,"M",IF(VALUE(AB212)&gt;$AI$216,"I","")))</f>
        <v/>
      </c>
      <c r="AL212" s="435" t="str">
        <f>IF($AE212="","",IF($AE212&gt;=$AI$215,"M",IF(AE212&gt;$AI$216,"I","")))</f>
        <v/>
      </c>
      <c r="AM212" s="482"/>
      <c r="AN212" s="482"/>
      <c r="AO212" s="482"/>
      <c r="AP212" s="482"/>
      <c r="AQ212" s="482"/>
      <c r="AR212" s="482"/>
      <c r="AS212" s="482"/>
      <c r="AT212" s="482"/>
      <c r="AU212" s="483"/>
      <c r="AV212" s="487"/>
      <c r="AW212" s="487"/>
      <c r="AX212" s="487"/>
      <c r="AY212" s="487"/>
      <c r="AZ212" s="487"/>
      <c r="BA212" s="487"/>
      <c r="BB212" s="487"/>
      <c r="BC212" s="487"/>
      <c r="BD212" s="487"/>
      <c r="BF212" s="128" t="s">
        <v>548</v>
      </c>
    </row>
    <row r="213" spans="1:58" ht="16.149999999999999" hidden="1" customHeight="1">
      <c r="A213" s="218"/>
      <c r="B213" s="515"/>
      <c r="C213" s="489"/>
      <c r="D213" s="489"/>
      <c r="E213" s="489"/>
      <c r="F213" s="514"/>
      <c r="G213" s="534"/>
      <c r="H213" s="538"/>
      <c r="I213" s="538"/>
      <c r="J213" s="539"/>
      <c r="K213" s="752"/>
      <c r="L213" s="643"/>
      <c r="M213" s="643"/>
      <c r="N213" s="753"/>
      <c r="O213" s="429"/>
      <c r="P213" s="525"/>
      <c r="Q213" s="526"/>
      <c r="R213" s="527"/>
      <c r="S213" s="429"/>
      <c r="T213" s="525"/>
      <c r="U213" s="526"/>
      <c r="V213" s="527"/>
      <c r="W213" s="429"/>
      <c r="X213" s="525"/>
      <c r="Y213" s="526"/>
      <c r="Z213" s="527"/>
      <c r="AA213" s="430"/>
      <c r="AB213" s="525"/>
      <c r="AC213" s="526"/>
      <c r="AD213" s="527"/>
      <c r="AE213" s="770"/>
      <c r="AF213" s="638"/>
      <c r="AG213" s="638"/>
      <c r="AH213" s="638"/>
      <c r="AI213" s="638"/>
      <c r="AJ213" s="639"/>
      <c r="AK213" s="435"/>
      <c r="AL213" s="435"/>
      <c r="AM213" s="483"/>
      <c r="AN213" s="483"/>
      <c r="AO213" s="483"/>
      <c r="AP213" s="483"/>
      <c r="AQ213" s="483"/>
      <c r="AR213" s="483"/>
      <c r="AS213" s="483"/>
      <c r="AT213" s="483"/>
      <c r="AU213" s="483"/>
      <c r="AV213" s="487"/>
      <c r="AW213" s="487"/>
      <c r="AX213" s="487"/>
      <c r="AY213" s="487"/>
      <c r="AZ213" s="487"/>
      <c r="BA213" s="487"/>
      <c r="BB213" s="487"/>
      <c r="BC213" s="487"/>
      <c r="BD213" s="487"/>
      <c r="BF213" s="128"/>
    </row>
    <row r="214" spans="1:58" ht="16.149999999999999" customHeight="1" thickBot="1">
      <c r="A214" s="218"/>
      <c r="B214" s="519"/>
      <c r="C214" s="520"/>
      <c r="D214" s="520"/>
      <c r="E214" s="520"/>
      <c r="F214" s="521"/>
      <c r="G214" s="540"/>
      <c r="H214" s="538"/>
      <c r="I214" s="538"/>
      <c r="J214" s="539"/>
      <c r="K214" s="752"/>
      <c r="L214" s="643"/>
      <c r="M214" s="643"/>
      <c r="N214" s="753"/>
      <c r="O214" s="426"/>
      <c r="P214" s="530"/>
      <c r="Q214" s="530"/>
      <c r="R214" s="531"/>
      <c r="S214" s="426"/>
      <c r="T214" s="530"/>
      <c r="U214" s="530"/>
      <c r="V214" s="531"/>
      <c r="W214" s="426"/>
      <c r="X214" s="530"/>
      <c r="Y214" s="530"/>
      <c r="Z214" s="531"/>
      <c r="AA214" s="313"/>
      <c r="AB214" s="530"/>
      <c r="AC214" s="530"/>
      <c r="AD214" s="531"/>
      <c r="AE214" s="771"/>
      <c r="AF214" s="772"/>
      <c r="AG214" s="772"/>
      <c r="AH214" s="772"/>
      <c r="AI214" s="772"/>
      <c r="AJ214" s="773"/>
      <c r="AK214" s="435"/>
      <c r="AL214" s="435"/>
      <c r="AM214" s="484"/>
      <c r="AN214" s="484"/>
      <c r="AO214" s="484"/>
      <c r="AP214" s="484"/>
      <c r="AQ214" s="484"/>
      <c r="AR214" s="484"/>
      <c r="AS214" s="484"/>
      <c r="AT214" s="484"/>
      <c r="AU214" s="484"/>
      <c r="AV214" s="487"/>
      <c r="AW214" s="487"/>
      <c r="AX214" s="487"/>
      <c r="AY214" s="487"/>
      <c r="AZ214" s="487"/>
      <c r="BA214" s="487"/>
      <c r="BB214" s="487"/>
      <c r="BC214" s="487"/>
      <c r="BD214" s="487"/>
    </row>
    <row r="215" spans="1:58" ht="16.149999999999999" customHeight="1">
      <c r="A215" s="218"/>
      <c r="B215" s="281"/>
      <c r="C215" s="281"/>
      <c r="D215" s="281"/>
      <c r="E215" s="281"/>
      <c r="F215" s="281"/>
      <c r="G215" s="281"/>
      <c r="H215" s="281"/>
      <c r="I215" s="281"/>
      <c r="J215" s="281"/>
      <c r="K215" s="281"/>
      <c r="L215" s="281"/>
      <c r="M215" s="281"/>
      <c r="N215" s="281"/>
      <c r="O215" s="281"/>
      <c r="P215" s="281"/>
      <c r="Q215" s="281"/>
      <c r="R215" s="281"/>
      <c r="S215" s="281"/>
      <c r="T215" s="281"/>
      <c r="U215" s="281"/>
      <c r="V215" s="281"/>
      <c r="W215" s="281"/>
      <c r="X215" s="281"/>
      <c r="Y215" s="281"/>
      <c r="Z215" s="281"/>
      <c r="AA215" s="281"/>
      <c r="AB215" s="281"/>
      <c r="AC215" s="281"/>
      <c r="AD215" s="281"/>
      <c r="AE215" s="434"/>
      <c r="AF215" s="434"/>
      <c r="AG215" s="434"/>
      <c r="AH215" s="434"/>
      <c r="AI215" s="492">
        <v>105</v>
      </c>
      <c r="AJ215" s="493"/>
      <c r="AK215" s="424">
        <f>COUNTIF(AK$164:AK$214,"M")</f>
        <v>0</v>
      </c>
      <c r="AL215" s="424">
        <f>COUNTIF(AL$164:AL$214,"M")</f>
        <v>0</v>
      </c>
      <c r="AM215" s="218"/>
      <c r="AN215" s="218"/>
      <c r="AO215" s="218"/>
      <c r="AP215" s="218"/>
      <c r="AQ215" s="218"/>
      <c r="AR215" s="218"/>
      <c r="AS215" s="218"/>
      <c r="AT215" s="218"/>
      <c r="AU215" s="218"/>
      <c r="AV215" s="218"/>
      <c r="AW215" s="218"/>
      <c r="AX215" s="218"/>
      <c r="AY215" s="218"/>
      <c r="AZ215" s="218"/>
      <c r="BA215" s="218"/>
      <c r="BB215" s="218"/>
      <c r="BC215" s="218"/>
      <c r="BD215" s="277"/>
    </row>
    <row r="216" spans="1:58" ht="16.149999999999999" customHeight="1">
      <c r="A216" s="218"/>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490">
        <v>100</v>
      </c>
      <c r="AJ216" s="491"/>
      <c r="AK216" s="424">
        <f>COUNTIF(AK$164:AK$214,"I")</f>
        <v>0</v>
      </c>
      <c r="AL216" s="424">
        <f>COUNTIF(AL$164:AL$214,"I")</f>
        <v>0</v>
      </c>
      <c r="AM216" s="218"/>
      <c r="AN216" s="218"/>
      <c r="AO216" s="218"/>
      <c r="AP216" s="218"/>
      <c r="AQ216" s="218"/>
      <c r="AR216" s="218"/>
      <c r="AS216" s="218"/>
      <c r="AT216" s="218"/>
      <c r="AU216" s="218"/>
      <c r="AV216" s="218"/>
      <c r="AW216" s="218"/>
      <c r="AX216" s="218"/>
      <c r="AY216" s="218"/>
      <c r="AZ216" s="218"/>
      <c r="BA216" s="218"/>
      <c r="BB216" s="218"/>
      <c r="BC216" s="218"/>
      <c r="BD216" s="218"/>
    </row>
    <row r="217" spans="1:58" ht="16.149999999999999" customHeight="1">
      <c r="A217" s="218"/>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433"/>
      <c r="AM217" s="218"/>
      <c r="AN217" s="218"/>
      <c r="AO217" s="218"/>
      <c r="AP217" s="218"/>
      <c r="AQ217" s="218"/>
      <c r="AR217" s="218"/>
      <c r="AS217" s="218"/>
      <c r="AT217" s="218"/>
      <c r="AU217" s="218"/>
      <c r="AV217" s="218"/>
      <c r="AW217" s="218"/>
      <c r="AX217" s="218"/>
      <c r="AY217" s="218"/>
      <c r="AZ217" s="218"/>
      <c r="BA217" s="218"/>
      <c r="BB217" s="218"/>
      <c r="BC217" s="218"/>
      <c r="BD217" s="218"/>
    </row>
    <row r="218" spans="1:58" ht="16.149999999999999" customHeight="1">
      <c r="A218" s="218"/>
      <c r="B218" s="218" t="s">
        <v>142</v>
      </c>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433"/>
      <c r="AM218" s="218"/>
      <c r="AN218" s="218"/>
      <c r="AO218" s="218"/>
      <c r="AP218" s="218"/>
      <c r="AQ218" s="218"/>
      <c r="AR218" s="218"/>
      <c r="AS218" s="218"/>
      <c r="AT218" s="218"/>
      <c r="AU218" s="218"/>
      <c r="AV218" s="218"/>
      <c r="AW218" s="218"/>
      <c r="AX218" s="218"/>
      <c r="AY218" s="218"/>
      <c r="AZ218" s="218"/>
      <c r="BA218" s="218"/>
      <c r="BB218" s="218"/>
      <c r="BC218" s="218"/>
      <c r="BD218" s="218"/>
    </row>
    <row r="219" spans="1:58" ht="16.149999999999999" customHeight="1">
      <c r="A219" s="218"/>
      <c r="B219" s="218" t="s">
        <v>143</v>
      </c>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88"/>
      <c r="AD219" s="288"/>
      <c r="AE219" s="288"/>
      <c r="AF219" s="288"/>
      <c r="AG219" s="288"/>
      <c r="AH219" s="288"/>
      <c r="AI219" s="288"/>
      <c r="AJ219" s="288"/>
      <c r="AK219" s="218"/>
      <c r="AL219" s="433"/>
      <c r="AM219" s="218"/>
      <c r="AN219" s="218"/>
      <c r="AO219" s="218"/>
      <c r="AP219" s="218"/>
      <c r="AQ219" s="218"/>
      <c r="AR219" s="218"/>
      <c r="AS219" s="218"/>
      <c r="AT219" s="218"/>
      <c r="AU219" s="218"/>
      <c r="AV219" s="218"/>
      <c r="AW219" s="218"/>
      <c r="AX219" s="218"/>
      <c r="AY219" s="218"/>
      <c r="AZ219" s="218"/>
      <c r="BA219" s="218"/>
      <c r="BB219" s="218"/>
      <c r="BC219" s="218"/>
      <c r="BD219" s="218"/>
    </row>
    <row r="220" spans="1:58" ht="21" customHeight="1">
      <c r="A220" s="218"/>
      <c r="B220" s="275"/>
      <c r="C220" s="282" t="s">
        <v>144</v>
      </c>
      <c r="D220" s="283"/>
      <c r="E220" s="283"/>
      <c r="F220" s="283"/>
      <c r="G220" s="283"/>
      <c r="H220" s="284"/>
      <c r="I220" s="283"/>
      <c r="J220" s="283"/>
      <c r="K220" s="283"/>
      <c r="L220" s="283"/>
      <c r="M220" s="283"/>
      <c r="N220" s="283"/>
      <c r="O220" s="283"/>
      <c r="P220" s="283"/>
      <c r="Q220" s="283"/>
      <c r="R220" s="283"/>
      <c r="S220" s="283"/>
      <c r="T220" s="283"/>
      <c r="U220" s="283"/>
      <c r="V220" s="283"/>
      <c r="W220" s="283"/>
      <c r="X220" s="283"/>
      <c r="Y220" s="283"/>
      <c r="Z220" s="283"/>
      <c r="AA220" s="283"/>
      <c r="AB220" s="283"/>
      <c r="AC220" s="283"/>
      <c r="AD220" s="283"/>
      <c r="AE220" s="283"/>
      <c r="AF220" s="283"/>
      <c r="AG220" s="283"/>
      <c r="AH220" s="283"/>
      <c r="AI220" s="283"/>
      <c r="AJ220" s="289"/>
      <c r="AK220" s="218"/>
      <c r="AL220" s="433"/>
      <c r="AM220" s="218"/>
      <c r="AN220" s="218"/>
      <c r="AO220" s="218"/>
      <c r="AP220" s="218"/>
      <c r="AQ220" s="218"/>
      <c r="AR220" s="218"/>
      <c r="AS220" s="218"/>
      <c r="AT220" s="218"/>
      <c r="AU220" s="218"/>
      <c r="AV220" s="218"/>
      <c r="AW220" s="218"/>
      <c r="AX220" s="218"/>
      <c r="AY220" s="218"/>
      <c r="AZ220" s="218"/>
      <c r="BA220" s="218"/>
      <c r="BB220" s="218"/>
      <c r="BC220" s="218"/>
      <c r="BD220" s="218"/>
    </row>
    <row r="221" spans="1:58" ht="16.149999999999999" customHeight="1">
      <c r="A221" s="218"/>
      <c r="B221" s="275"/>
      <c r="C221" s="725"/>
      <c r="D221" s="726"/>
      <c r="E221" s="726"/>
      <c r="F221" s="726"/>
      <c r="G221" s="726"/>
      <c r="H221" s="726"/>
      <c r="I221" s="726"/>
      <c r="J221" s="726"/>
      <c r="K221" s="726"/>
      <c r="L221" s="726"/>
      <c r="M221" s="726"/>
      <c r="N221" s="726"/>
      <c r="O221" s="726"/>
      <c r="P221" s="726"/>
      <c r="Q221" s="726"/>
      <c r="R221" s="726"/>
      <c r="S221" s="726"/>
      <c r="T221" s="726"/>
      <c r="U221" s="726"/>
      <c r="V221" s="726"/>
      <c r="W221" s="726"/>
      <c r="X221" s="726"/>
      <c r="Y221" s="726"/>
      <c r="Z221" s="726"/>
      <c r="AA221" s="726"/>
      <c r="AB221" s="726"/>
      <c r="AC221" s="726"/>
      <c r="AD221" s="726"/>
      <c r="AE221" s="726"/>
      <c r="AF221" s="726"/>
      <c r="AG221" s="726"/>
      <c r="AH221" s="726"/>
      <c r="AI221" s="726"/>
      <c r="AJ221" s="727"/>
      <c r="AK221" s="218"/>
      <c r="AL221" s="218"/>
      <c r="AM221" s="747" t="s">
        <v>582</v>
      </c>
      <c r="AN221" s="747"/>
      <c r="AO221" s="747"/>
      <c r="AP221" s="747"/>
      <c r="AQ221" s="747"/>
      <c r="AR221" s="747"/>
      <c r="AS221" s="747"/>
      <c r="AT221" s="747"/>
      <c r="AU221" s="747"/>
      <c r="AV221" s="747"/>
      <c r="AW221" s="747"/>
      <c r="AX221" s="747"/>
      <c r="AY221" s="747"/>
      <c r="AZ221" s="747"/>
      <c r="BA221" s="747"/>
      <c r="BB221" s="747"/>
      <c r="BC221" s="747"/>
      <c r="BD221" s="218"/>
    </row>
    <row r="222" spans="1:58" ht="16.149999999999999" customHeight="1">
      <c r="A222" s="218"/>
      <c r="B222" s="285"/>
      <c r="C222" s="728"/>
      <c r="D222" s="729"/>
      <c r="E222" s="729"/>
      <c r="F222" s="729"/>
      <c r="G222" s="729"/>
      <c r="H222" s="729"/>
      <c r="I222" s="729"/>
      <c r="J222" s="729"/>
      <c r="K222" s="729"/>
      <c r="L222" s="729"/>
      <c r="M222" s="729"/>
      <c r="N222" s="729"/>
      <c r="O222" s="729"/>
      <c r="P222" s="729"/>
      <c r="Q222" s="729"/>
      <c r="R222" s="729"/>
      <c r="S222" s="729"/>
      <c r="T222" s="729"/>
      <c r="U222" s="729"/>
      <c r="V222" s="729"/>
      <c r="W222" s="729"/>
      <c r="X222" s="729"/>
      <c r="Y222" s="729"/>
      <c r="Z222" s="729"/>
      <c r="AA222" s="729"/>
      <c r="AB222" s="729"/>
      <c r="AC222" s="729"/>
      <c r="AD222" s="729"/>
      <c r="AE222" s="729"/>
      <c r="AF222" s="729"/>
      <c r="AG222" s="729"/>
      <c r="AH222" s="729"/>
      <c r="AI222" s="729"/>
      <c r="AJ222" s="730"/>
      <c r="AK222" s="218"/>
      <c r="AL222" s="218"/>
      <c r="AM222" s="747"/>
      <c r="AN222" s="747"/>
      <c r="AO222" s="747"/>
      <c r="AP222" s="747"/>
      <c r="AQ222" s="747"/>
      <c r="AR222" s="747"/>
      <c r="AS222" s="747"/>
      <c r="AT222" s="747"/>
      <c r="AU222" s="747"/>
      <c r="AV222" s="747"/>
      <c r="AW222" s="747"/>
      <c r="AX222" s="747"/>
      <c r="AY222" s="747"/>
      <c r="AZ222" s="747"/>
      <c r="BA222" s="747"/>
      <c r="BB222" s="747"/>
      <c r="BC222" s="747"/>
      <c r="BD222" s="218"/>
    </row>
    <row r="223" spans="1:58" ht="16.149999999999999" customHeight="1">
      <c r="A223" s="218"/>
      <c r="B223" s="285"/>
      <c r="C223" s="728"/>
      <c r="D223" s="729"/>
      <c r="E223" s="729"/>
      <c r="F223" s="729"/>
      <c r="G223" s="729"/>
      <c r="H223" s="729"/>
      <c r="I223" s="729"/>
      <c r="J223" s="729"/>
      <c r="K223" s="729"/>
      <c r="L223" s="729"/>
      <c r="M223" s="729"/>
      <c r="N223" s="729"/>
      <c r="O223" s="729"/>
      <c r="P223" s="729"/>
      <c r="Q223" s="729"/>
      <c r="R223" s="729"/>
      <c r="S223" s="729"/>
      <c r="T223" s="729"/>
      <c r="U223" s="729"/>
      <c r="V223" s="729"/>
      <c r="W223" s="729"/>
      <c r="X223" s="729"/>
      <c r="Y223" s="729"/>
      <c r="Z223" s="729"/>
      <c r="AA223" s="729"/>
      <c r="AB223" s="729"/>
      <c r="AC223" s="729"/>
      <c r="AD223" s="729"/>
      <c r="AE223" s="729"/>
      <c r="AF223" s="729"/>
      <c r="AG223" s="729"/>
      <c r="AH223" s="729"/>
      <c r="AI223" s="729"/>
      <c r="AJ223" s="730"/>
      <c r="AK223" s="218"/>
      <c r="AL223" s="218"/>
      <c r="AM223" s="747"/>
      <c r="AN223" s="747"/>
      <c r="AO223" s="747"/>
      <c r="AP223" s="747"/>
      <c r="AQ223" s="747"/>
      <c r="AR223" s="747"/>
      <c r="AS223" s="747"/>
      <c r="AT223" s="747"/>
      <c r="AU223" s="747"/>
      <c r="AV223" s="747"/>
      <c r="AW223" s="747"/>
      <c r="AX223" s="747"/>
      <c r="AY223" s="747"/>
      <c r="AZ223" s="747"/>
      <c r="BA223" s="747"/>
      <c r="BB223" s="747"/>
      <c r="BC223" s="747"/>
      <c r="BD223" s="218"/>
      <c r="BF223" s="128" t="s">
        <v>145</v>
      </c>
    </row>
    <row r="224" spans="1:58" ht="16.149999999999999" customHeight="1">
      <c r="A224" s="218"/>
      <c r="B224" s="285"/>
      <c r="C224" s="728"/>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29"/>
      <c r="AD224" s="729"/>
      <c r="AE224" s="729"/>
      <c r="AF224" s="729"/>
      <c r="AG224" s="729"/>
      <c r="AH224" s="729"/>
      <c r="AI224" s="729"/>
      <c r="AJ224" s="730"/>
      <c r="AK224" s="218"/>
      <c r="AL224" s="218"/>
      <c r="AM224" s="747"/>
      <c r="AN224" s="747"/>
      <c r="AO224" s="747"/>
      <c r="AP224" s="747"/>
      <c r="AQ224" s="747"/>
      <c r="AR224" s="747"/>
      <c r="AS224" s="747"/>
      <c r="AT224" s="747"/>
      <c r="AU224" s="747"/>
      <c r="AV224" s="747"/>
      <c r="AW224" s="747"/>
      <c r="AX224" s="747"/>
      <c r="AY224" s="747"/>
      <c r="AZ224" s="747"/>
      <c r="BA224" s="747"/>
      <c r="BB224" s="747"/>
      <c r="BC224" s="747"/>
      <c r="BD224" s="218"/>
      <c r="BF224" s="128" t="s">
        <v>146</v>
      </c>
    </row>
    <row r="225" spans="1:58" ht="16.149999999999999" customHeight="1">
      <c r="A225" s="218"/>
      <c r="B225" s="285"/>
      <c r="C225" s="728"/>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29"/>
      <c r="AD225" s="729"/>
      <c r="AE225" s="729"/>
      <c r="AF225" s="729"/>
      <c r="AG225" s="729"/>
      <c r="AH225" s="729"/>
      <c r="AI225" s="729"/>
      <c r="AJ225" s="730"/>
      <c r="AK225" s="218"/>
      <c r="AL225" s="218"/>
      <c r="AM225" s="218"/>
      <c r="AN225" s="938" t="str">
        <f>IF(C221&lt;&gt;"","",IF(AL215&gt;0,"【第５表】の５年度間平均原単位変化で改善できなかった（報告年度の原単位が初年度よりも増加した）ものがあります（該当する箇所は赤色表示されています）。",""))</f>
        <v/>
      </c>
      <c r="AO225" s="938"/>
      <c r="AP225" s="938"/>
      <c r="AQ225" s="938"/>
      <c r="AR225" s="938"/>
      <c r="AS225" s="938"/>
      <c r="AT225" s="938"/>
      <c r="AU225" s="938"/>
      <c r="AV225" s="938"/>
      <c r="AW225" s="938"/>
      <c r="AX225" s="938"/>
      <c r="AY225" s="938"/>
      <c r="AZ225" s="938"/>
      <c r="BA225" s="938"/>
      <c r="BB225" s="290"/>
      <c r="BC225" s="218"/>
      <c r="BD225" s="218"/>
    </row>
    <row r="226" spans="1:58" ht="16.149999999999999" customHeight="1">
      <c r="A226" s="218"/>
      <c r="B226" s="285"/>
      <c r="C226" s="728"/>
      <c r="D226" s="729"/>
      <c r="E226" s="729"/>
      <c r="F226" s="729"/>
      <c r="G226" s="729"/>
      <c r="H226" s="729"/>
      <c r="I226" s="729"/>
      <c r="J226" s="729"/>
      <c r="K226" s="729"/>
      <c r="L226" s="729"/>
      <c r="M226" s="729"/>
      <c r="N226" s="729"/>
      <c r="O226" s="729"/>
      <c r="P226" s="729"/>
      <c r="Q226" s="729"/>
      <c r="R226" s="729"/>
      <c r="S226" s="729"/>
      <c r="T226" s="729"/>
      <c r="U226" s="729"/>
      <c r="V226" s="729"/>
      <c r="W226" s="729"/>
      <c r="X226" s="729"/>
      <c r="Y226" s="729"/>
      <c r="Z226" s="729"/>
      <c r="AA226" s="729"/>
      <c r="AB226" s="729"/>
      <c r="AC226" s="729"/>
      <c r="AD226" s="729"/>
      <c r="AE226" s="729"/>
      <c r="AF226" s="729"/>
      <c r="AG226" s="729"/>
      <c r="AH226" s="729"/>
      <c r="AI226" s="729"/>
      <c r="AJ226" s="730"/>
      <c r="AK226" s="218"/>
      <c r="AL226" s="218"/>
      <c r="AM226" s="218"/>
      <c r="AN226" s="938"/>
      <c r="AO226" s="938"/>
      <c r="AP226" s="938"/>
      <c r="AQ226" s="938"/>
      <c r="AR226" s="938"/>
      <c r="AS226" s="938"/>
      <c r="AT226" s="938"/>
      <c r="AU226" s="938"/>
      <c r="AV226" s="938"/>
      <c r="AW226" s="938"/>
      <c r="AX226" s="938"/>
      <c r="AY226" s="938"/>
      <c r="AZ226" s="938"/>
      <c r="BA226" s="938"/>
      <c r="BB226" s="290"/>
      <c r="BC226" s="218"/>
      <c r="BD226" s="218"/>
    </row>
    <row r="227" spans="1:58" ht="16.149999999999999" customHeight="1">
      <c r="A227" s="218"/>
      <c r="B227" s="285"/>
      <c r="C227" s="728"/>
      <c r="D227" s="729"/>
      <c r="E227" s="729"/>
      <c r="F227" s="729"/>
      <c r="G227" s="729"/>
      <c r="H227" s="729"/>
      <c r="I227" s="729"/>
      <c r="J227" s="729"/>
      <c r="K227" s="729"/>
      <c r="L227" s="729"/>
      <c r="M227" s="729"/>
      <c r="N227" s="729"/>
      <c r="O227" s="729"/>
      <c r="P227" s="729"/>
      <c r="Q227" s="729"/>
      <c r="R227" s="729"/>
      <c r="S227" s="729"/>
      <c r="T227" s="729"/>
      <c r="U227" s="729"/>
      <c r="V227" s="729"/>
      <c r="W227" s="729"/>
      <c r="X227" s="729"/>
      <c r="Y227" s="729"/>
      <c r="Z227" s="729"/>
      <c r="AA227" s="729"/>
      <c r="AB227" s="729"/>
      <c r="AC227" s="729"/>
      <c r="AD227" s="729"/>
      <c r="AE227" s="729"/>
      <c r="AF227" s="729"/>
      <c r="AG227" s="729"/>
      <c r="AH227" s="729"/>
      <c r="AI227" s="729"/>
      <c r="AJ227" s="730"/>
      <c r="AK227" s="218"/>
      <c r="AL227" s="433"/>
      <c r="AM227" s="218"/>
      <c r="AN227" s="938"/>
      <c r="AO227" s="938"/>
      <c r="AP227" s="938"/>
      <c r="AQ227" s="938"/>
      <c r="AR227" s="938"/>
      <c r="AS227" s="938"/>
      <c r="AT227" s="938"/>
      <c r="AU227" s="938"/>
      <c r="AV227" s="938"/>
      <c r="AW227" s="938"/>
      <c r="AX227" s="938"/>
      <c r="AY227" s="938"/>
      <c r="AZ227" s="938"/>
      <c r="BA227" s="938"/>
      <c r="BB227" s="290"/>
      <c r="BC227" s="218"/>
      <c r="BD227" s="218"/>
    </row>
    <row r="228" spans="1:58" ht="16.149999999999999" customHeight="1">
      <c r="A228" s="218"/>
      <c r="B228" s="285"/>
      <c r="C228" s="728"/>
      <c r="D228" s="729"/>
      <c r="E228" s="729"/>
      <c r="F228" s="729"/>
      <c r="G228" s="729"/>
      <c r="H228" s="729"/>
      <c r="I228" s="729"/>
      <c r="J228" s="729"/>
      <c r="K228" s="729"/>
      <c r="L228" s="729"/>
      <c r="M228" s="729"/>
      <c r="N228" s="729"/>
      <c r="O228" s="729"/>
      <c r="P228" s="729"/>
      <c r="Q228" s="729"/>
      <c r="R228" s="729"/>
      <c r="S228" s="729"/>
      <c r="T228" s="729"/>
      <c r="U228" s="729"/>
      <c r="V228" s="729"/>
      <c r="W228" s="729"/>
      <c r="X228" s="729"/>
      <c r="Y228" s="729"/>
      <c r="Z228" s="729"/>
      <c r="AA228" s="729"/>
      <c r="AB228" s="729"/>
      <c r="AC228" s="729"/>
      <c r="AD228" s="729"/>
      <c r="AE228" s="729"/>
      <c r="AF228" s="729"/>
      <c r="AG228" s="729"/>
      <c r="AH228" s="729"/>
      <c r="AI228" s="729"/>
      <c r="AJ228" s="730"/>
      <c r="AK228" s="218"/>
      <c r="AL228" s="433"/>
      <c r="AM228" s="218"/>
      <c r="AN228" s="939"/>
      <c r="AO228" s="939"/>
      <c r="AP228" s="939"/>
      <c r="AQ228" s="939"/>
      <c r="AR228" s="939"/>
      <c r="AS228" s="939"/>
      <c r="AT228" s="939"/>
      <c r="AU228" s="939"/>
      <c r="AV228" s="939"/>
      <c r="AW228" s="939"/>
      <c r="AX228" s="939"/>
      <c r="AY228" s="939"/>
      <c r="AZ228" s="939"/>
      <c r="BA228" s="939"/>
      <c r="BB228" s="290"/>
      <c r="BC228" s="218"/>
      <c r="BD228" s="218"/>
    </row>
    <row r="229" spans="1:58" ht="16.149999999999999" customHeight="1">
      <c r="A229" s="218"/>
      <c r="B229" s="285"/>
      <c r="C229" s="728"/>
      <c r="D229" s="729"/>
      <c r="E229" s="729"/>
      <c r="F229" s="729"/>
      <c r="G229" s="729"/>
      <c r="H229" s="729"/>
      <c r="I229" s="729"/>
      <c r="J229" s="729"/>
      <c r="K229" s="729"/>
      <c r="L229" s="729"/>
      <c r="M229" s="729"/>
      <c r="N229" s="729"/>
      <c r="O229" s="729"/>
      <c r="P229" s="729"/>
      <c r="Q229" s="729"/>
      <c r="R229" s="729"/>
      <c r="S229" s="729"/>
      <c r="T229" s="729"/>
      <c r="U229" s="729"/>
      <c r="V229" s="729"/>
      <c r="W229" s="729"/>
      <c r="X229" s="729"/>
      <c r="Y229" s="729"/>
      <c r="Z229" s="729"/>
      <c r="AA229" s="729"/>
      <c r="AB229" s="729"/>
      <c r="AC229" s="729"/>
      <c r="AD229" s="729"/>
      <c r="AE229" s="729"/>
      <c r="AF229" s="729"/>
      <c r="AG229" s="729"/>
      <c r="AH229" s="729"/>
      <c r="AI229" s="729"/>
      <c r="AJ229" s="730"/>
      <c r="AK229" s="218"/>
      <c r="AL229" s="433"/>
      <c r="AM229" s="218"/>
      <c r="AN229" s="939"/>
      <c r="AO229" s="939"/>
      <c r="AP229" s="939"/>
      <c r="AQ229" s="939"/>
      <c r="AR229" s="939"/>
      <c r="AS229" s="939"/>
      <c r="AT229" s="939"/>
      <c r="AU229" s="939"/>
      <c r="AV229" s="939"/>
      <c r="AW229" s="939"/>
      <c r="AX229" s="939"/>
      <c r="AY229" s="939"/>
      <c r="AZ229" s="939"/>
      <c r="BA229" s="939"/>
      <c r="BB229" s="290"/>
      <c r="BC229" s="218"/>
      <c r="BD229" s="218"/>
    </row>
    <row r="230" spans="1:58" ht="16.149999999999999" customHeight="1">
      <c r="A230" s="218"/>
      <c r="B230" s="285"/>
      <c r="C230" s="728"/>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29"/>
      <c r="AE230" s="729"/>
      <c r="AF230" s="729"/>
      <c r="AG230" s="729"/>
      <c r="AH230" s="729"/>
      <c r="AI230" s="729"/>
      <c r="AJ230" s="730"/>
      <c r="AK230" s="218"/>
      <c r="AL230" s="218"/>
      <c r="AM230" s="218"/>
      <c r="AN230" s="748" t="str">
        <f>IF(C221&lt;&gt;"","",IF(AL215&gt;0,"その理由を入力してください。",""))</f>
        <v/>
      </c>
      <c r="AO230" s="749"/>
      <c r="AP230" s="749"/>
      <c r="AQ230" s="749"/>
      <c r="AR230" s="749"/>
      <c r="AS230" s="749"/>
      <c r="AT230" s="749"/>
      <c r="AU230" s="749"/>
      <c r="AV230" s="749"/>
      <c r="AW230" s="749"/>
      <c r="AX230" s="749"/>
      <c r="AY230" s="749"/>
      <c r="AZ230" s="749"/>
      <c r="BA230" s="749"/>
      <c r="BB230" s="290"/>
      <c r="BC230" s="218"/>
      <c r="BD230" s="218"/>
    </row>
    <row r="231" spans="1:58" ht="16.149999999999999" customHeight="1">
      <c r="A231" s="218"/>
      <c r="B231" s="285"/>
      <c r="C231" s="728"/>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29"/>
      <c r="AE231" s="729"/>
      <c r="AF231" s="729"/>
      <c r="AG231" s="729"/>
      <c r="AH231" s="729"/>
      <c r="AI231" s="729"/>
      <c r="AJ231" s="730"/>
      <c r="AK231" s="218"/>
      <c r="AL231" s="218"/>
      <c r="AM231" s="218"/>
      <c r="AN231" s="749"/>
      <c r="AO231" s="749"/>
      <c r="AP231" s="749"/>
      <c r="AQ231" s="749"/>
      <c r="AR231" s="749"/>
      <c r="AS231" s="749"/>
      <c r="AT231" s="749"/>
      <c r="AU231" s="749"/>
      <c r="AV231" s="749"/>
      <c r="AW231" s="749"/>
      <c r="AX231" s="749"/>
      <c r="AY231" s="749"/>
      <c r="AZ231" s="749"/>
      <c r="BA231" s="749"/>
      <c r="BB231" s="290"/>
      <c r="BC231" s="218"/>
      <c r="BD231" s="218"/>
    </row>
    <row r="232" spans="1:58" ht="16.149999999999999" customHeight="1">
      <c r="A232" s="218"/>
      <c r="B232" s="285"/>
      <c r="C232" s="728"/>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29"/>
      <c r="AD232" s="729"/>
      <c r="AE232" s="729"/>
      <c r="AF232" s="729"/>
      <c r="AG232" s="729"/>
      <c r="AH232" s="729"/>
      <c r="AI232" s="729"/>
      <c r="AJ232" s="730"/>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row>
    <row r="233" spans="1:58" ht="16.149999999999999" customHeight="1">
      <c r="A233" s="218"/>
      <c r="B233" s="285"/>
      <c r="C233" s="728"/>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29"/>
      <c r="AD233" s="729"/>
      <c r="AE233" s="729"/>
      <c r="AF233" s="729"/>
      <c r="AG233" s="729"/>
      <c r="AH233" s="729"/>
      <c r="AI233" s="729"/>
      <c r="AJ233" s="730"/>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row>
    <row r="234" spans="1:58" ht="16.149999999999999" customHeight="1">
      <c r="A234" s="218"/>
      <c r="B234" s="285"/>
      <c r="C234" s="728"/>
      <c r="D234" s="729"/>
      <c r="E234" s="729"/>
      <c r="F234" s="729"/>
      <c r="G234" s="729"/>
      <c r="H234" s="729"/>
      <c r="I234" s="729"/>
      <c r="J234" s="729"/>
      <c r="K234" s="729"/>
      <c r="L234" s="729"/>
      <c r="M234" s="729"/>
      <c r="N234" s="729"/>
      <c r="O234" s="729"/>
      <c r="P234" s="729"/>
      <c r="Q234" s="729"/>
      <c r="R234" s="729"/>
      <c r="S234" s="729"/>
      <c r="T234" s="729"/>
      <c r="U234" s="729"/>
      <c r="V234" s="729"/>
      <c r="W234" s="729"/>
      <c r="X234" s="729"/>
      <c r="Y234" s="729"/>
      <c r="Z234" s="729"/>
      <c r="AA234" s="729"/>
      <c r="AB234" s="729"/>
      <c r="AC234" s="729"/>
      <c r="AD234" s="729"/>
      <c r="AE234" s="729"/>
      <c r="AF234" s="729"/>
      <c r="AG234" s="729"/>
      <c r="AH234" s="729"/>
      <c r="AI234" s="729"/>
      <c r="AJ234" s="730"/>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row>
    <row r="235" spans="1:58" ht="16.149999999999999" customHeight="1">
      <c r="A235" s="218"/>
      <c r="B235" s="285"/>
      <c r="C235" s="728"/>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729"/>
      <c r="AJ235" s="730"/>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row>
    <row r="236" spans="1:58" ht="16.149999999999999" customHeight="1" thickBot="1">
      <c r="A236" s="218"/>
      <c r="B236" s="285"/>
      <c r="C236" s="731"/>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2"/>
      <c r="AD236" s="732"/>
      <c r="AE236" s="732"/>
      <c r="AF236" s="732"/>
      <c r="AG236" s="732"/>
      <c r="AH236" s="732"/>
      <c r="AI236" s="732"/>
      <c r="AJ236" s="733"/>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row>
    <row r="237" spans="1:58" ht="21" customHeight="1" thickBot="1">
      <c r="A237" s="218"/>
      <c r="B237" s="285"/>
      <c r="C237" s="286" t="s">
        <v>147</v>
      </c>
      <c r="D237" s="285"/>
      <c r="E237" s="285"/>
      <c r="F237" s="285"/>
      <c r="G237" s="285"/>
      <c r="H237" s="287"/>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91"/>
      <c r="AK237" s="218"/>
      <c r="AL237" s="218"/>
      <c r="AM237" s="218"/>
      <c r="AN237" s="218"/>
      <c r="AO237" s="218"/>
      <c r="AP237" s="218"/>
      <c r="AQ237" s="218"/>
      <c r="AR237" s="218"/>
      <c r="AS237" s="218"/>
      <c r="AT237" s="218"/>
      <c r="AU237" s="218"/>
      <c r="AV237" s="218"/>
      <c r="AW237" s="218"/>
      <c r="AX237" s="218"/>
      <c r="AY237" s="218"/>
      <c r="AZ237" s="218"/>
      <c r="BA237" s="218"/>
      <c r="BB237" s="218"/>
      <c r="BC237" s="218"/>
      <c r="BD237" s="218"/>
    </row>
    <row r="238" spans="1:58" ht="16.149999999999999" customHeight="1">
      <c r="A238" s="218"/>
      <c r="B238" s="285"/>
      <c r="C238" s="725"/>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26"/>
      <c r="AE238" s="726"/>
      <c r="AF238" s="726"/>
      <c r="AG238" s="726"/>
      <c r="AH238" s="726"/>
      <c r="AI238" s="726"/>
      <c r="AJ238" s="727"/>
      <c r="AK238" s="218"/>
      <c r="AL238" s="218"/>
      <c r="AM238" s="488" t="s">
        <v>583</v>
      </c>
      <c r="AN238" s="489"/>
      <c r="AO238" s="489"/>
      <c r="AP238" s="489"/>
      <c r="AQ238" s="489"/>
      <c r="AR238" s="489"/>
      <c r="AS238" s="489"/>
      <c r="AT238" s="489"/>
      <c r="AU238" s="489"/>
      <c r="AV238" s="489"/>
      <c r="AW238" s="489"/>
      <c r="AX238" s="489"/>
      <c r="AY238" s="489"/>
      <c r="AZ238" s="489"/>
      <c r="BA238" s="489"/>
      <c r="BB238" s="489"/>
      <c r="BC238" s="489"/>
      <c r="BD238" s="218"/>
    </row>
    <row r="239" spans="1:58" ht="16.149999999999999" customHeight="1">
      <c r="A239" s="218"/>
      <c r="B239" s="285"/>
      <c r="C239" s="728"/>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29"/>
      <c r="AE239" s="729"/>
      <c r="AF239" s="729"/>
      <c r="AG239" s="729"/>
      <c r="AH239" s="729"/>
      <c r="AI239" s="729"/>
      <c r="AJ239" s="730"/>
      <c r="AK239" s="218"/>
      <c r="AL239" s="218"/>
      <c r="AM239" s="489"/>
      <c r="AN239" s="489"/>
      <c r="AO239" s="489"/>
      <c r="AP239" s="489"/>
      <c r="AQ239" s="489"/>
      <c r="AR239" s="489"/>
      <c r="AS239" s="489"/>
      <c r="AT239" s="489"/>
      <c r="AU239" s="489"/>
      <c r="AV239" s="489"/>
      <c r="AW239" s="489"/>
      <c r="AX239" s="489"/>
      <c r="AY239" s="489"/>
      <c r="AZ239" s="489"/>
      <c r="BA239" s="489"/>
      <c r="BB239" s="489"/>
      <c r="BC239" s="489"/>
      <c r="BD239" s="218"/>
    </row>
    <row r="240" spans="1:58" ht="16.149999999999999" customHeight="1">
      <c r="A240" s="218"/>
      <c r="B240" s="285"/>
      <c r="C240" s="728"/>
      <c r="D240" s="729"/>
      <c r="E240" s="729"/>
      <c r="F240" s="729"/>
      <c r="G240" s="729"/>
      <c r="H240" s="729"/>
      <c r="I240" s="729"/>
      <c r="J240" s="729"/>
      <c r="K240" s="729"/>
      <c r="L240" s="729"/>
      <c r="M240" s="729"/>
      <c r="N240" s="729"/>
      <c r="O240" s="729"/>
      <c r="P240" s="729"/>
      <c r="Q240" s="729"/>
      <c r="R240" s="729"/>
      <c r="S240" s="729"/>
      <c r="T240" s="729"/>
      <c r="U240" s="729"/>
      <c r="V240" s="729"/>
      <c r="W240" s="729"/>
      <c r="X240" s="729"/>
      <c r="Y240" s="729"/>
      <c r="Z240" s="729"/>
      <c r="AA240" s="729"/>
      <c r="AB240" s="729"/>
      <c r="AC240" s="729"/>
      <c r="AD240" s="729"/>
      <c r="AE240" s="729"/>
      <c r="AF240" s="729"/>
      <c r="AG240" s="729"/>
      <c r="AH240" s="729"/>
      <c r="AI240" s="729"/>
      <c r="AJ240" s="730"/>
      <c r="AK240" s="218"/>
      <c r="AL240" s="218"/>
      <c r="AM240" s="489"/>
      <c r="AN240" s="489"/>
      <c r="AO240" s="489"/>
      <c r="AP240" s="489"/>
      <c r="AQ240" s="489"/>
      <c r="AR240" s="489"/>
      <c r="AS240" s="489"/>
      <c r="AT240" s="489"/>
      <c r="AU240" s="489"/>
      <c r="AV240" s="489"/>
      <c r="AW240" s="489"/>
      <c r="AX240" s="489"/>
      <c r="AY240" s="489"/>
      <c r="AZ240" s="489"/>
      <c r="BA240" s="489"/>
      <c r="BB240" s="489"/>
      <c r="BC240" s="489"/>
      <c r="BD240" s="218"/>
      <c r="BF240" s="128" t="s">
        <v>148</v>
      </c>
    </row>
    <row r="241" spans="1:58" ht="16.149999999999999" customHeight="1">
      <c r="A241" s="218"/>
      <c r="B241" s="285"/>
      <c r="C241" s="728"/>
      <c r="D241" s="729"/>
      <c r="E241" s="729"/>
      <c r="F241" s="729"/>
      <c r="G241" s="729"/>
      <c r="H241" s="729"/>
      <c r="I241" s="729"/>
      <c r="J241" s="729"/>
      <c r="K241" s="729"/>
      <c r="L241" s="729"/>
      <c r="M241" s="729"/>
      <c r="N241" s="729"/>
      <c r="O241" s="729"/>
      <c r="P241" s="729"/>
      <c r="Q241" s="729"/>
      <c r="R241" s="729"/>
      <c r="S241" s="729"/>
      <c r="T241" s="729"/>
      <c r="U241" s="729"/>
      <c r="V241" s="729"/>
      <c r="W241" s="729"/>
      <c r="X241" s="729"/>
      <c r="Y241" s="729"/>
      <c r="Z241" s="729"/>
      <c r="AA241" s="729"/>
      <c r="AB241" s="729"/>
      <c r="AC241" s="729"/>
      <c r="AD241" s="729"/>
      <c r="AE241" s="729"/>
      <c r="AF241" s="729"/>
      <c r="AG241" s="729"/>
      <c r="AH241" s="729"/>
      <c r="AI241" s="729"/>
      <c r="AJ241" s="730"/>
      <c r="AK241" s="218"/>
      <c r="AL241" s="218"/>
      <c r="AM241" s="489"/>
      <c r="AN241" s="489"/>
      <c r="AO241" s="489"/>
      <c r="AP241" s="489"/>
      <c r="AQ241" s="489"/>
      <c r="AR241" s="489"/>
      <c r="AS241" s="489"/>
      <c r="AT241" s="489"/>
      <c r="AU241" s="489"/>
      <c r="AV241" s="489"/>
      <c r="AW241" s="489"/>
      <c r="AX241" s="489"/>
      <c r="AY241" s="489"/>
      <c r="AZ241" s="489"/>
      <c r="BA241" s="489"/>
      <c r="BB241" s="489"/>
      <c r="BC241" s="489"/>
      <c r="BD241" s="218"/>
      <c r="BF241" s="128" t="s">
        <v>146</v>
      </c>
    </row>
    <row r="242" spans="1:58" ht="16.149999999999999" customHeight="1">
      <c r="A242" s="218"/>
      <c r="B242" s="285"/>
      <c r="C242" s="728"/>
      <c r="D242" s="729"/>
      <c r="E242" s="729"/>
      <c r="F242" s="729"/>
      <c r="G242" s="729"/>
      <c r="H242" s="729"/>
      <c r="I242" s="729"/>
      <c r="J242" s="729"/>
      <c r="K242" s="729"/>
      <c r="L242" s="729"/>
      <c r="M242" s="729"/>
      <c r="N242" s="729"/>
      <c r="O242" s="729"/>
      <c r="P242" s="729"/>
      <c r="Q242" s="729"/>
      <c r="R242" s="729"/>
      <c r="S242" s="729"/>
      <c r="T242" s="729"/>
      <c r="U242" s="729"/>
      <c r="V242" s="729"/>
      <c r="W242" s="729"/>
      <c r="X242" s="729"/>
      <c r="Y242" s="729"/>
      <c r="Z242" s="729"/>
      <c r="AA242" s="729"/>
      <c r="AB242" s="729"/>
      <c r="AC242" s="729"/>
      <c r="AD242" s="729"/>
      <c r="AE242" s="729"/>
      <c r="AF242" s="729"/>
      <c r="AG242" s="729"/>
      <c r="AH242" s="729"/>
      <c r="AI242" s="729"/>
      <c r="AJ242" s="730"/>
      <c r="AK242" s="218"/>
      <c r="AL242" s="218"/>
      <c r="AM242" s="432"/>
      <c r="AN242" s="754" t="str">
        <f>IF(C238&lt;&gt;"","",IF(AK215&gt;0,"【第５表】の直近年の対前年度比において、改善できなかった（増加した）素材があります（該当する箇所は黄色表示されています）。",""))</f>
        <v/>
      </c>
      <c r="AO242" s="755"/>
      <c r="AP242" s="755"/>
      <c r="AQ242" s="755"/>
      <c r="AR242" s="755"/>
      <c r="AS242" s="755"/>
      <c r="AT242" s="755"/>
      <c r="AU242" s="755"/>
      <c r="AV242" s="755"/>
      <c r="AW242" s="755"/>
      <c r="AX242" s="755"/>
      <c r="AY242" s="755"/>
      <c r="AZ242" s="755"/>
      <c r="BA242" s="755"/>
      <c r="BB242" s="432"/>
      <c r="BC242" s="432"/>
      <c r="BD242" s="218"/>
      <c r="BF242" s="128" t="s">
        <v>149</v>
      </c>
    </row>
    <row r="243" spans="1:58" ht="16.149999999999999" customHeight="1">
      <c r="A243" s="218"/>
      <c r="B243" s="285"/>
      <c r="C243" s="728"/>
      <c r="D243" s="729"/>
      <c r="E243" s="729"/>
      <c r="F243" s="729"/>
      <c r="G243" s="729"/>
      <c r="H243" s="729"/>
      <c r="I243" s="729"/>
      <c r="J243" s="729"/>
      <c r="K243" s="729"/>
      <c r="L243" s="729"/>
      <c r="M243" s="729"/>
      <c r="N243" s="729"/>
      <c r="O243" s="729"/>
      <c r="P243" s="729"/>
      <c r="Q243" s="729"/>
      <c r="R243" s="729"/>
      <c r="S243" s="729"/>
      <c r="T243" s="729"/>
      <c r="U243" s="729"/>
      <c r="V243" s="729"/>
      <c r="W243" s="729"/>
      <c r="X243" s="729"/>
      <c r="Y243" s="729"/>
      <c r="Z243" s="729"/>
      <c r="AA243" s="729"/>
      <c r="AB243" s="729"/>
      <c r="AC243" s="729"/>
      <c r="AD243" s="729"/>
      <c r="AE243" s="729"/>
      <c r="AF243" s="729"/>
      <c r="AG243" s="729"/>
      <c r="AH243" s="729"/>
      <c r="AI243" s="729"/>
      <c r="AJ243" s="730"/>
      <c r="AK243" s="218"/>
      <c r="AL243" s="433"/>
      <c r="AM243" s="432"/>
      <c r="AN243" s="755"/>
      <c r="AO243" s="755"/>
      <c r="AP243" s="755"/>
      <c r="AQ243" s="755"/>
      <c r="AR243" s="755"/>
      <c r="AS243" s="755"/>
      <c r="AT243" s="755"/>
      <c r="AU243" s="755"/>
      <c r="AV243" s="755"/>
      <c r="AW243" s="755"/>
      <c r="AX243" s="755"/>
      <c r="AY243" s="755"/>
      <c r="AZ243" s="755"/>
      <c r="BA243" s="755"/>
      <c r="BB243" s="432"/>
      <c r="BC243" s="432"/>
      <c r="BD243" s="218"/>
    </row>
    <row r="244" spans="1:58" ht="16.149999999999999" customHeight="1">
      <c r="A244" s="218"/>
      <c r="B244" s="285"/>
      <c r="C244" s="728"/>
      <c r="D244" s="729"/>
      <c r="E244" s="729"/>
      <c r="F244" s="729"/>
      <c r="G244" s="729"/>
      <c r="H244" s="729"/>
      <c r="I244" s="729"/>
      <c r="J244" s="729"/>
      <c r="K244" s="729"/>
      <c r="L244" s="729"/>
      <c r="M244" s="729"/>
      <c r="N244" s="729"/>
      <c r="O244" s="729"/>
      <c r="P244" s="729"/>
      <c r="Q244" s="729"/>
      <c r="R244" s="729"/>
      <c r="S244" s="729"/>
      <c r="T244" s="729"/>
      <c r="U244" s="729"/>
      <c r="V244" s="729"/>
      <c r="W244" s="729"/>
      <c r="X244" s="729"/>
      <c r="Y244" s="729"/>
      <c r="Z244" s="729"/>
      <c r="AA244" s="729"/>
      <c r="AB244" s="729"/>
      <c r="AC244" s="729"/>
      <c r="AD244" s="729"/>
      <c r="AE244" s="729"/>
      <c r="AF244" s="729"/>
      <c r="AG244" s="729"/>
      <c r="AH244" s="729"/>
      <c r="AI244" s="729"/>
      <c r="AJ244" s="730"/>
      <c r="AK244" s="218"/>
      <c r="AL244" s="433"/>
      <c r="AM244" s="218"/>
      <c r="AN244" s="755"/>
      <c r="AO244" s="755"/>
      <c r="AP244" s="755"/>
      <c r="AQ244" s="755"/>
      <c r="AR244" s="755"/>
      <c r="AS244" s="755"/>
      <c r="AT244" s="755"/>
      <c r="AU244" s="755"/>
      <c r="AV244" s="755"/>
      <c r="AW244" s="755"/>
      <c r="AX244" s="755"/>
      <c r="AY244" s="755"/>
      <c r="AZ244" s="755"/>
      <c r="BA244" s="755"/>
      <c r="BB244" s="218"/>
      <c r="BC244" s="218"/>
      <c r="BD244" s="218"/>
    </row>
    <row r="245" spans="1:58" ht="16.149999999999999" customHeight="1">
      <c r="A245" s="218"/>
      <c r="B245" s="285"/>
      <c r="C245" s="728"/>
      <c r="D245" s="729"/>
      <c r="E245" s="729"/>
      <c r="F245" s="729"/>
      <c r="G245" s="729"/>
      <c r="H245" s="729"/>
      <c r="I245" s="729"/>
      <c r="J245" s="729"/>
      <c r="K245" s="729"/>
      <c r="L245" s="729"/>
      <c r="M245" s="729"/>
      <c r="N245" s="729"/>
      <c r="O245" s="729"/>
      <c r="P245" s="729"/>
      <c r="Q245" s="729"/>
      <c r="R245" s="729"/>
      <c r="S245" s="729"/>
      <c r="T245" s="729"/>
      <c r="U245" s="729"/>
      <c r="V245" s="729"/>
      <c r="W245" s="729"/>
      <c r="X245" s="729"/>
      <c r="Y245" s="729"/>
      <c r="Z245" s="729"/>
      <c r="AA245" s="729"/>
      <c r="AB245" s="729"/>
      <c r="AC245" s="729"/>
      <c r="AD245" s="729"/>
      <c r="AE245" s="729"/>
      <c r="AF245" s="729"/>
      <c r="AG245" s="729"/>
      <c r="AH245" s="729"/>
      <c r="AI245" s="729"/>
      <c r="AJ245" s="730"/>
      <c r="AK245" s="218"/>
      <c r="AL245" s="433"/>
      <c r="AM245" s="218"/>
      <c r="AN245" s="657"/>
      <c r="AO245" s="657"/>
      <c r="AP245" s="657"/>
      <c r="AQ245" s="657"/>
      <c r="AR245" s="657"/>
      <c r="AS245" s="657"/>
      <c r="AT245" s="657"/>
      <c r="AU245" s="657"/>
      <c r="AV245" s="657"/>
      <c r="AW245" s="657"/>
      <c r="AX245" s="657"/>
      <c r="AY245" s="657"/>
      <c r="AZ245" s="657"/>
      <c r="BA245" s="657"/>
      <c r="BB245" s="218"/>
      <c r="BC245" s="218"/>
      <c r="BD245" s="218"/>
    </row>
    <row r="246" spans="1:58" ht="16.149999999999999" customHeight="1">
      <c r="A246" s="218"/>
      <c r="B246" s="285"/>
      <c r="C246" s="728"/>
      <c r="D246" s="729"/>
      <c r="E246" s="729"/>
      <c r="F246" s="729"/>
      <c r="G246" s="729"/>
      <c r="H246" s="729"/>
      <c r="I246" s="729"/>
      <c r="J246" s="729"/>
      <c r="K246" s="729"/>
      <c r="L246" s="729"/>
      <c r="M246" s="729"/>
      <c r="N246" s="729"/>
      <c r="O246" s="729"/>
      <c r="P246" s="729"/>
      <c r="Q246" s="729"/>
      <c r="R246" s="729"/>
      <c r="S246" s="729"/>
      <c r="T246" s="729"/>
      <c r="U246" s="729"/>
      <c r="V246" s="729"/>
      <c r="W246" s="729"/>
      <c r="X246" s="729"/>
      <c r="Y246" s="729"/>
      <c r="Z246" s="729"/>
      <c r="AA246" s="729"/>
      <c r="AB246" s="729"/>
      <c r="AC246" s="729"/>
      <c r="AD246" s="729"/>
      <c r="AE246" s="729"/>
      <c r="AF246" s="729"/>
      <c r="AG246" s="729"/>
      <c r="AH246" s="729"/>
      <c r="AI246" s="729"/>
      <c r="AJ246" s="730"/>
      <c r="AK246" s="218"/>
      <c r="AL246" s="433"/>
      <c r="AM246" s="218"/>
      <c r="AN246" s="657"/>
      <c r="AO246" s="657"/>
      <c r="AP246" s="657"/>
      <c r="AQ246" s="657"/>
      <c r="AR246" s="657"/>
      <c r="AS246" s="657"/>
      <c r="AT246" s="657"/>
      <c r="AU246" s="657"/>
      <c r="AV246" s="657"/>
      <c r="AW246" s="657"/>
      <c r="AX246" s="657"/>
      <c r="AY246" s="657"/>
      <c r="AZ246" s="657"/>
      <c r="BA246" s="657"/>
      <c r="BB246" s="218"/>
      <c r="BC246" s="218"/>
      <c r="BD246" s="218"/>
    </row>
    <row r="247" spans="1:58" ht="16.149999999999999" customHeight="1">
      <c r="A247" s="218"/>
      <c r="B247" s="285"/>
      <c r="C247" s="728"/>
      <c r="D247" s="729"/>
      <c r="E247" s="729"/>
      <c r="F247" s="729"/>
      <c r="G247" s="729"/>
      <c r="H247" s="729"/>
      <c r="I247" s="729"/>
      <c r="J247" s="729"/>
      <c r="K247" s="729"/>
      <c r="L247" s="729"/>
      <c r="M247" s="729"/>
      <c r="N247" s="729"/>
      <c r="O247" s="729"/>
      <c r="P247" s="729"/>
      <c r="Q247" s="729"/>
      <c r="R247" s="729"/>
      <c r="S247" s="729"/>
      <c r="T247" s="729"/>
      <c r="U247" s="729"/>
      <c r="V247" s="729"/>
      <c r="W247" s="729"/>
      <c r="X247" s="729"/>
      <c r="Y247" s="729"/>
      <c r="Z247" s="729"/>
      <c r="AA247" s="729"/>
      <c r="AB247" s="729"/>
      <c r="AC247" s="729"/>
      <c r="AD247" s="729"/>
      <c r="AE247" s="729"/>
      <c r="AF247" s="729"/>
      <c r="AG247" s="729"/>
      <c r="AH247" s="729"/>
      <c r="AI247" s="729"/>
      <c r="AJ247" s="730"/>
      <c r="AK247" s="218"/>
      <c r="AL247" s="218"/>
      <c r="AM247" s="218"/>
      <c r="AN247" s="756" t="str">
        <f>IF(C238&lt;&gt;"","",IF(AK215&gt;0,"その理由を入力してください",""))</f>
        <v/>
      </c>
      <c r="AO247" s="757"/>
      <c r="AP247" s="757"/>
      <c r="AQ247" s="757"/>
      <c r="AR247" s="757"/>
      <c r="AS247" s="757"/>
      <c r="AT247" s="757"/>
      <c r="AU247" s="757"/>
      <c r="AV247" s="757"/>
      <c r="AW247" s="757"/>
      <c r="AX247" s="757"/>
      <c r="AY247" s="757"/>
      <c r="AZ247" s="757"/>
      <c r="BA247" s="757"/>
      <c r="BB247" s="218"/>
      <c r="BC247" s="218"/>
      <c r="BD247" s="218"/>
    </row>
    <row r="248" spans="1:58" ht="16.149999999999999" customHeight="1">
      <c r="A248" s="218"/>
      <c r="B248" s="285"/>
      <c r="C248" s="728"/>
      <c r="D248" s="729"/>
      <c r="E248" s="729"/>
      <c r="F248" s="729"/>
      <c r="G248" s="729"/>
      <c r="H248" s="729"/>
      <c r="I248" s="729"/>
      <c r="J248" s="729"/>
      <c r="K248" s="729"/>
      <c r="L248" s="729"/>
      <c r="M248" s="729"/>
      <c r="N248" s="729"/>
      <c r="O248" s="729"/>
      <c r="P248" s="729"/>
      <c r="Q248" s="729"/>
      <c r="R248" s="729"/>
      <c r="S248" s="729"/>
      <c r="T248" s="729"/>
      <c r="U248" s="729"/>
      <c r="V248" s="729"/>
      <c r="W248" s="729"/>
      <c r="X248" s="729"/>
      <c r="Y248" s="729"/>
      <c r="Z248" s="729"/>
      <c r="AA248" s="729"/>
      <c r="AB248" s="729"/>
      <c r="AC248" s="729"/>
      <c r="AD248" s="729"/>
      <c r="AE248" s="729"/>
      <c r="AF248" s="729"/>
      <c r="AG248" s="729"/>
      <c r="AH248" s="729"/>
      <c r="AI248" s="729"/>
      <c r="AJ248" s="730"/>
      <c r="AK248" s="218"/>
      <c r="AL248" s="218"/>
      <c r="AM248" s="218"/>
      <c r="AN248" s="660"/>
      <c r="AO248" s="660"/>
      <c r="AP248" s="660"/>
      <c r="AQ248" s="660"/>
      <c r="AR248" s="660"/>
      <c r="AS248" s="660"/>
      <c r="AT248" s="660"/>
      <c r="AU248" s="660"/>
      <c r="AV248" s="660"/>
      <c r="AW248" s="660"/>
      <c r="AX248" s="660"/>
      <c r="AY248" s="660"/>
      <c r="AZ248" s="660"/>
      <c r="BA248" s="660"/>
      <c r="BB248" s="218"/>
      <c r="BC248" s="218"/>
      <c r="BD248" s="218"/>
    </row>
    <row r="249" spans="1:58" ht="16.149999999999999" customHeight="1">
      <c r="A249" s="218"/>
      <c r="B249" s="285"/>
      <c r="C249" s="728"/>
      <c r="D249" s="729"/>
      <c r="E249" s="729"/>
      <c r="F249" s="729"/>
      <c r="G249" s="729"/>
      <c r="H249" s="729"/>
      <c r="I249" s="729"/>
      <c r="J249" s="729"/>
      <c r="K249" s="729"/>
      <c r="L249" s="729"/>
      <c r="M249" s="729"/>
      <c r="N249" s="729"/>
      <c r="O249" s="729"/>
      <c r="P249" s="729"/>
      <c r="Q249" s="729"/>
      <c r="R249" s="729"/>
      <c r="S249" s="729"/>
      <c r="T249" s="729"/>
      <c r="U249" s="729"/>
      <c r="V249" s="729"/>
      <c r="W249" s="729"/>
      <c r="X249" s="729"/>
      <c r="Y249" s="729"/>
      <c r="Z249" s="729"/>
      <c r="AA249" s="729"/>
      <c r="AB249" s="729"/>
      <c r="AC249" s="729"/>
      <c r="AD249" s="729"/>
      <c r="AE249" s="729"/>
      <c r="AF249" s="729"/>
      <c r="AG249" s="729"/>
      <c r="AH249" s="729"/>
      <c r="AI249" s="729"/>
      <c r="AJ249" s="730"/>
      <c r="AK249" s="218"/>
      <c r="AL249" s="218"/>
      <c r="AM249" s="218"/>
      <c r="AN249" s="218"/>
      <c r="AO249" s="218"/>
      <c r="AP249" s="218"/>
      <c r="AQ249" s="218"/>
      <c r="AR249" s="218"/>
      <c r="AS249" s="218"/>
      <c r="AT249" s="218"/>
      <c r="AU249" s="218"/>
      <c r="AV249" s="218"/>
      <c r="AW249" s="218"/>
      <c r="AX249" s="218"/>
      <c r="AY249" s="218"/>
      <c r="AZ249" s="218"/>
      <c r="BA249" s="218"/>
      <c r="BB249" s="218"/>
      <c r="BC249" s="218"/>
      <c r="BD249" s="218"/>
    </row>
    <row r="250" spans="1:58" ht="16.149999999999999" customHeight="1">
      <c r="A250" s="218"/>
      <c r="B250" s="285"/>
      <c r="C250" s="728"/>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30"/>
      <c r="AK250" s="218"/>
      <c r="AL250" s="218"/>
      <c r="AM250" s="218"/>
      <c r="AN250" s="218"/>
      <c r="AO250" s="218"/>
      <c r="AP250" s="218"/>
      <c r="AQ250" s="218"/>
      <c r="AR250" s="218"/>
      <c r="AS250" s="218"/>
      <c r="AT250" s="218"/>
      <c r="AU250" s="218"/>
      <c r="AV250" s="218"/>
      <c r="AW250" s="218"/>
      <c r="AX250" s="218"/>
      <c r="AY250" s="218"/>
      <c r="AZ250" s="218"/>
      <c r="BA250" s="218"/>
      <c r="BB250" s="218"/>
      <c r="BC250" s="218"/>
      <c r="BD250" s="218"/>
    </row>
    <row r="251" spans="1:58" ht="16.149999999999999" customHeight="1">
      <c r="A251" s="218"/>
      <c r="B251" s="285"/>
      <c r="C251" s="728"/>
      <c r="D251" s="729"/>
      <c r="E251" s="729"/>
      <c r="F251" s="729"/>
      <c r="G251" s="729"/>
      <c r="H251" s="729"/>
      <c r="I251" s="729"/>
      <c r="J251" s="729"/>
      <c r="K251" s="729"/>
      <c r="L251" s="729"/>
      <c r="M251" s="729"/>
      <c r="N251" s="729"/>
      <c r="O251" s="729"/>
      <c r="P251" s="729"/>
      <c r="Q251" s="729"/>
      <c r="R251" s="729"/>
      <c r="S251" s="729"/>
      <c r="T251" s="729"/>
      <c r="U251" s="729"/>
      <c r="V251" s="729"/>
      <c r="W251" s="729"/>
      <c r="X251" s="729"/>
      <c r="Y251" s="729"/>
      <c r="Z251" s="729"/>
      <c r="AA251" s="729"/>
      <c r="AB251" s="729"/>
      <c r="AC251" s="729"/>
      <c r="AD251" s="729"/>
      <c r="AE251" s="729"/>
      <c r="AF251" s="729"/>
      <c r="AG251" s="729"/>
      <c r="AH251" s="729"/>
      <c r="AI251" s="729"/>
      <c r="AJ251" s="730"/>
      <c r="AK251" s="218"/>
      <c r="AL251" s="218"/>
      <c r="AM251" s="218"/>
      <c r="AN251" s="218"/>
      <c r="AO251" s="218"/>
      <c r="AP251" s="218"/>
      <c r="AQ251" s="218"/>
      <c r="AR251" s="218"/>
      <c r="AS251" s="218"/>
      <c r="AT251" s="218"/>
      <c r="AU251" s="218"/>
      <c r="AV251" s="218"/>
      <c r="AW251" s="218"/>
      <c r="AX251" s="218"/>
      <c r="AY251" s="218"/>
      <c r="AZ251" s="218"/>
      <c r="BA251" s="218"/>
      <c r="BB251" s="218"/>
      <c r="BC251" s="218"/>
      <c r="BD251" s="218"/>
    </row>
    <row r="252" spans="1:58" ht="16.149999999999999" customHeight="1">
      <c r="A252" s="218"/>
      <c r="B252" s="285"/>
      <c r="C252" s="728"/>
      <c r="D252" s="729"/>
      <c r="E252" s="729"/>
      <c r="F252" s="729"/>
      <c r="G252" s="729"/>
      <c r="H252" s="729"/>
      <c r="I252" s="729"/>
      <c r="J252" s="729"/>
      <c r="K252" s="729"/>
      <c r="L252" s="729"/>
      <c r="M252" s="729"/>
      <c r="N252" s="729"/>
      <c r="O252" s="729"/>
      <c r="P252" s="729"/>
      <c r="Q252" s="729"/>
      <c r="R252" s="729"/>
      <c r="S252" s="729"/>
      <c r="T252" s="729"/>
      <c r="U252" s="729"/>
      <c r="V252" s="729"/>
      <c r="W252" s="729"/>
      <c r="X252" s="729"/>
      <c r="Y252" s="729"/>
      <c r="Z252" s="729"/>
      <c r="AA252" s="729"/>
      <c r="AB252" s="729"/>
      <c r="AC252" s="729"/>
      <c r="AD252" s="729"/>
      <c r="AE252" s="729"/>
      <c r="AF252" s="729"/>
      <c r="AG252" s="729"/>
      <c r="AH252" s="729"/>
      <c r="AI252" s="729"/>
      <c r="AJ252" s="730"/>
      <c r="AK252" s="218"/>
      <c r="AL252" s="218"/>
      <c r="AM252" s="218"/>
      <c r="AN252" s="218"/>
      <c r="AO252" s="218"/>
      <c r="AP252" s="218"/>
      <c r="AQ252" s="218"/>
      <c r="AR252" s="218"/>
      <c r="AS252" s="218"/>
      <c r="AT252" s="218"/>
      <c r="AU252" s="218"/>
      <c r="AV252" s="218"/>
      <c r="AW252" s="218"/>
      <c r="AX252" s="218"/>
      <c r="AY252" s="218"/>
      <c r="AZ252" s="218"/>
      <c r="BA252" s="218"/>
      <c r="BB252" s="218"/>
      <c r="BC252" s="218"/>
      <c r="BD252" s="218"/>
    </row>
    <row r="253" spans="1:58" ht="16.149999999999999" customHeight="1" thickBot="1">
      <c r="A253" s="218"/>
      <c r="B253" s="285"/>
      <c r="C253" s="731"/>
      <c r="D253" s="732"/>
      <c r="E253" s="732"/>
      <c r="F253" s="732"/>
      <c r="G253" s="732"/>
      <c r="H253" s="732"/>
      <c r="I253" s="732"/>
      <c r="J253" s="732"/>
      <c r="K253" s="732"/>
      <c r="L253" s="732"/>
      <c r="M253" s="732"/>
      <c r="N253" s="732"/>
      <c r="O253" s="732"/>
      <c r="P253" s="732"/>
      <c r="Q253" s="732"/>
      <c r="R253" s="732"/>
      <c r="S253" s="732"/>
      <c r="T253" s="732"/>
      <c r="U253" s="732"/>
      <c r="V253" s="732"/>
      <c r="W253" s="732"/>
      <c r="X253" s="732"/>
      <c r="Y253" s="732"/>
      <c r="Z253" s="732"/>
      <c r="AA253" s="732"/>
      <c r="AB253" s="732"/>
      <c r="AC253" s="732"/>
      <c r="AD253" s="732"/>
      <c r="AE253" s="732"/>
      <c r="AF253" s="732"/>
      <c r="AG253" s="732"/>
      <c r="AH253" s="732"/>
      <c r="AI253" s="732"/>
      <c r="AJ253" s="733"/>
      <c r="AK253" s="218"/>
      <c r="AL253" s="218"/>
      <c r="AM253" s="218"/>
      <c r="AN253" s="218"/>
      <c r="AO253" s="218"/>
      <c r="AP253" s="218"/>
      <c r="AQ253" s="218"/>
      <c r="AR253" s="218"/>
      <c r="AS253" s="218"/>
      <c r="AT253" s="218"/>
      <c r="AU253" s="218"/>
      <c r="AV253" s="218"/>
      <c r="AW253" s="218"/>
      <c r="AX253" s="218"/>
      <c r="AY253" s="218"/>
      <c r="AZ253" s="218"/>
      <c r="BA253" s="218"/>
      <c r="BB253" s="218"/>
      <c r="BC253" s="218"/>
      <c r="BD253" s="218"/>
    </row>
    <row r="254" spans="1:58" ht="16.149999999999999" customHeight="1">
      <c r="A254" s="218"/>
      <c r="B254" s="218"/>
      <c r="C254" s="399" t="s">
        <v>127</v>
      </c>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8"/>
      <c r="AL254" s="218"/>
      <c r="AM254" s="218"/>
      <c r="AN254" s="218"/>
      <c r="AO254" s="218"/>
      <c r="AP254" s="218"/>
      <c r="AQ254" s="218"/>
      <c r="AR254" s="218"/>
      <c r="AS254" s="218"/>
      <c r="AT254" s="218"/>
      <c r="AU254" s="218"/>
      <c r="AV254" s="218"/>
      <c r="AW254" s="218"/>
      <c r="AX254" s="218"/>
      <c r="AY254" s="218"/>
      <c r="AZ254" s="218"/>
      <c r="BA254" s="218"/>
      <c r="BB254" s="218"/>
      <c r="BC254" s="218"/>
      <c r="BD254" s="218"/>
    </row>
    <row r="255" spans="1:58" ht="16.149999999999999" customHeight="1">
      <c r="A255" s="218"/>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8"/>
      <c r="AL255" s="218"/>
      <c r="AM255" s="218"/>
      <c r="AN255" s="218"/>
      <c r="AO255" s="218"/>
      <c r="AP255" s="218"/>
      <c r="AQ255" s="218"/>
      <c r="AR255" s="218"/>
      <c r="AS255" s="218"/>
      <c r="AT255" s="218"/>
      <c r="AU255" s="218"/>
      <c r="AV255" s="218"/>
      <c r="AW255" s="218"/>
      <c r="AX255" s="218"/>
      <c r="AY255" s="218"/>
      <c r="AZ255" s="218"/>
      <c r="BA255" s="218"/>
      <c r="BB255" s="218"/>
      <c r="BC255" s="218"/>
      <c r="BD255" s="218"/>
    </row>
    <row r="256" spans="1:58" ht="16.149999999999999" customHeight="1">
      <c r="A256" s="218"/>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8"/>
      <c r="AZ256" s="218"/>
      <c r="BA256" s="218"/>
      <c r="BB256" s="218"/>
      <c r="BC256" s="218"/>
      <c r="BD256" s="218"/>
    </row>
    <row r="257" spans="1:58" ht="16.149999999999999" customHeight="1">
      <c r="A257" s="218"/>
      <c r="B257" s="218"/>
      <c r="C257" s="218" t="s">
        <v>150</v>
      </c>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8"/>
      <c r="AL257" s="218"/>
      <c r="AM257" s="218"/>
      <c r="AN257" s="218"/>
      <c r="AO257" s="218"/>
      <c r="AP257" s="218"/>
      <c r="AQ257" s="218"/>
      <c r="AR257" s="218"/>
      <c r="AS257" s="218"/>
      <c r="AT257" s="218"/>
      <c r="AU257" s="218"/>
      <c r="AV257" s="218"/>
      <c r="AW257" s="218"/>
      <c r="AX257" s="218"/>
      <c r="AY257" s="218"/>
      <c r="AZ257" s="218"/>
      <c r="BA257" s="218"/>
      <c r="BB257" s="218"/>
      <c r="BC257" s="218"/>
      <c r="BD257" s="218"/>
    </row>
    <row r="258" spans="1:58" ht="16.149999999999999" customHeight="1">
      <c r="A258" s="218"/>
      <c r="B258" s="218"/>
      <c r="C258" s="758" t="s">
        <v>151</v>
      </c>
      <c r="D258" s="759"/>
      <c r="E258" s="759"/>
      <c r="F258" s="759"/>
      <c r="G258" s="759"/>
      <c r="H258" s="759"/>
      <c r="I258" s="759" t="s">
        <v>152</v>
      </c>
      <c r="J258" s="759"/>
      <c r="K258" s="759"/>
      <c r="L258" s="759"/>
      <c r="M258" s="759"/>
      <c r="N258" s="759"/>
      <c r="O258" s="759"/>
      <c r="P258" s="759"/>
      <c r="Q258" s="759"/>
      <c r="R258" s="759"/>
      <c r="S258" s="759"/>
      <c r="T258" s="759"/>
      <c r="U258" s="759"/>
      <c r="V258" s="759"/>
      <c r="W258" s="759"/>
      <c r="X258" s="759"/>
      <c r="Y258" s="759"/>
      <c r="Z258" s="759"/>
      <c r="AA258" s="759"/>
      <c r="AB258" s="759"/>
      <c r="AC258" s="759"/>
      <c r="AD258" s="759"/>
      <c r="AE258" s="759"/>
      <c r="AF258" s="759"/>
      <c r="AG258" s="759"/>
      <c r="AH258" s="759"/>
      <c r="AI258" s="759"/>
      <c r="AJ258" s="762"/>
      <c r="AK258" s="218"/>
      <c r="AL258" s="218"/>
      <c r="AM258" s="231"/>
      <c r="AN258" s="219"/>
      <c r="AO258" s="219"/>
      <c r="AP258" s="219"/>
      <c r="AQ258" s="219"/>
      <c r="AR258" s="219"/>
      <c r="AS258" s="219"/>
      <c r="AT258" s="219"/>
      <c r="AU258" s="219"/>
      <c r="AV258" s="219"/>
      <c r="AW258" s="219"/>
      <c r="AX258" s="219"/>
      <c r="AY258" s="219"/>
      <c r="AZ258" s="219"/>
      <c r="BA258" s="219"/>
      <c r="BB258" s="219"/>
      <c r="BC258" s="219"/>
      <c r="BD258" s="218"/>
    </row>
    <row r="259" spans="1:58" ht="16.149999999999999" customHeight="1">
      <c r="A259" s="218"/>
      <c r="B259" s="218"/>
      <c r="C259" s="760"/>
      <c r="D259" s="761"/>
      <c r="E259" s="761"/>
      <c r="F259" s="761"/>
      <c r="G259" s="761"/>
      <c r="H259" s="761"/>
      <c r="I259" s="761"/>
      <c r="J259" s="761"/>
      <c r="K259" s="761"/>
      <c r="L259" s="761"/>
      <c r="M259" s="761"/>
      <c r="N259" s="761"/>
      <c r="O259" s="761"/>
      <c r="P259" s="761"/>
      <c r="Q259" s="761"/>
      <c r="R259" s="761"/>
      <c r="S259" s="761"/>
      <c r="T259" s="761"/>
      <c r="U259" s="761"/>
      <c r="V259" s="761"/>
      <c r="W259" s="761"/>
      <c r="X259" s="761"/>
      <c r="Y259" s="761"/>
      <c r="Z259" s="761"/>
      <c r="AA259" s="761"/>
      <c r="AB259" s="761"/>
      <c r="AC259" s="761"/>
      <c r="AD259" s="761"/>
      <c r="AE259" s="761"/>
      <c r="AF259" s="761"/>
      <c r="AG259" s="761"/>
      <c r="AH259" s="761"/>
      <c r="AI259" s="761"/>
      <c r="AJ259" s="763"/>
      <c r="AK259" s="218"/>
      <c r="AL259" s="218"/>
      <c r="AM259" s="219"/>
      <c r="AN259" s="219"/>
      <c r="AO259" s="219"/>
      <c r="AP259" s="219"/>
      <c r="AQ259" s="219"/>
      <c r="AR259" s="219"/>
      <c r="AS259" s="219"/>
      <c r="AT259" s="219"/>
      <c r="AU259" s="219"/>
      <c r="AV259" s="219"/>
      <c r="AW259" s="219"/>
      <c r="AX259" s="219"/>
      <c r="AY259" s="219"/>
      <c r="AZ259" s="219"/>
      <c r="BA259" s="219"/>
      <c r="BB259" s="219"/>
      <c r="BC259" s="219"/>
      <c r="BD259" s="218"/>
    </row>
    <row r="260" spans="1:58" ht="16.149999999999999" customHeight="1">
      <c r="A260" s="218"/>
      <c r="B260" s="218"/>
      <c r="C260" s="571" t="s">
        <v>153</v>
      </c>
      <c r="D260" s="793"/>
      <c r="E260" s="793"/>
      <c r="F260" s="793"/>
      <c r="G260" s="793"/>
      <c r="H260" s="794"/>
      <c r="I260" s="292" t="s">
        <v>154</v>
      </c>
      <c r="J260" s="293"/>
      <c r="K260" s="293"/>
      <c r="L260" s="293"/>
      <c r="M260" s="293"/>
      <c r="N260" s="293"/>
      <c r="O260" s="293"/>
      <c r="P260" s="293"/>
      <c r="Q260" s="293"/>
      <c r="R260" s="293"/>
      <c r="S260" s="293"/>
      <c r="T260" s="293"/>
      <c r="U260" s="293"/>
      <c r="V260" s="293"/>
      <c r="W260" s="293"/>
      <c r="X260" s="293"/>
      <c r="Y260" s="293"/>
      <c r="Z260" s="293"/>
      <c r="AA260" s="293"/>
      <c r="AB260" s="293"/>
      <c r="AC260" s="293"/>
      <c r="AD260" s="293"/>
      <c r="AE260" s="293"/>
      <c r="AF260" s="293"/>
      <c r="AG260" s="293"/>
      <c r="AH260" s="293"/>
      <c r="AI260" s="293"/>
      <c r="AJ260" s="301"/>
      <c r="AK260" s="218"/>
      <c r="AL260" s="218"/>
      <c r="AM260" s="218"/>
      <c r="AN260" s="218"/>
      <c r="AO260" s="218"/>
      <c r="AP260" s="218"/>
      <c r="AQ260" s="218"/>
      <c r="AR260" s="218"/>
      <c r="AS260" s="218"/>
      <c r="AT260" s="218"/>
      <c r="AU260" s="218"/>
      <c r="AV260" s="218"/>
      <c r="AW260" s="218"/>
      <c r="AX260" s="218"/>
      <c r="AY260" s="218"/>
      <c r="AZ260" s="218"/>
      <c r="BA260" s="218"/>
      <c r="BB260" s="218"/>
      <c r="BC260" s="218"/>
      <c r="BD260" s="218"/>
    </row>
    <row r="261" spans="1:58" ht="16.149999999999999" customHeight="1">
      <c r="A261" s="218"/>
      <c r="B261" s="218"/>
      <c r="C261" s="795"/>
      <c r="D261" s="796"/>
      <c r="E261" s="796"/>
      <c r="F261" s="796"/>
      <c r="G261" s="796"/>
      <c r="H261" s="796"/>
      <c r="I261" s="725"/>
      <c r="J261" s="726"/>
      <c r="K261" s="726"/>
      <c r="L261" s="726"/>
      <c r="M261" s="726"/>
      <c r="N261" s="726"/>
      <c r="O261" s="726"/>
      <c r="P261" s="726"/>
      <c r="Q261" s="726"/>
      <c r="R261" s="726"/>
      <c r="S261" s="726"/>
      <c r="T261" s="726"/>
      <c r="U261" s="726"/>
      <c r="V261" s="726"/>
      <c r="W261" s="726"/>
      <c r="X261" s="726"/>
      <c r="Y261" s="726"/>
      <c r="Z261" s="726"/>
      <c r="AA261" s="726"/>
      <c r="AB261" s="726"/>
      <c r="AC261" s="726"/>
      <c r="AD261" s="726"/>
      <c r="AE261" s="726"/>
      <c r="AF261" s="726"/>
      <c r="AG261" s="726"/>
      <c r="AH261" s="726"/>
      <c r="AI261" s="726"/>
      <c r="AJ261" s="727"/>
      <c r="AK261" s="218"/>
      <c r="AL261" s="218"/>
      <c r="AM261" s="218"/>
      <c r="AN261" s="218"/>
      <c r="AO261" s="218"/>
      <c r="AP261" s="218"/>
      <c r="AQ261" s="218"/>
      <c r="AR261" s="218"/>
      <c r="AS261" s="218"/>
      <c r="AT261" s="218"/>
      <c r="AU261" s="218"/>
      <c r="AV261" s="218"/>
      <c r="AW261" s="218"/>
      <c r="AX261" s="218"/>
      <c r="AY261" s="218"/>
      <c r="AZ261" s="218"/>
      <c r="BA261" s="218"/>
      <c r="BB261" s="218"/>
      <c r="BC261" s="218"/>
      <c r="BD261" s="218"/>
    </row>
    <row r="262" spans="1:58" ht="16.149999999999999" customHeight="1">
      <c r="A262" s="218"/>
      <c r="B262" s="218"/>
      <c r="C262" s="795"/>
      <c r="D262" s="796"/>
      <c r="E262" s="796"/>
      <c r="F262" s="796"/>
      <c r="G262" s="796"/>
      <c r="H262" s="796"/>
      <c r="I262" s="728"/>
      <c r="J262" s="729"/>
      <c r="K262" s="729"/>
      <c r="L262" s="729"/>
      <c r="M262" s="729"/>
      <c r="N262" s="729"/>
      <c r="O262" s="729"/>
      <c r="P262" s="729"/>
      <c r="Q262" s="729"/>
      <c r="R262" s="729"/>
      <c r="S262" s="729"/>
      <c r="T262" s="729"/>
      <c r="U262" s="729"/>
      <c r="V262" s="729"/>
      <c r="W262" s="729"/>
      <c r="X262" s="729"/>
      <c r="Y262" s="729"/>
      <c r="Z262" s="729"/>
      <c r="AA262" s="729"/>
      <c r="AB262" s="729"/>
      <c r="AC262" s="729"/>
      <c r="AD262" s="729"/>
      <c r="AE262" s="729"/>
      <c r="AF262" s="729"/>
      <c r="AG262" s="729"/>
      <c r="AH262" s="729"/>
      <c r="AI262" s="729"/>
      <c r="AJ262" s="730"/>
      <c r="AK262" s="218"/>
      <c r="AL262" s="218"/>
      <c r="AM262" s="661" t="s">
        <v>550</v>
      </c>
      <c r="AN262" s="661"/>
      <c r="AO262" s="661"/>
      <c r="AP262" s="661"/>
      <c r="AQ262" s="661"/>
      <c r="AR262" s="661"/>
      <c r="AS262" s="661"/>
      <c r="AT262" s="661"/>
      <c r="AU262" s="661"/>
      <c r="AV262" s="661"/>
      <c r="AW262" s="661"/>
      <c r="AX262" s="661"/>
      <c r="AY262" s="661"/>
      <c r="AZ262" s="661"/>
      <c r="BA262" s="661"/>
      <c r="BB262" s="661"/>
      <c r="BC262" s="661"/>
      <c r="BD262" s="218"/>
    </row>
    <row r="263" spans="1:58" ht="16.149999999999999" customHeight="1">
      <c r="A263" s="218"/>
      <c r="B263" s="218"/>
      <c r="C263" s="795"/>
      <c r="D263" s="796"/>
      <c r="E263" s="796"/>
      <c r="F263" s="796"/>
      <c r="G263" s="796"/>
      <c r="H263" s="796"/>
      <c r="I263" s="728"/>
      <c r="J263" s="729"/>
      <c r="K263" s="729"/>
      <c r="L263" s="729"/>
      <c r="M263" s="729"/>
      <c r="N263" s="729"/>
      <c r="O263" s="729"/>
      <c r="P263" s="729"/>
      <c r="Q263" s="729"/>
      <c r="R263" s="729"/>
      <c r="S263" s="729"/>
      <c r="T263" s="729"/>
      <c r="U263" s="729"/>
      <c r="V263" s="729"/>
      <c r="W263" s="729"/>
      <c r="X263" s="729"/>
      <c r="Y263" s="729"/>
      <c r="Z263" s="729"/>
      <c r="AA263" s="729"/>
      <c r="AB263" s="729"/>
      <c r="AC263" s="729"/>
      <c r="AD263" s="729"/>
      <c r="AE263" s="729"/>
      <c r="AF263" s="729"/>
      <c r="AG263" s="729"/>
      <c r="AH263" s="729"/>
      <c r="AI263" s="729"/>
      <c r="AJ263" s="730"/>
      <c r="AK263" s="218"/>
      <c r="AL263" s="218"/>
      <c r="AM263" s="661"/>
      <c r="AN263" s="661"/>
      <c r="AO263" s="661"/>
      <c r="AP263" s="661"/>
      <c r="AQ263" s="661"/>
      <c r="AR263" s="661"/>
      <c r="AS263" s="661"/>
      <c r="AT263" s="661"/>
      <c r="AU263" s="661"/>
      <c r="AV263" s="661"/>
      <c r="AW263" s="661"/>
      <c r="AX263" s="661"/>
      <c r="AY263" s="661"/>
      <c r="AZ263" s="661"/>
      <c r="BA263" s="661"/>
      <c r="BB263" s="661"/>
      <c r="BC263" s="661"/>
      <c r="BD263" s="218"/>
    </row>
    <row r="264" spans="1:58" ht="16.149999999999999" customHeight="1">
      <c r="A264" s="218"/>
      <c r="B264" s="218"/>
      <c r="C264" s="795"/>
      <c r="D264" s="796"/>
      <c r="E264" s="796"/>
      <c r="F264" s="796"/>
      <c r="G264" s="796"/>
      <c r="H264" s="796"/>
      <c r="I264" s="728"/>
      <c r="J264" s="729"/>
      <c r="K264" s="729"/>
      <c r="L264" s="729"/>
      <c r="M264" s="729"/>
      <c r="N264" s="729"/>
      <c r="O264" s="729"/>
      <c r="P264" s="729"/>
      <c r="Q264" s="729"/>
      <c r="R264" s="729"/>
      <c r="S264" s="729"/>
      <c r="T264" s="729"/>
      <c r="U264" s="729"/>
      <c r="V264" s="729"/>
      <c r="W264" s="729"/>
      <c r="X264" s="729"/>
      <c r="Y264" s="729"/>
      <c r="Z264" s="729"/>
      <c r="AA264" s="729"/>
      <c r="AB264" s="729"/>
      <c r="AC264" s="729"/>
      <c r="AD264" s="729"/>
      <c r="AE264" s="729"/>
      <c r="AF264" s="729"/>
      <c r="AG264" s="729"/>
      <c r="AH264" s="729"/>
      <c r="AI264" s="729"/>
      <c r="AJ264" s="730"/>
      <c r="AK264" s="218"/>
      <c r="AL264" s="218"/>
      <c r="AM264" s="661"/>
      <c r="AN264" s="661"/>
      <c r="AO264" s="661"/>
      <c r="AP264" s="661"/>
      <c r="AQ264" s="661"/>
      <c r="AR264" s="661"/>
      <c r="AS264" s="661"/>
      <c r="AT264" s="661"/>
      <c r="AU264" s="661"/>
      <c r="AV264" s="661"/>
      <c r="AW264" s="661"/>
      <c r="AX264" s="661"/>
      <c r="AY264" s="661"/>
      <c r="AZ264" s="661"/>
      <c r="BA264" s="661"/>
      <c r="BB264" s="661"/>
      <c r="BC264" s="661"/>
      <c r="BD264" s="218"/>
    </row>
    <row r="265" spans="1:58" ht="16.149999999999999" customHeight="1">
      <c r="A265" s="218"/>
      <c r="B265" s="218"/>
      <c r="C265" s="795"/>
      <c r="D265" s="796"/>
      <c r="E265" s="796"/>
      <c r="F265" s="796"/>
      <c r="G265" s="796"/>
      <c r="H265" s="796"/>
      <c r="I265" s="728"/>
      <c r="J265" s="729"/>
      <c r="K265" s="729"/>
      <c r="L265" s="729"/>
      <c r="M265" s="729"/>
      <c r="N265" s="729"/>
      <c r="O265" s="729"/>
      <c r="P265" s="729"/>
      <c r="Q265" s="729"/>
      <c r="R265" s="729"/>
      <c r="S265" s="729"/>
      <c r="T265" s="729"/>
      <c r="U265" s="729"/>
      <c r="V265" s="729"/>
      <c r="W265" s="729"/>
      <c r="X265" s="729"/>
      <c r="Y265" s="729"/>
      <c r="Z265" s="729"/>
      <c r="AA265" s="729"/>
      <c r="AB265" s="729"/>
      <c r="AC265" s="729"/>
      <c r="AD265" s="729"/>
      <c r="AE265" s="729"/>
      <c r="AF265" s="729"/>
      <c r="AG265" s="729"/>
      <c r="AH265" s="729"/>
      <c r="AI265" s="729"/>
      <c r="AJ265" s="730"/>
      <c r="AK265" s="218"/>
      <c r="AL265" s="218"/>
      <c r="AM265" s="218"/>
      <c r="AN265" s="218"/>
      <c r="AO265" s="218"/>
      <c r="AP265" s="218"/>
      <c r="AQ265" s="218"/>
      <c r="AR265" s="218"/>
      <c r="AS265" s="218"/>
      <c r="AT265" s="218"/>
      <c r="AU265" s="218"/>
      <c r="AV265" s="218"/>
      <c r="AW265" s="218"/>
      <c r="AX265" s="218"/>
      <c r="AY265" s="218"/>
      <c r="AZ265" s="218"/>
      <c r="BA265" s="218"/>
      <c r="BB265" s="218"/>
      <c r="BC265" s="218"/>
      <c r="BD265" s="218"/>
    </row>
    <row r="266" spans="1:58" ht="16.149999999999999" customHeight="1">
      <c r="A266" s="218"/>
      <c r="B266" s="218"/>
      <c r="C266" s="795"/>
      <c r="D266" s="796"/>
      <c r="E266" s="796"/>
      <c r="F266" s="796"/>
      <c r="G266" s="796"/>
      <c r="H266" s="796"/>
      <c r="I266" s="728"/>
      <c r="J266" s="729"/>
      <c r="K266" s="729"/>
      <c r="L266" s="729"/>
      <c r="M266" s="729"/>
      <c r="N266" s="729"/>
      <c r="O266" s="729"/>
      <c r="P266" s="729"/>
      <c r="Q266" s="729"/>
      <c r="R266" s="729"/>
      <c r="S266" s="729"/>
      <c r="T266" s="729"/>
      <c r="U266" s="729"/>
      <c r="V266" s="729"/>
      <c r="W266" s="729"/>
      <c r="X266" s="729"/>
      <c r="Y266" s="729"/>
      <c r="Z266" s="729"/>
      <c r="AA266" s="729"/>
      <c r="AB266" s="729"/>
      <c r="AC266" s="729"/>
      <c r="AD266" s="729"/>
      <c r="AE266" s="729"/>
      <c r="AF266" s="729"/>
      <c r="AG266" s="729"/>
      <c r="AH266" s="729"/>
      <c r="AI266" s="729"/>
      <c r="AJ266" s="730"/>
      <c r="AK266" s="218"/>
      <c r="AL266" s="218"/>
      <c r="AM266" s="218"/>
      <c r="AN266" s="218"/>
      <c r="AO266" s="218"/>
      <c r="AP266" s="218"/>
      <c r="AQ266" s="218"/>
      <c r="AR266" s="218"/>
      <c r="AS266" s="218"/>
      <c r="AT266" s="218"/>
      <c r="AU266" s="218"/>
      <c r="AV266" s="218"/>
      <c r="AW266" s="218"/>
      <c r="AX266" s="218"/>
      <c r="AY266" s="218"/>
      <c r="AZ266" s="218"/>
      <c r="BA266" s="218"/>
      <c r="BB266" s="218"/>
      <c r="BC266" s="218"/>
      <c r="BD266" s="218"/>
    </row>
    <row r="267" spans="1:58" ht="16.149999999999999" customHeight="1">
      <c r="A267" s="218"/>
      <c r="B267" s="218"/>
      <c r="C267" s="795"/>
      <c r="D267" s="796"/>
      <c r="E267" s="796"/>
      <c r="F267" s="796"/>
      <c r="G267" s="796"/>
      <c r="H267" s="796"/>
      <c r="I267" s="728"/>
      <c r="J267" s="729"/>
      <c r="K267" s="729"/>
      <c r="L267" s="729"/>
      <c r="M267" s="729"/>
      <c r="N267" s="729"/>
      <c r="O267" s="729"/>
      <c r="P267" s="729"/>
      <c r="Q267" s="729"/>
      <c r="R267" s="729"/>
      <c r="S267" s="729"/>
      <c r="T267" s="729"/>
      <c r="U267" s="729"/>
      <c r="V267" s="729"/>
      <c r="W267" s="729"/>
      <c r="X267" s="729"/>
      <c r="Y267" s="729"/>
      <c r="Z267" s="729"/>
      <c r="AA267" s="729"/>
      <c r="AB267" s="729"/>
      <c r="AC267" s="729"/>
      <c r="AD267" s="729"/>
      <c r="AE267" s="729"/>
      <c r="AF267" s="729"/>
      <c r="AG267" s="729"/>
      <c r="AH267" s="729"/>
      <c r="AI267" s="729"/>
      <c r="AJ267" s="730"/>
      <c r="AK267" s="218"/>
      <c r="AL267" s="218"/>
      <c r="AM267" s="218"/>
      <c r="AN267" s="218"/>
      <c r="AO267" s="218"/>
      <c r="AP267" s="218"/>
      <c r="AQ267" s="218"/>
      <c r="AR267" s="218"/>
      <c r="AS267" s="218"/>
      <c r="AT267" s="218"/>
      <c r="AU267" s="218"/>
      <c r="AV267" s="218"/>
      <c r="AW267" s="218"/>
      <c r="AX267" s="218"/>
      <c r="AY267" s="218"/>
      <c r="AZ267" s="218"/>
      <c r="BA267" s="218"/>
      <c r="BB267" s="218"/>
      <c r="BC267" s="218"/>
      <c r="BD267" s="218"/>
    </row>
    <row r="268" spans="1:58" ht="16.149999999999999" customHeight="1">
      <c r="A268" s="218"/>
      <c r="B268" s="218"/>
      <c r="C268" s="795"/>
      <c r="D268" s="796"/>
      <c r="E268" s="796"/>
      <c r="F268" s="796"/>
      <c r="G268" s="796"/>
      <c r="H268" s="796"/>
      <c r="I268" s="728"/>
      <c r="J268" s="729"/>
      <c r="K268" s="729"/>
      <c r="L268" s="729"/>
      <c r="M268" s="729"/>
      <c r="N268" s="729"/>
      <c r="O268" s="729"/>
      <c r="P268" s="729"/>
      <c r="Q268" s="729"/>
      <c r="R268" s="729"/>
      <c r="S268" s="729"/>
      <c r="T268" s="729"/>
      <c r="U268" s="729"/>
      <c r="V268" s="729"/>
      <c r="W268" s="729"/>
      <c r="X268" s="729"/>
      <c r="Y268" s="729"/>
      <c r="Z268" s="729"/>
      <c r="AA268" s="729"/>
      <c r="AB268" s="729"/>
      <c r="AC268" s="729"/>
      <c r="AD268" s="729"/>
      <c r="AE268" s="729"/>
      <c r="AF268" s="729"/>
      <c r="AG268" s="729"/>
      <c r="AH268" s="729"/>
      <c r="AI268" s="729"/>
      <c r="AJ268" s="730"/>
      <c r="AK268" s="218"/>
      <c r="AL268" s="218"/>
      <c r="AM268" s="218"/>
      <c r="AN268" s="218"/>
      <c r="AO268" s="218"/>
      <c r="AP268" s="218"/>
      <c r="AQ268" s="218"/>
      <c r="AR268" s="218"/>
      <c r="AS268" s="218"/>
      <c r="AT268" s="218"/>
      <c r="AU268" s="218"/>
      <c r="AV268" s="218"/>
      <c r="AW268" s="218"/>
      <c r="AX268" s="218"/>
      <c r="AY268" s="218"/>
      <c r="AZ268" s="218"/>
      <c r="BA268" s="218"/>
      <c r="BB268" s="218"/>
      <c r="BC268" s="218"/>
      <c r="BD268" s="218"/>
    </row>
    <row r="269" spans="1:58" ht="16.149999999999999" customHeight="1">
      <c r="A269" s="218"/>
      <c r="B269" s="218"/>
      <c r="C269" s="795"/>
      <c r="D269" s="796"/>
      <c r="E269" s="796"/>
      <c r="F269" s="796"/>
      <c r="G269" s="796"/>
      <c r="H269" s="796"/>
      <c r="I269" s="728"/>
      <c r="J269" s="729"/>
      <c r="K269" s="729"/>
      <c r="L269" s="729"/>
      <c r="M269" s="729"/>
      <c r="N269" s="729"/>
      <c r="O269" s="729"/>
      <c r="P269" s="729"/>
      <c r="Q269" s="729"/>
      <c r="R269" s="729"/>
      <c r="S269" s="729"/>
      <c r="T269" s="729"/>
      <c r="U269" s="729"/>
      <c r="V269" s="729"/>
      <c r="W269" s="729"/>
      <c r="X269" s="729"/>
      <c r="Y269" s="729"/>
      <c r="Z269" s="729"/>
      <c r="AA269" s="729"/>
      <c r="AB269" s="729"/>
      <c r="AC269" s="729"/>
      <c r="AD269" s="729"/>
      <c r="AE269" s="729"/>
      <c r="AF269" s="729"/>
      <c r="AG269" s="729"/>
      <c r="AH269" s="729"/>
      <c r="AI269" s="729"/>
      <c r="AJ269" s="730"/>
      <c r="AK269" s="218"/>
      <c r="AL269" s="218"/>
      <c r="AM269" s="218"/>
      <c r="AN269" s="218"/>
      <c r="AO269" s="218"/>
      <c r="AP269" s="218"/>
      <c r="AQ269" s="218"/>
      <c r="AR269" s="218"/>
      <c r="AS269" s="218"/>
      <c r="AT269" s="218"/>
      <c r="AU269" s="218"/>
      <c r="AV269" s="218"/>
      <c r="AW269" s="218"/>
      <c r="AX269" s="218"/>
      <c r="AY269" s="218"/>
      <c r="AZ269" s="218"/>
      <c r="BA269" s="218"/>
      <c r="BB269" s="218"/>
      <c r="BC269" s="218"/>
      <c r="BD269" s="218"/>
    </row>
    <row r="270" spans="1:58" ht="16.149999999999999" customHeight="1">
      <c r="A270" s="218"/>
      <c r="B270" s="218"/>
      <c r="C270" s="797"/>
      <c r="D270" s="798"/>
      <c r="E270" s="798"/>
      <c r="F270" s="798"/>
      <c r="G270" s="798"/>
      <c r="H270" s="798"/>
      <c r="I270" s="731"/>
      <c r="J270" s="732"/>
      <c r="K270" s="732"/>
      <c r="L270" s="732"/>
      <c r="M270" s="732"/>
      <c r="N270" s="732"/>
      <c r="O270" s="732"/>
      <c r="P270" s="732"/>
      <c r="Q270" s="732"/>
      <c r="R270" s="732"/>
      <c r="S270" s="732"/>
      <c r="T270" s="732"/>
      <c r="U270" s="732"/>
      <c r="V270" s="732"/>
      <c r="W270" s="732"/>
      <c r="X270" s="732"/>
      <c r="Y270" s="732"/>
      <c r="Z270" s="732"/>
      <c r="AA270" s="732"/>
      <c r="AB270" s="732"/>
      <c r="AC270" s="732"/>
      <c r="AD270" s="732"/>
      <c r="AE270" s="732"/>
      <c r="AF270" s="732"/>
      <c r="AG270" s="732"/>
      <c r="AH270" s="732"/>
      <c r="AI270" s="732"/>
      <c r="AJ270" s="733"/>
      <c r="AK270" s="218"/>
      <c r="AL270" s="218"/>
      <c r="AM270" s="218"/>
      <c r="AN270" s="218"/>
      <c r="AO270" s="218"/>
      <c r="AP270" s="218"/>
      <c r="AQ270" s="218"/>
      <c r="AR270" s="218"/>
      <c r="AS270" s="218"/>
      <c r="AT270" s="218"/>
      <c r="AU270" s="218"/>
      <c r="AV270" s="218"/>
      <c r="AW270" s="218"/>
      <c r="AX270" s="218"/>
      <c r="AY270" s="218"/>
      <c r="AZ270" s="218"/>
      <c r="BA270" s="218"/>
      <c r="BB270" s="218"/>
      <c r="BC270" s="218"/>
      <c r="BD270" s="218"/>
    </row>
    <row r="271" spans="1:58" ht="6" customHeight="1">
      <c r="A271" s="218"/>
      <c r="B271" s="218"/>
      <c r="C271" s="780" t="s">
        <v>155</v>
      </c>
      <c r="D271" s="781"/>
      <c r="E271" s="781"/>
      <c r="F271" s="781"/>
      <c r="G271" s="781"/>
      <c r="H271" s="782"/>
      <c r="I271" s="774" t="s">
        <v>156</v>
      </c>
      <c r="J271" s="775"/>
      <c r="K271" s="775"/>
      <c r="L271" s="775"/>
      <c r="M271" s="775"/>
      <c r="N271" s="775"/>
      <c r="O271" s="775"/>
      <c r="P271" s="294"/>
      <c r="Q271" s="298"/>
      <c r="R271" s="298"/>
      <c r="S271" s="298"/>
      <c r="T271" s="298"/>
      <c r="U271" s="298"/>
      <c r="V271" s="298"/>
      <c r="W271" s="298"/>
      <c r="X271" s="298"/>
      <c r="Y271" s="298"/>
      <c r="Z271" s="298"/>
      <c r="AA271" s="298"/>
      <c r="AB271" s="298"/>
      <c r="AC271" s="298"/>
      <c r="AD271" s="298"/>
      <c r="AE271" s="298"/>
      <c r="AF271" s="298"/>
      <c r="AG271" s="298"/>
      <c r="AH271" s="298"/>
      <c r="AI271" s="298"/>
      <c r="AJ271" s="302"/>
      <c r="AK271" s="218"/>
      <c r="AL271" s="218"/>
      <c r="AM271" s="869" t="s">
        <v>578</v>
      </c>
      <c r="AN271" s="869"/>
      <c r="AO271" s="869"/>
      <c r="AP271" s="869"/>
      <c r="AQ271" s="869"/>
      <c r="AR271" s="869"/>
      <c r="AS271" s="869"/>
      <c r="AT271" s="869"/>
      <c r="AU271" s="869"/>
      <c r="AV271" s="869"/>
      <c r="AW271" s="869"/>
      <c r="AX271" s="869"/>
      <c r="AY271" s="869"/>
      <c r="AZ271" s="869"/>
      <c r="BA271" s="869"/>
      <c r="BB271" s="869"/>
      <c r="BC271" s="869"/>
      <c r="BD271" s="218"/>
    </row>
    <row r="272" spans="1:58" ht="16.149999999999999" customHeight="1">
      <c r="A272" s="218"/>
      <c r="B272" s="218"/>
      <c r="C272" s="783"/>
      <c r="D272" s="784"/>
      <c r="E272" s="784"/>
      <c r="F272" s="784"/>
      <c r="G272" s="784"/>
      <c r="H272" s="785"/>
      <c r="I272" s="776"/>
      <c r="J272" s="777"/>
      <c r="K272" s="777"/>
      <c r="L272" s="777"/>
      <c r="M272" s="777"/>
      <c r="N272" s="777"/>
      <c r="O272" s="777"/>
      <c r="P272" s="295"/>
      <c r="Q272" s="299"/>
      <c r="R272" s="298"/>
      <c r="S272" s="298" t="s">
        <v>157</v>
      </c>
      <c r="T272" s="298"/>
      <c r="U272" s="298"/>
      <c r="V272" s="298"/>
      <c r="W272" s="298"/>
      <c r="X272" s="298"/>
      <c r="Y272" s="298"/>
      <c r="Z272" s="298"/>
      <c r="AA272" s="298"/>
      <c r="AB272" s="298"/>
      <c r="AC272" s="298"/>
      <c r="AD272" s="298"/>
      <c r="AE272" s="298"/>
      <c r="AF272" s="298"/>
      <c r="AG272" s="298"/>
      <c r="AH272" s="298"/>
      <c r="AI272" s="298"/>
      <c r="AJ272" s="302"/>
      <c r="AK272" s="218"/>
      <c r="AL272" s="218"/>
      <c r="AM272" s="869"/>
      <c r="AN272" s="869"/>
      <c r="AO272" s="869"/>
      <c r="AP272" s="869"/>
      <c r="AQ272" s="869"/>
      <c r="AR272" s="869"/>
      <c r="AS272" s="869"/>
      <c r="AT272" s="869"/>
      <c r="AU272" s="869"/>
      <c r="AV272" s="869"/>
      <c r="AW272" s="869"/>
      <c r="AX272" s="869"/>
      <c r="AY272" s="869"/>
      <c r="AZ272" s="869"/>
      <c r="BA272" s="869"/>
      <c r="BB272" s="869"/>
      <c r="BC272" s="869"/>
      <c r="BD272" s="218"/>
      <c r="BF272" s="304" t="b">
        <v>0</v>
      </c>
    </row>
    <row r="273" spans="1:58" ht="6" customHeight="1">
      <c r="A273" s="218"/>
      <c r="B273" s="218"/>
      <c r="C273" s="783"/>
      <c r="D273" s="784"/>
      <c r="E273" s="784"/>
      <c r="F273" s="784"/>
      <c r="G273" s="784"/>
      <c r="H273" s="785"/>
      <c r="I273" s="776"/>
      <c r="J273" s="777"/>
      <c r="K273" s="777"/>
      <c r="L273" s="777"/>
      <c r="M273" s="777"/>
      <c r="N273" s="777"/>
      <c r="O273" s="777"/>
      <c r="P273" s="296"/>
      <c r="Q273" s="300"/>
      <c r="R273" s="300"/>
      <c r="S273" s="300"/>
      <c r="T273" s="300"/>
      <c r="U273" s="300"/>
      <c r="V273" s="300"/>
      <c r="W273" s="300"/>
      <c r="X273" s="300"/>
      <c r="Y273" s="300"/>
      <c r="Z273" s="300"/>
      <c r="AA273" s="300"/>
      <c r="AB273" s="300"/>
      <c r="AC273" s="300"/>
      <c r="AD273" s="300"/>
      <c r="AE273" s="300"/>
      <c r="AF273" s="300"/>
      <c r="AG273" s="300"/>
      <c r="AH273" s="300"/>
      <c r="AI273" s="300"/>
      <c r="AJ273" s="303"/>
      <c r="AK273" s="218"/>
      <c r="AL273" s="218"/>
      <c r="AM273" s="869"/>
      <c r="AN273" s="869"/>
      <c r="AO273" s="869"/>
      <c r="AP273" s="869"/>
      <c r="AQ273" s="869"/>
      <c r="AR273" s="869"/>
      <c r="AS273" s="869"/>
      <c r="AT273" s="869"/>
      <c r="AU273" s="869"/>
      <c r="AV273" s="869"/>
      <c r="AW273" s="869"/>
      <c r="AX273" s="869"/>
      <c r="AY273" s="869"/>
      <c r="AZ273" s="869"/>
      <c r="BA273" s="869"/>
      <c r="BB273" s="869"/>
      <c r="BC273" s="869"/>
      <c r="BD273" s="218"/>
    </row>
    <row r="274" spans="1:58" ht="16.149999999999999" customHeight="1">
      <c r="A274" s="218"/>
      <c r="B274" s="218"/>
      <c r="C274" s="783"/>
      <c r="D274" s="784"/>
      <c r="E274" s="784"/>
      <c r="F274" s="784"/>
      <c r="G274" s="784"/>
      <c r="H274" s="785"/>
      <c r="I274" s="776"/>
      <c r="J274" s="777"/>
      <c r="K274" s="777"/>
      <c r="L274" s="777"/>
      <c r="M274" s="777"/>
      <c r="N274" s="777"/>
      <c r="O274" s="777"/>
      <c r="P274" s="297" t="s">
        <v>154</v>
      </c>
      <c r="Q274" s="218"/>
      <c r="R274" s="298"/>
      <c r="S274" s="298"/>
      <c r="T274" s="298"/>
      <c r="U274" s="298"/>
      <c r="V274" s="298"/>
      <c r="W274" s="298"/>
      <c r="X274" s="298"/>
      <c r="Y274" s="298"/>
      <c r="Z274" s="298"/>
      <c r="AA274" s="298"/>
      <c r="AB274" s="298"/>
      <c r="AC274" s="298"/>
      <c r="AD274" s="298"/>
      <c r="AE274" s="298"/>
      <c r="AF274" s="298"/>
      <c r="AG274" s="298"/>
      <c r="AH274" s="298"/>
      <c r="AI274" s="298"/>
      <c r="AJ274" s="302"/>
      <c r="AK274" s="218"/>
      <c r="AL274" s="218"/>
      <c r="AM274" s="869"/>
      <c r="AN274" s="869"/>
      <c r="AO274" s="869"/>
      <c r="AP274" s="869"/>
      <c r="AQ274" s="869"/>
      <c r="AR274" s="869"/>
      <c r="AS274" s="869"/>
      <c r="AT274" s="869"/>
      <c r="AU274" s="869"/>
      <c r="AV274" s="869"/>
      <c r="AW274" s="869"/>
      <c r="AX274" s="869"/>
      <c r="AY274" s="869"/>
      <c r="AZ274" s="869"/>
      <c r="BA274" s="869"/>
      <c r="BB274" s="869"/>
      <c r="BC274" s="869"/>
      <c r="BD274" s="218"/>
    </row>
    <row r="275" spans="1:58" ht="16.149999999999999" customHeight="1">
      <c r="A275" s="218"/>
      <c r="B275" s="218"/>
      <c r="C275" s="783"/>
      <c r="D275" s="784"/>
      <c r="E275" s="784"/>
      <c r="F275" s="784"/>
      <c r="G275" s="784"/>
      <c r="H275" s="785"/>
      <c r="I275" s="776"/>
      <c r="J275" s="777"/>
      <c r="K275" s="777"/>
      <c r="L275" s="777"/>
      <c r="M275" s="777"/>
      <c r="N275" s="777"/>
      <c r="O275" s="777"/>
      <c r="P275" s="725"/>
      <c r="Q275" s="726"/>
      <c r="R275" s="726"/>
      <c r="S275" s="726"/>
      <c r="T275" s="726"/>
      <c r="U275" s="726"/>
      <c r="V275" s="726"/>
      <c r="W275" s="726"/>
      <c r="X275" s="726"/>
      <c r="Y275" s="726"/>
      <c r="Z275" s="726"/>
      <c r="AA275" s="726"/>
      <c r="AB275" s="726"/>
      <c r="AC275" s="726"/>
      <c r="AD275" s="726"/>
      <c r="AE275" s="726"/>
      <c r="AF275" s="726"/>
      <c r="AG275" s="726"/>
      <c r="AH275" s="726"/>
      <c r="AI275" s="726"/>
      <c r="AJ275" s="727"/>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row>
    <row r="276" spans="1:58" ht="16.149999999999999" customHeight="1">
      <c r="A276" s="218"/>
      <c r="B276" s="218"/>
      <c r="C276" s="783"/>
      <c r="D276" s="784"/>
      <c r="E276" s="784"/>
      <c r="F276" s="784"/>
      <c r="G276" s="784"/>
      <c r="H276" s="785"/>
      <c r="I276" s="776"/>
      <c r="J276" s="777"/>
      <c r="K276" s="777"/>
      <c r="L276" s="777"/>
      <c r="M276" s="777"/>
      <c r="N276" s="777"/>
      <c r="O276" s="777"/>
      <c r="P276" s="728"/>
      <c r="Q276" s="729"/>
      <c r="R276" s="729"/>
      <c r="S276" s="729"/>
      <c r="T276" s="729"/>
      <c r="U276" s="729"/>
      <c r="V276" s="729"/>
      <c r="W276" s="729"/>
      <c r="X276" s="729"/>
      <c r="Y276" s="729"/>
      <c r="Z276" s="729"/>
      <c r="AA276" s="729"/>
      <c r="AB276" s="729"/>
      <c r="AC276" s="729"/>
      <c r="AD276" s="729"/>
      <c r="AE276" s="729"/>
      <c r="AF276" s="729"/>
      <c r="AG276" s="729"/>
      <c r="AH276" s="729"/>
      <c r="AI276" s="729"/>
      <c r="AJ276" s="730"/>
      <c r="AK276" s="218"/>
      <c r="AL276" s="218"/>
      <c r="AM276" s="661" t="s">
        <v>551</v>
      </c>
      <c r="AN276" s="661"/>
      <c r="AO276" s="661"/>
      <c r="AP276" s="661"/>
      <c r="AQ276" s="661"/>
      <c r="AR276" s="661"/>
      <c r="AS276" s="661"/>
      <c r="AT276" s="661"/>
      <c r="AU276" s="661"/>
      <c r="AV276" s="661"/>
      <c r="AW276" s="661"/>
      <c r="AX276" s="661"/>
      <c r="AY276" s="661"/>
      <c r="AZ276" s="661"/>
      <c r="BA276" s="661"/>
      <c r="BB276" s="661"/>
      <c r="BC276" s="661"/>
      <c r="BD276" s="218"/>
    </row>
    <row r="277" spans="1:58" ht="16.149999999999999" customHeight="1">
      <c r="A277" s="218"/>
      <c r="B277" s="218"/>
      <c r="C277" s="783"/>
      <c r="D277" s="784"/>
      <c r="E277" s="784"/>
      <c r="F277" s="784"/>
      <c r="G277" s="784"/>
      <c r="H277" s="785"/>
      <c r="I277" s="776"/>
      <c r="J277" s="777"/>
      <c r="K277" s="777"/>
      <c r="L277" s="777"/>
      <c r="M277" s="777"/>
      <c r="N277" s="777"/>
      <c r="O277" s="777"/>
      <c r="P277" s="728"/>
      <c r="Q277" s="729"/>
      <c r="R277" s="729"/>
      <c r="S277" s="729"/>
      <c r="T277" s="729"/>
      <c r="U277" s="729"/>
      <c r="V277" s="729"/>
      <c r="W277" s="729"/>
      <c r="X277" s="729"/>
      <c r="Y277" s="729"/>
      <c r="Z277" s="729"/>
      <c r="AA277" s="729"/>
      <c r="AB277" s="729"/>
      <c r="AC277" s="729"/>
      <c r="AD277" s="729"/>
      <c r="AE277" s="729"/>
      <c r="AF277" s="729"/>
      <c r="AG277" s="729"/>
      <c r="AH277" s="729"/>
      <c r="AI277" s="729"/>
      <c r="AJ277" s="730"/>
      <c r="AK277" s="218"/>
      <c r="AL277" s="218"/>
      <c r="AM277" s="661"/>
      <c r="AN277" s="661"/>
      <c r="AO277" s="661"/>
      <c r="AP277" s="661"/>
      <c r="AQ277" s="661"/>
      <c r="AR277" s="661"/>
      <c r="AS277" s="661"/>
      <c r="AT277" s="661"/>
      <c r="AU277" s="661"/>
      <c r="AV277" s="661"/>
      <c r="AW277" s="661"/>
      <c r="AX277" s="661"/>
      <c r="AY277" s="661"/>
      <c r="AZ277" s="661"/>
      <c r="BA277" s="661"/>
      <c r="BB277" s="661"/>
      <c r="BC277" s="661"/>
      <c r="BD277" s="218"/>
    </row>
    <row r="278" spans="1:58" ht="16.149999999999999" customHeight="1">
      <c r="A278" s="218"/>
      <c r="B278" s="218"/>
      <c r="C278" s="783"/>
      <c r="D278" s="784"/>
      <c r="E278" s="784"/>
      <c r="F278" s="784"/>
      <c r="G278" s="784"/>
      <c r="H278" s="785"/>
      <c r="I278" s="776"/>
      <c r="J278" s="777"/>
      <c r="K278" s="777"/>
      <c r="L278" s="777"/>
      <c r="M278" s="777"/>
      <c r="N278" s="777"/>
      <c r="O278" s="777"/>
      <c r="P278" s="728"/>
      <c r="Q278" s="729"/>
      <c r="R278" s="729"/>
      <c r="S278" s="729"/>
      <c r="T278" s="729"/>
      <c r="U278" s="729"/>
      <c r="V278" s="729"/>
      <c r="W278" s="729"/>
      <c r="X278" s="729"/>
      <c r="Y278" s="729"/>
      <c r="Z278" s="729"/>
      <c r="AA278" s="729"/>
      <c r="AB278" s="729"/>
      <c r="AC278" s="729"/>
      <c r="AD278" s="729"/>
      <c r="AE278" s="729"/>
      <c r="AF278" s="729"/>
      <c r="AG278" s="729"/>
      <c r="AH278" s="729"/>
      <c r="AI278" s="729"/>
      <c r="AJ278" s="730"/>
      <c r="AK278" s="218"/>
      <c r="AL278" s="218"/>
      <c r="AM278" s="661"/>
      <c r="AN278" s="661"/>
      <c r="AO278" s="661"/>
      <c r="AP278" s="661"/>
      <c r="AQ278" s="661"/>
      <c r="AR278" s="661"/>
      <c r="AS278" s="661"/>
      <c r="AT278" s="661"/>
      <c r="AU278" s="661"/>
      <c r="AV278" s="661"/>
      <c r="AW278" s="661"/>
      <c r="AX278" s="661"/>
      <c r="AY278" s="661"/>
      <c r="AZ278" s="661"/>
      <c r="BA278" s="661"/>
      <c r="BB278" s="661"/>
      <c r="BC278" s="661"/>
      <c r="BD278" s="218"/>
    </row>
    <row r="279" spans="1:58" ht="16.149999999999999" customHeight="1">
      <c r="A279" s="218"/>
      <c r="B279" s="218"/>
      <c r="C279" s="783"/>
      <c r="D279" s="784"/>
      <c r="E279" s="784"/>
      <c r="F279" s="784"/>
      <c r="G279" s="784"/>
      <c r="H279" s="785"/>
      <c r="I279" s="776"/>
      <c r="J279" s="777"/>
      <c r="K279" s="777"/>
      <c r="L279" s="777"/>
      <c r="M279" s="777"/>
      <c r="N279" s="777"/>
      <c r="O279" s="777"/>
      <c r="P279" s="728"/>
      <c r="Q279" s="729"/>
      <c r="R279" s="729"/>
      <c r="S279" s="729"/>
      <c r="T279" s="729"/>
      <c r="U279" s="729"/>
      <c r="V279" s="729"/>
      <c r="W279" s="729"/>
      <c r="X279" s="729"/>
      <c r="Y279" s="729"/>
      <c r="Z279" s="729"/>
      <c r="AA279" s="729"/>
      <c r="AB279" s="729"/>
      <c r="AC279" s="729"/>
      <c r="AD279" s="729"/>
      <c r="AE279" s="729"/>
      <c r="AF279" s="729"/>
      <c r="AG279" s="729"/>
      <c r="AH279" s="729"/>
      <c r="AI279" s="729"/>
      <c r="AJ279" s="730"/>
      <c r="AK279" s="218"/>
      <c r="AL279" s="218"/>
      <c r="AM279" s="218"/>
      <c r="AN279" s="218"/>
      <c r="AO279" s="218"/>
      <c r="AP279" s="218"/>
      <c r="AQ279" s="218"/>
      <c r="AR279" s="218"/>
      <c r="AS279" s="218"/>
      <c r="AT279" s="218"/>
      <c r="AU279" s="218"/>
      <c r="AV279" s="218"/>
      <c r="AW279" s="218"/>
      <c r="AX279" s="218"/>
      <c r="AY279" s="218"/>
      <c r="AZ279" s="218"/>
      <c r="BA279" s="218"/>
      <c r="BB279" s="218"/>
      <c r="BC279" s="218"/>
      <c r="BD279" s="218"/>
    </row>
    <row r="280" spans="1:58" ht="16.149999999999999" customHeight="1">
      <c r="A280" s="218"/>
      <c r="B280" s="218"/>
      <c r="C280" s="783"/>
      <c r="D280" s="784"/>
      <c r="E280" s="784"/>
      <c r="F280" s="784"/>
      <c r="G280" s="784"/>
      <c r="H280" s="785"/>
      <c r="I280" s="776"/>
      <c r="J280" s="777"/>
      <c r="K280" s="777"/>
      <c r="L280" s="777"/>
      <c r="M280" s="777"/>
      <c r="N280" s="777"/>
      <c r="O280" s="777"/>
      <c r="P280" s="728"/>
      <c r="Q280" s="729"/>
      <c r="R280" s="729"/>
      <c r="S280" s="729"/>
      <c r="T280" s="729"/>
      <c r="U280" s="729"/>
      <c r="V280" s="729"/>
      <c r="W280" s="729"/>
      <c r="X280" s="729"/>
      <c r="Y280" s="729"/>
      <c r="Z280" s="729"/>
      <c r="AA280" s="729"/>
      <c r="AB280" s="729"/>
      <c r="AC280" s="729"/>
      <c r="AD280" s="729"/>
      <c r="AE280" s="729"/>
      <c r="AF280" s="729"/>
      <c r="AG280" s="729"/>
      <c r="AH280" s="729"/>
      <c r="AI280" s="729"/>
      <c r="AJ280" s="730"/>
      <c r="AK280" s="218"/>
      <c r="AL280" s="218"/>
      <c r="AM280" s="218"/>
      <c r="AN280" s="218"/>
      <c r="AO280" s="218"/>
      <c r="AP280" s="218"/>
      <c r="AQ280" s="218"/>
      <c r="AR280" s="218"/>
      <c r="AS280" s="218"/>
      <c r="AT280" s="218"/>
      <c r="AU280" s="218"/>
      <c r="AV280" s="218"/>
      <c r="AW280" s="218"/>
      <c r="AX280" s="218"/>
      <c r="AY280" s="218"/>
      <c r="AZ280" s="218"/>
      <c r="BA280" s="218"/>
      <c r="BB280" s="218"/>
      <c r="BC280" s="218"/>
      <c r="BD280" s="218"/>
    </row>
    <row r="281" spans="1:58" ht="16.149999999999999" customHeight="1">
      <c r="A281" s="218"/>
      <c r="B281" s="218"/>
      <c r="C281" s="783"/>
      <c r="D281" s="784"/>
      <c r="E281" s="784"/>
      <c r="F281" s="784"/>
      <c r="G281" s="784"/>
      <c r="H281" s="785"/>
      <c r="I281" s="776"/>
      <c r="J281" s="777"/>
      <c r="K281" s="777"/>
      <c r="L281" s="777"/>
      <c r="M281" s="777"/>
      <c r="N281" s="777"/>
      <c r="O281" s="777"/>
      <c r="P281" s="728"/>
      <c r="Q281" s="729"/>
      <c r="R281" s="729"/>
      <c r="S281" s="729"/>
      <c r="T281" s="729"/>
      <c r="U281" s="729"/>
      <c r="V281" s="729"/>
      <c r="W281" s="729"/>
      <c r="X281" s="729"/>
      <c r="Y281" s="729"/>
      <c r="Z281" s="729"/>
      <c r="AA281" s="729"/>
      <c r="AB281" s="729"/>
      <c r="AC281" s="729"/>
      <c r="AD281" s="729"/>
      <c r="AE281" s="729"/>
      <c r="AF281" s="729"/>
      <c r="AG281" s="729"/>
      <c r="AH281" s="729"/>
      <c r="AI281" s="729"/>
      <c r="AJ281" s="730"/>
      <c r="AK281" s="218"/>
      <c r="AL281" s="218"/>
      <c r="AM281" s="218"/>
      <c r="AN281" s="218"/>
      <c r="AO281" s="218"/>
      <c r="AP281" s="218"/>
      <c r="AQ281" s="218"/>
      <c r="AR281" s="218"/>
      <c r="AS281" s="218"/>
      <c r="AT281" s="218"/>
      <c r="AU281" s="218"/>
      <c r="AV281" s="218"/>
      <c r="AW281" s="218"/>
      <c r="AX281" s="218"/>
      <c r="AY281" s="218"/>
      <c r="AZ281" s="218"/>
      <c r="BA281" s="218"/>
      <c r="BB281" s="218"/>
      <c r="BC281" s="218"/>
      <c r="BD281" s="218"/>
    </row>
    <row r="282" spans="1:58" ht="16.149999999999999" customHeight="1">
      <c r="A282" s="218"/>
      <c r="B282" s="218"/>
      <c r="C282" s="783"/>
      <c r="D282" s="784"/>
      <c r="E282" s="784"/>
      <c r="F282" s="784"/>
      <c r="G282" s="784"/>
      <c r="H282" s="785"/>
      <c r="I282" s="776"/>
      <c r="J282" s="777"/>
      <c r="K282" s="777"/>
      <c r="L282" s="777"/>
      <c r="M282" s="777"/>
      <c r="N282" s="777"/>
      <c r="O282" s="777"/>
      <c r="P282" s="728"/>
      <c r="Q282" s="729"/>
      <c r="R282" s="729"/>
      <c r="S282" s="729"/>
      <c r="T282" s="729"/>
      <c r="U282" s="729"/>
      <c r="V282" s="729"/>
      <c r="W282" s="729"/>
      <c r="X282" s="729"/>
      <c r="Y282" s="729"/>
      <c r="Z282" s="729"/>
      <c r="AA282" s="729"/>
      <c r="AB282" s="729"/>
      <c r="AC282" s="729"/>
      <c r="AD282" s="729"/>
      <c r="AE282" s="729"/>
      <c r="AF282" s="729"/>
      <c r="AG282" s="729"/>
      <c r="AH282" s="729"/>
      <c r="AI282" s="729"/>
      <c r="AJ282" s="730"/>
      <c r="AK282" s="218"/>
      <c r="AL282" s="218"/>
      <c r="AM282" s="218"/>
      <c r="AN282" s="218"/>
      <c r="AO282" s="218"/>
      <c r="AP282" s="218"/>
      <c r="AQ282" s="218"/>
      <c r="AR282" s="218"/>
      <c r="AS282" s="218"/>
      <c r="AT282" s="218"/>
      <c r="AU282" s="218"/>
      <c r="AV282" s="218"/>
      <c r="AW282" s="218"/>
      <c r="AX282" s="218"/>
      <c r="AY282" s="218"/>
      <c r="AZ282" s="218"/>
      <c r="BA282" s="218"/>
      <c r="BB282" s="218"/>
      <c r="BC282" s="218"/>
      <c r="BD282" s="218"/>
    </row>
    <row r="283" spans="1:58" ht="16.149999999999999" customHeight="1">
      <c r="A283" s="218"/>
      <c r="B283" s="218"/>
      <c r="C283" s="783"/>
      <c r="D283" s="784"/>
      <c r="E283" s="784"/>
      <c r="F283" s="784"/>
      <c r="G283" s="784"/>
      <c r="H283" s="785"/>
      <c r="I283" s="776"/>
      <c r="J283" s="777"/>
      <c r="K283" s="777"/>
      <c r="L283" s="777"/>
      <c r="M283" s="777"/>
      <c r="N283" s="777"/>
      <c r="O283" s="777"/>
      <c r="P283" s="728"/>
      <c r="Q283" s="729"/>
      <c r="R283" s="729"/>
      <c r="S283" s="729"/>
      <c r="T283" s="729"/>
      <c r="U283" s="729"/>
      <c r="V283" s="729"/>
      <c r="W283" s="729"/>
      <c r="X283" s="729"/>
      <c r="Y283" s="729"/>
      <c r="Z283" s="729"/>
      <c r="AA283" s="729"/>
      <c r="AB283" s="729"/>
      <c r="AC283" s="729"/>
      <c r="AD283" s="729"/>
      <c r="AE283" s="729"/>
      <c r="AF283" s="729"/>
      <c r="AG283" s="729"/>
      <c r="AH283" s="729"/>
      <c r="AI283" s="729"/>
      <c r="AJ283" s="730"/>
      <c r="AK283" s="218"/>
      <c r="AL283" s="218"/>
      <c r="AM283" s="218"/>
      <c r="AN283" s="218"/>
      <c r="AO283" s="218"/>
      <c r="AP283" s="218"/>
      <c r="AQ283" s="218"/>
      <c r="AR283" s="218"/>
      <c r="AS283" s="218"/>
      <c r="AT283" s="218"/>
      <c r="AU283" s="218"/>
      <c r="AV283" s="218"/>
      <c r="AW283" s="218"/>
      <c r="AX283" s="218"/>
      <c r="AY283" s="218"/>
      <c r="AZ283" s="218"/>
      <c r="BA283" s="218"/>
      <c r="BB283" s="218"/>
      <c r="BC283" s="218"/>
      <c r="BD283" s="218"/>
    </row>
    <row r="284" spans="1:58" ht="16.149999999999999" customHeight="1">
      <c r="A284" s="218"/>
      <c r="B284" s="218"/>
      <c r="C284" s="783"/>
      <c r="D284" s="784"/>
      <c r="E284" s="784"/>
      <c r="F284" s="784"/>
      <c r="G284" s="784"/>
      <c r="H284" s="785"/>
      <c r="I284" s="778"/>
      <c r="J284" s="779"/>
      <c r="K284" s="779"/>
      <c r="L284" s="779"/>
      <c r="M284" s="779"/>
      <c r="N284" s="779"/>
      <c r="O284" s="779"/>
      <c r="P284" s="731"/>
      <c r="Q284" s="732"/>
      <c r="R284" s="732"/>
      <c r="S284" s="732"/>
      <c r="T284" s="732"/>
      <c r="U284" s="732"/>
      <c r="V284" s="732"/>
      <c r="W284" s="732"/>
      <c r="X284" s="732"/>
      <c r="Y284" s="732"/>
      <c r="Z284" s="732"/>
      <c r="AA284" s="732"/>
      <c r="AB284" s="732"/>
      <c r="AC284" s="732"/>
      <c r="AD284" s="732"/>
      <c r="AE284" s="732"/>
      <c r="AF284" s="732"/>
      <c r="AG284" s="732"/>
      <c r="AH284" s="732"/>
      <c r="AI284" s="732"/>
      <c r="AJ284" s="733"/>
      <c r="AK284" s="218"/>
      <c r="AL284" s="218"/>
      <c r="AM284" s="218"/>
      <c r="AN284" s="218"/>
      <c r="AO284" s="218"/>
      <c r="AP284" s="218"/>
      <c r="AQ284" s="218"/>
      <c r="AR284" s="218"/>
      <c r="AS284" s="218"/>
      <c r="AT284" s="218"/>
      <c r="AU284" s="218"/>
      <c r="AV284" s="218"/>
      <c r="AW284" s="218"/>
      <c r="AX284" s="218"/>
      <c r="AY284" s="218"/>
      <c r="AZ284" s="218"/>
      <c r="BA284" s="218"/>
      <c r="BB284" s="218"/>
      <c r="BC284" s="218"/>
      <c r="BD284" s="218"/>
    </row>
    <row r="285" spans="1:58" ht="6" customHeight="1">
      <c r="A285" s="218"/>
      <c r="B285" s="218"/>
      <c r="C285" s="783"/>
      <c r="D285" s="784"/>
      <c r="E285" s="784"/>
      <c r="F285" s="784"/>
      <c r="G285" s="784"/>
      <c r="H285" s="785"/>
      <c r="I285" s="738" t="s">
        <v>158</v>
      </c>
      <c r="J285" s="739"/>
      <c r="K285" s="739"/>
      <c r="L285" s="739"/>
      <c r="M285" s="739"/>
      <c r="N285" s="739"/>
      <c r="O285" s="739"/>
      <c r="P285" s="294"/>
      <c r="Q285" s="298"/>
      <c r="R285" s="298"/>
      <c r="S285" s="298"/>
      <c r="T285" s="298"/>
      <c r="U285" s="298"/>
      <c r="V285" s="298"/>
      <c r="W285" s="298"/>
      <c r="X285" s="298"/>
      <c r="Y285" s="298"/>
      <c r="Z285" s="298"/>
      <c r="AA285" s="298"/>
      <c r="AB285" s="298"/>
      <c r="AC285" s="298"/>
      <c r="AD285" s="298"/>
      <c r="AE285" s="298"/>
      <c r="AF285" s="298"/>
      <c r="AG285" s="298"/>
      <c r="AH285" s="298"/>
      <c r="AI285" s="298"/>
      <c r="AJ285" s="302"/>
      <c r="AK285" s="218"/>
      <c r="AL285" s="218"/>
      <c r="AM285" s="218"/>
      <c r="AN285" s="218"/>
      <c r="AO285" s="218"/>
      <c r="AP285" s="218"/>
      <c r="AQ285" s="218"/>
      <c r="AR285" s="218"/>
      <c r="AS285" s="218"/>
      <c r="AT285" s="218"/>
      <c r="AU285" s="218"/>
      <c r="AV285" s="218"/>
      <c r="AW285" s="218"/>
      <c r="AX285" s="218"/>
      <c r="AY285" s="218"/>
      <c r="AZ285" s="218"/>
      <c r="BA285" s="218"/>
      <c r="BB285" s="218"/>
      <c r="BC285" s="218"/>
      <c r="BD285" s="218"/>
      <c r="BF285" s="304"/>
    </row>
    <row r="286" spans="1:58" ht="16.149999999999999" customHeight="1">
      <c r="A286" s="218"/>
      <c r="B286" s="218"/>
      <c r="C286" s="783"/>
      <c r="D286" s="784"/>
      <c r="E286" s="784"/>
      <c r="F286" s="784"/>
      <c r="G286" s="784"/>
      <c r="H286" s="785"/>
      <c r="I286" s="790"/>
      <c r="J286" s="741"/>
      <c r="K286" s="741"/>
      <c r="L286" s="741"/>
      <c r="M286" s="741"/>
      <c r="N286" s="741"/>
      <c r="O286" s="741"/>
      <c r="P286" s="295"/>
      <c r="Q286" s="299"/>
      <c r="R286" s="298"/>
      <c r="S286" s="789" t="s">
        <v>159</v>
      </c>
      <c r="T286" s="789"/>
      <c r="U286" s="789"/>
      <c r="V286" s="789"/>
      <c r="W286" s="789"/>
      <c r="X286" s="789"/>
      <c r="Y286" s="789"/>
      <c r="Z286" s="789"/>
      <c r="AA286" s="789"/>
      <c r="AB286" s="789"/>
      <c r="AC286" s="789"/>
      <c r="AD286" s="789"/>
      <c r="AE286" s="789"/>
      <c r="AF286" s="789"/>
      <c r="AG286" s="789"/>
      <c r="AH286" s="789"/>
      <c r="AI286" s="789"/>
      <c r="AJ286" s="302"/>
      <c r="AK286" s="218"/>
      <c r="AL286" s="218"/>
      <c r="AM286" s="218"/>
      <c r="AN286" s="218"/>
      <c r="AO286" s="218"/>
      <c r="AP286" s="218"/>
      <c r="AQ286" s="218"/>
      <c r="AR286" s="218"/>
      <c r="AS286" s="218"/>
      <c r="AT286" s="218"/>
      <c r="AU286" s="218"/>
      <c r="AV286" s="218"/>
      <c r="AW286" s="218"/>
      <c r="AX286" s="218"/>
      <c r="AY286" s="218"/>
      <c r="AZ286" s="218"/>
      <c r="BA286" s="218"/>
      <c r="BB286" s="218"/>
      <c r="BC286" s="218"/>
      <c r="BD286" s="218"/>
      <c r="BF286" s="304"/>
    </row>
    <row r="287" spans="1:58" ht="16.149999999999999" customHeight="1">
      <c r="A287" s="218"/>
      <c r="B287" s="218"/>
      <c r="C287" s="783"/>
      <c r="D287" s="784"/>
      <c r="E287" s="784"/>
      <c r="F287" s="784"/>
      <c r="G287" s="784"/>
      <c r="H287" s="785"/>
      <c r="I287" s="740"/>
      <c r="J287" s="741"/>
      <c r="K287" s="741"/>
      <c r="L287" s="741"/>
      <c r="M287" s="741"/>
      <c r="N287" s="741"/>
      <c r="O287" s="741"/>
      <c r="P287" s="295"/>
      <c r="Q287" s="298"/>
      <c r="R287" s="298"/>
      <c r="S287" s="789"/>
      <c r="T287" s="789"/>
      <c r="U287" s="789"/>
      <c r="V287" s="789"/>
      <c r="W287" s="789"/>
      <c r="X287" s="789"/>
      <c r="Y287" s="789"/>
      <c r="Z287" s="789"/>
      <c r="AA287" s="789"/>
      <c r="AB287" s="789"/>
      <c r="AC287" s="789"/>
      <c r="AD287" s="789"/>
      <c r="AE287" s="789"/>
      <c r="AF287" s="789"/>
      <c r="AG287" s="789"/>
      <c r="AH287" s="789"/>
      <c r="AI287" s="789"/>
      <c r="AJ287" s="302"/>
      <c r="AK287" s="218"/>
      <c r="AL287" s="218"/>
      <c r="AM287" s="218"/>
      <c r="AN287" s="219"/>
      <c r="AO287" s="219"/>
      <c r="AP287" s="219"/>
      <c r="AQ287" s="219"/>
      <c r="AR287" s="219"/>
      <c r="AS287" s="219"/>
      <c r="AT287" s="219"/>
      <c r="AU287" s="219"/>
      <c r="AV287" s="219"/>
      <c r="AW287" s="219"/>
      <c r="AX287" s="219"/>
      <c r="AY287" s="219"/>
      <c r="AZ287" s="219"/>
      <c r="BA287" s="219"/>
      <c r="BB287" s="219"/>
      <c r="BC287" s="219"/>
      <c r="BD287" s="218"/>
      <c r="BF287" s="304" t="b">
        <v>0</v>
      </c>
    </row>
    <row r="288" spans="1:58" ht="6" customHeight="1">
      <c r="A288" s="218"/>
      <c r="B288" s="218"/>
      <c r="C288" s="783"/>
      <c r="D288" s="784"/>
      <c r="E288" s="784"/>
      <c r="F288" s="784"/>
      <c r="G288" s="784"/>
      <c r="H288" s="785"/>
      <c r="I288" s="740"/>
      <c r="J288" s="741"/>
      <c r="K288" s="741"/>
      <c r="L288" s="741"/>
      <c r="M288" s="741"/>
      <c r="N288" s="741"/>
      <c r="O288" s="741"/>
      <c r="P288" s="295"/>
      <c r="Q288" s="298"/>
      <c r="R288" s="298"/>
      <c r="S288" s="789"/>
      <c r="T288" s="789"/>
      <c r="U288" s="789"/>
      <c r="V288" s="789"/>
      <c r="W288" s="789"/>
      <c r="X288" s="789"/>
      <c r="Y288" s="789"/>
      <c r="Z288" s="789"/>
      <c r="AA288" s="789"/>
      <c r="AB288" s="789"/>
      <c r="AC288" s="789"/>
      <c r="AD288" s="789"/>
      <c r="AE288" s="789"/>
      <c r="AF288" s="789"/>
      <c r="AG288" s="789"/>
      <c r="AH288" s="789"/>
      <c r="AI288" s="789"/>
      <c r="AJ288" s="302"/>
      <c r="AK288" s="218"/>
      <c r="AL288" s="218"/>
      <c r="AM288" s="219"/>
      <c r="AN288" s="219"/>
      <c r="AO288" s="219"/>
      <c r="AP288" s="219"/>
      <c r="AQ288" s="219"/>
      <c r="AR288" s="219"/>
      <c r="AS288" s="219"/>
      <c r="AT288" s="219"/>
      <c r="AU288" s="219"/>
      <c r="AV288" s="219"/>
      <c r="AW288" s="219"/>
      <c r="AX288" s="219"/>
      <c r="AY288" s="219"/>
      <c r="AZ288" s="219"/>
      <c r="BA288" s="219"/>
      <c r="BB288" s="219"/>
      <c r="BC288" s="219"/>
      <c r="BD288" s="218"/>
      <c r="BF288" s="304"/>
    </row>
    <row r="289" spans="1:59" ht="16.149999999999999" customHeight="1">
      <c r="A289" s="218"/>
      <c r="B289" s="218"/>
      <c r="C289" s="783"/>
      <c r="D289" s="784"/>
      <c r="E289" s="784"/>
      <c r="F289" s="784"/>
      <c r="G289" s="784"/>
      <c r="H289" s="785"/>
      <c r="I289" s="740"/>
      <c r="J289" s="741"/>
      <c r="K289" s="741"/>
      <c r="L289" s="741"/>
      <c r="M289" s="741"/>
      <c r="N289" s="741"/>
      <c r="O289" s="741"/>
      <c r="P289" s="295"/>
      <c r="Q289" s="299"/>
      <c r="R289" s="298"/>
      <c r="S289" s="298" t="s">
        <v>160</v>
      </c>
      <c r="T289" s="298"/>
      <c r="U289" s="298"/>
      <c r="V289" s="298"/>
      <c r="W289" s="298"/>
      <c r="X289" s="298"/>
      <c r="Y289" s="298"/>
      <c r="Z289" s="298"/>
      <c r="AA289" s="298"/>
      <c r="AB289" s="298"/>
      <c r="AC289" s="298"/>
      <c r="AD289" s="298"/>
      <c r="AE289" s="298"/>
      <c r="AF289" s="298"/>
      <c r="AG289" s="298"/>
      <c r="AH289" s="298"/>
      <c r="AI289" s="298"/>
      <c r="AJ289" s="302"/>
      <c r="AK289" s="218"/>
      <c r="AL289" s="218"/>
      <c r="AM289" s="661" t="s">
        <v>579</v>
      </c>
      <c r="AN289" s="661"/>
      <c r="AO289" s="661"/>
      <c r="AP289" s="661"/>
      <c r="AQ289" s="661"/>
      <c r="AR289" s="661"/>
      <c r="AS289" s="661"/>
      <c r="AT289" s="661"/>
      <c r="AU289" s="661"/>
      <c r="AV289" s="661"/>
      <c r="AW289" s="661"/>
      <c r="AX289" s="661"/>
      <c r="AY289" s="661"/>
      <c r="AZ289" s="661"/>
      <c r="BA289" s="661"/>
      <c r="BB289" s="661"/>
      <c r="BC289" s="661"/>
      <c r="BD289" s="218"/>
      <c r="BF289" s="304" t="b">
        <v>0</v>
      </c>
    </row>
    <row r="290" spans="1:59" ht="6" customHeight="1">
      <c r="A290" s="218"/>
      <c r="B290" s="218"/>
      <c r="C290" s="783"/>
      <c r="D290" s="784"/>
      <c r="E290" s="784"/>
      <c r="F290" s="784"/>
      <c r="G290" s="784"/>
      <c r="H290" s="785"/>
      <c r="I290" s="740"/>
      <c r="J290" s="741"/>
      <c r="K290" s="741"/>
      <c r="L290" s="741"/>
      <c r="M290" s="741"/>
      <c r="N290" s="741"/>
      <c r="O290" s="741"/>
      <c r="P290" s="295"/>
      <c r="Q290" s="298"/>
      <c r="R290" s="298"/>
      <c r="S290" s="298"/>
      <c r="T290" s="298"/>
      <c r="U290" s="298"/>
      <c r="V290" s="298"/>
      <c r="W290" s="298"/>
      <c r="X290" s="298"/>
      <c r="Y290" s="298"/>
      <c r="Z290" s="298"/>
      <c r="AA290" s="298"/>
      <c r="AB290" s="298"/>
      <c r="AC290" s="298"/>
      <c r="AD290" s="298"/>
      <c r="AE290" s="298"/>
      <c r="AF290" s="298"/>
      <c r="AG290" s="298"/>
      <c r="AH290" s="298"/>
      <c r="AI290" s="298"/>
      <c r="AJ290" s="302"/>
      <c r="AK290" s="218"/>
      <c r="AL290" s="218"/>
      <c r="AM290" s="661"/>
      <c r="AN290" s="661"/>
      <c r="AO290" s="661"/>
      <c r="AP290" s="661"/>
      <c r="AQ290" s="661"/>
      <c r="AR290" s="661"/>
      <c r="AS290" s="661"/>
      <c r="AT290" s="661"/>
      <c r="AU290" s="661"/>
      <c r="AV290" s="661"/>
      <c r="AW290" s="661"/>
      <c r="AX290" s="661"/>
      <c r="AY290" s="661"/>
      <c r="AZ290" s="661"/>
      <c r="BA290" s="661"/>
      <c r="BB290" s="661"/>
      <c r="BC290" s="661"/>
      <c r="BD290" s="218"/>
      <c r="BF290" s="304"/>
    </row>
    <row r="291" spans="1:59" ht="16.149999999999999" customHeight="1">
      <c r="A291" s="218"/>
      <c r="B291" s="218"/>
      <c r="C291" s="783"/>
      <c r="D291" s="784"/>
      <c r="E291" s="784"/>
      <c r="F291" s="784"/>
      <c r="G291" s="784"/>
      <c r="H291" s="785"/>
      <c r="I291" s="740"/>
      <c r="J291" s="741"/>
      <c r="K291" s="741"/>
      <c r="L291" s="741"/>
      <c r="M291" s="741"/>
      <c r="N291" s="741"/>
      <c r="O291" s="741"/>
      <c r="P291" s="295"/>
      <c r="Q291" s="299"/>
      <c r="R291" s="298"/>
      <c r="S291" s="298" t="s">
        <v>161</v>
      </c>
      <c r="T291" s="298"/>
      <c r="U291" s="298"/>
      <c r="V291" s="298"/>
      <c r="W291" s="298"/>
      <c r="X291" s="298"/>
      <c r="Y291" s="298"/>
      <c r="Z291" s="298"/>
      <c r="AA291" s="298"/>
      <c r="AB291" s="298"/>
      <c r="AC291" s="298"/>
      <c r="AD291" s="298"/>
      <c r="AE291" s="298"/>
      <c r="AF291" s="298"/>
      <c r="AG291" s="298"/>
      <c r="AH291" s="298"/>
      <c r="AI291" s="298"/>
      <c r="AJ291" s="302"/>
      <c r="AK291" s="218"/>
      <c r="AL291" s="218"/>
      <c r="AM291" s="661"/>
      <c r="AN291" s="661"/>
      <c r="AO291" s="661"/>
      <c r="AP291" s="661"/>
      <c r="AQ291" s="661"/>
      <c r="AR291" s="661"/>
      <c r="AS291" s="661"/>
      <c r="AT291" s="661"/>
      <c r="AU291" s="661"/>
      <c r="AV291" s="661"/>
      <c r="AW291" s="661"/>
      <c r="AX291" s="661"/>
      <c r="AY291" s="661"/>
      <c r="AZ291" s="661"/>
      <c r="BA291" s="661"/>
      <c r="BB291" s="661"/>
      <c r="BC291" s="661"/>
      <c r="BD291" s="218"/>
      <c r="BF291" s="304" t="b">
        <v>0</v>
      </c>
      <c r="BG291" s="128" t="s">
        <v>162</v>
      </c>
    </row>
    <row r="292" spans="1:59" ht="6" customHeight="1">
      <c r="A292" s="218"/>
      <c r="B292" s="218"/>
      <c r="C292" s="783"/>
      <c r="D292" s="784"/>
      <c r="E292" s="784"/>
      <c r="F292" s="784"/>
      <c r="G292" s="784"/>
      <c r="H292" s="785"/>
      <c r="I292" s="740"/>
      <c r="J292" s="741"/>
      <c r="K292" s="741"/>
      <c r="L292" s="741"/>
      <c r="M292" s="741"/>
      <c r="N292" s="741"/>
      <c r="O292" s="741"/>
      <c r="P292" s="295"/>
      <c r="Q292" s="298"/>
      <c r="R292" s="298"/>
      <c r="S292" s="298"/>
      <c r="T292" s="298"/>
      <c r="U292" s="298"/>
      <c r="V292" s="298"/>
      <c r="W292" s="298"/>
      <c r="X292" s="298"/>
      <c r="Y292" s="298"/>
      <c r="Z292" s="298"/>
      <c r="AA292" s="298"/>
      <c r="AB292" s="298"/>
      <c r="AC292" s="298"/>
      <c r="AD292" s="298"/>
      <c r="AE292" s="298"/>
      <c r="AF292" s="298"/>
      <c r="AG292" s="298"/>
      <c r="AH292" s="298"/>
      <c r="AI292" s="298"/>
      <c r="AJ292" s="302"/>
      <c r="AK292" s="218"/>
      <c r="AL292" s="218"/>
      <c r="AM292" s="661"/>
      <c r="AN292" s="661"/>
      <c r="AO292" s="661"/>
      <c r="AP292" s="661"/>
      <c r="AQ292" s="661"/>
      <c r="AR292" s="661"/>
      <c r="AS292" s="661"/>
      <c r="AT292" s="661"/>
      <c r="AU292" s="661"/>
      <c r="AV292" s="661"/>
      <c r="AW292" s="661"/>
      <c r="AX292" s="661"/>
      <c r="AY292" s="661"/>
      <c r="AZ292" s="661"/>
      <c r="BA292" s="661"/>
      <c r="BB292" s="661"/>
      <c r="BC292" s="661"/>
      <c r="BD292" s="218"/>
      <c r="BF292" s="304"/>
    </row>
    <row r="293" spans="1:59" ht="16.149999999999999" customHeight="1">
      <c r="A293" s="218"/>
      <c r="B293" s="218"/>
      <c r="C293" s="783"/>
      <c r="D293" s="784"/>
      <c r="E293" s="784"/>
      <c r="F293" s="784"/>
      <c r="G293" s="784"/>
      <c r="H293" s="785"/>
      <c r="I293" s="740"/>
      <c r="J293" s="741"/>
      <c r="K293" s="741"/>
      <c r="L293" s="741"/>
      <c r="M293" s="741"/>
      <c r="N293" s="741"/>
      <c r="O293" s="741"/>
      <c r="P293" s="295"/>
      <c r="Q293" s="299"/>
      <c r="R293" s="298"/>
      <c r="S293" s="764" t="s">
        <v>163</v>
      </c>
      <c r="T293" s="765"/>
      <c r="U293" s="765"/>
      <c r="V293" s="765"/>
      <c r="W293" s="765"/>
      <c r="X293" s="765"/>
      <c r="Y293" s="765"/>
      <c r="Z293" s="765"/>
      <c r="AA293" s="765"/>
      <c r="AB293" s="765"/>
      <c r="AC293" s="765"/>
      <c r="AD293" s="765"/>
      <c r="AE293" s="765"/>
      <c r="AF293" s="765"/>
      <c r="AG293" s="765"/>
      <c r="AH293" s="765"/>
      <c r="AI293" s="765"/>
      <c r="AJ293" s="766"/>
      <c r="AK293" s="218"/>
      <c r="AL293" s="218"/>
      <c r="AM293" s="218"/>
      <c r="AN293" s="218"/>
      <c r="AO293" s="218"/>
      <c r="AP293" s="218"/>
      <c r="AQ293" s="218"/>
      <c r="AR293" s="218"/>
      <c r="AS293" s="218"/>
      <c r="AT293" s="218"/>
      <c r="AU293" s="218"/>
      <c r="AV293" s="218"/>
      <c r="AW293" s="218"/>
      <c r="AX293" s="218"/>
      <c r="AY293" s="218"/>
      <c r="AZ293" s="218"/>
      <c r="BA293" s="218"/>
      <c r="BB293" s="218"/>
      <c r="BC293" s="218"/>
      <c r="BD293" s="218"/>
      <c r="BF293" s="304" t="b">
        <v>0</v>
      </c>
    </row>
    <row r="294" spans="1:59" ht="6" customHeight="1">
      <c r="A294" s="218"/>
      <c r="B294" s="218"/>
      <c r="C294" s="783"/>
      <c r="D294" s="784"/>
      <c r="E294" s="784"/>
      <c r="F294" s="784"/>
      <c r="G294" s="784"/>
      <c r="H294" s="785"/>
      <c r="I294" s="740"/>
      <c r="J294" s="741"/>
      <c r="K294" s="741"/>
      <c r="L294" s="741"/>
      <c r="M294" s="741"/>
      <c r="N294" s="741"/>
      <c r="O294" s="741"/>
      <c r="P294" s="295"/>
      <c r="Q294" s="298"/>
      <c r="R294" s="298"/>
      <c r="S294" s="298"/>
      <c r="T294" s="298"/>
      <c r="U294" s="298"/>
      <c r="V294" s="298"/>
      <c r="W294" s="298"/>
      <c r="X294" s="298"/>
      <c r="Y294" s="298"/>
      <c r="Z294" s="298"/>
      <c r="AA294" s="298"/>
      <c r="AB294" s="298"/>
      <c r="AC294" s="298"/>
      <c r="AD294" s="298"/>
      <c r="AE294" s="298"/>
      <c r="AF294" s="298"/>
      <c r="AG294" s="298"/>
      <c r="AH294" s="298"/>
      <c r="AI294" s="298"/>
      <c r="AJ294" s="302"/>
      <c r="AK294" s="218"/>
      <c r="AL294" s="218"/>
      <c r="AM294" s="218"/>
      <c r="AN294" s="218"/>
      <c r="AO294" s="218"/>
      <c r="AP294" s="218"/>
      <c r="AQ294" s="218"/>
      <c r="AR294" s="218"/>
      <c r="AS294" s="218"/>
      <c r="AT294" s="218"/>
      <c r="AU294" s="218"/>
      <c r="AV294" s="218"/>
      <c r="AW294" s="218"/>
      <c r="AX294" s="218"/>
      <c r="AY294" s="218"/>
      <c r="AZ294" s="218"/>
      <c r="BA294" s="218"/>
      <c r="BB294" s="218"/>
      <c r="BC294" s="218"/>
      <c r="BD294" s="218"/>
      <c r="BF294" s="304"/>
    </row>
    <row r="295" spans="1:59" ht="16.149999999999999" customHeight="1">
      <c r="A295" s="218"/>
      <c r="B295" s="218"/>
      <c r="C295" s="783"/>
      <c r="D295" s="784"/>
      <c r="E295" s="784"/>
      <c r="F295" s="784"/>
      <c r="G295" s="784"/>
      <c r="H295" s="785"/>
      <c r="I295" s="740"/>
      <c r="J295" s="741"/>
      <c r="K295" s="741"/>
      <c r="L295" s="741"/>
      <c r="M295" s="741"/>
      <c r="N295" s="741"/>
      <c r="O295" s="741"/>
      <c r="P295" s="295"/>
      <c r="Q295" s="299"/>
      <c r="R295" s="298"/>
      <c r="S295" s="298" t="s">
        <v>164</v>
      </c>
      <c r="T295" s="298"/>
      <c r="U295" s="298"/>
      <c r="V295" s="298"/>
      <c r="W295" s="298"/>
      <c r="X295" s="298"/>
      <c r="Y295" s="298"/>
      <c r="Z295" s="298"/>
      <c r="AA295" s="298"/>
      <c r="AB295" s="298"/>
      <c r="AC295" s="298"/>
      <c r="AD295" s="298"/>
      <c r="AE295" s="298"/>
      <c r="AF295" s="298"/>
      <c r="AG295" s="298"/>
      <c r="AH295" s="298"/>
      <c r="AI295" s="298"/>
      <c r="AJ295" s="302"/>
      <c r="AK295" s="218"/>
      <c r="AL295" s="218"/>
      <c r="AM295" s="218"/>
      <c r="AN295" s="218"/>
      <c r="AO295" s="218"/>
      <c r="AP295" s="218"/>
      <c r="AQ295" s="218"/>
      <c r="AR295" s="218"/>
      <c r="AS295" s="218"/>
      <c r="AT295" s="218"/>
      <c r="AU295" s="218"/>
      <c r="AV295" s="218"/>
      <c r="AW295" s="218"/>
      <c r="AX295" s="218"/>
      <c r="AY295" s="218"/>
      <c r="AZ295" s="218"/>
      <c r="BA295" s="218"/>
      <c r="BB295" s="218"/>
      <c r="BC295" s="218"/>
      <c r="BD295" s="218"/>
      <c r="BF295" s="304" t="b">
        <v>0</v>
      </c>
    </row>
    <row r="296" spans="1:59" ht="6" customHeight="1">
      <c r="A296" s="218"/>
      <c r="B296" s="218"/>
      <c r="C296" s="783"/>
      <c r="D296" s="784"/>
      <c r="E296" s="784"/>
      <c r="F296" s="784"/>
      <c r="G296" s="784"/>
      <c r="H296" s="785"/>
      <c r="I296" s="740"/>
      <c r="J296" s="741"/>
      <c r="K296" s="741"/>
      <c r="L296" s="741"/>
      <c r="M296" s="741"/>
      <c r="N296" s="741"/>
      <c r="O296" s="741"/>
      <c r="P296" s="296"/>
      <c r="Q296" s="300"/>
      <c r="R296" s="300"/>
      <c r="S296" s="300"/>
      <c r="T296" s="300"/>
      <c r="U296" s="300"/>
      <c r="V296" s="300"/>
      <c r="W296" s="300"/>
      <c r="X296" s="300"/>
      <c r="Y296" s="300"/>
      <c r="Z296" s="300"/>
      <c r="AA296" s="300"/>
      <c r="AB296" s="300"/>
      <c r="AC296" s="300"/>
      <c r="AD296" s="300"/>
      <c r="AE296" s="300"/>
      <c r="AF296" s="300"/>
      <c r="AG296" s="300"/>
      <c r="AH296" s="300"/>
      <c r="AI296" s="300"/>
      <c r="AJ296" s="303"/>
      <c r="AK296" s="218"/>
      <c r="AL296" s="218"/>
      <c r="AM296" s="218"/>
      <c r="AN296" s="218"/>
      <c r="AO296" s="218"/>
      <c r="AP296" s="218"/>
      <c r="AQ296" s="218"/>
      <c r="AR296" s="218"/>
      <c r="AS296" s="218"/>
      <c r="AT296" s="218"/>
      <c r="AU296" s="218"/>
      <c r="AV296" s="218"/>
      <c r="AW296" s="218"/>
      <c r="AX296" s="218"/>
      <c r="AY296" s="218"/>
      <c r="AZ296" s="218"/>
      <c r="BA296" s="218"/>
      <c r="BB296" s="218"/>
      <c r="BC296" s="218"/>
      <c r="BD296" s="218"/>
    </row>
    <row r="297" spans="1:59" ht="16.149999999999999" customHeight="1">
      <c r="A297" s="218"/>
      <c r="B297" s="218"/>
      <c r="C297" s="783"/>
      <c r="D297" s="784"/>
      <c r="E297" s="784"/>
      <c r="F297" s="784"/>
      <c r="G297" s="784"/>
      <c r="H297" s="785"/>
      <c r="I297" s="740"/>
      <c r="J297" s="741"/>
      <c r="K297" s="741"/>
      <c r="L297" s="741"/>
      <c r="M297" s="741"/>
      <c r="N297" s="741"/>
      <c r="O297" s="741"/>
      <c r="P297" s="297" t="s">
        <v>154</v>
      </c>
      <c r="Q297" s="218"/>
      <c r="R297" s="298"/>
      <c r="S297" s="298"/>
      <c r="T297" s="298"/>
      <c r="U297" s="298"/>
      <c r="V297" s="298"/>
      <c r="W297" s="298"/>
      <c r="X297" s="298"/>
      <c r="Y297" s="298"/>
      <c r="Z297" s="298"/>
      <c r="AA297" s="298"/>
      <c r="AB297" s="298"/>
      <c r="AC297" s="298"/>
      <c r="AD297" s="298"/>
      <c r="AE297" s="298"/>
      <c r="AF297" s="298"/>
      <c r="AG297" s="298"/>
      <c r="AH297" s="298"/>
      <c r="AI297" s="298"/>
      <c r="AJ297" s="302"/>
      <c r="AK297" s="218"/>
      <c r="AL297" s="218"/>
      <c r="AM297" s="218"/>
      <c r="AN297" s="218"/>
      <c r="AO297" s="218"/>
      <c r="AP297" s="218"/>
      <c r="AQ297" s="218"/>
      <c r="AR297" s="218"/>
      <c r="AS297" s="218"/>
      <c r="AT297" s="218"/>
      <c r="AU297" s="218"/>
      <c r="AV297" s="218"/>
      <c r="AW297" s="218"/>
      <c r="AX297" s="218"/>
      <c r="AY297" s="218"/>
      <c r="AZ297" s="218"/>
      <c r="BA297" s="218"/>
      <c r="BB297" s="218"/>
      <c r="BC297" s="218"/>
      <c r="BD297" s="218"/>
    </row>
    <row r="298" spans="1:59" ht="16.149999999999999" customHeight="1">
      <c r="A298" s="218"/>
      <c r="B298" s="218"/>
      <c r="C298" s="783"/>
      <c r="D298" s="784"/>
      <c r="E298" s="784"/>
      <c r="F298" s="784"/>
      <c r="G298" s="784"/>
      <c r="H298" s="785"/>
      <c r="I298" s="740"/>
      <c r="J298" s="741"/>
      <c r="K298" s="741"/>
      <c r="L298" s="741"/>
      <c r="M298" s="741"/>
      <c r="N298" s="741"/>
      <c r="O298" s="741"/>
      <c r="P298" s="725"/>
      <c r="Q298" s="726"/>
      <c r="R298" s="726"/>
      <c r="S298" s="726"/>
      <c r="T298" s="726"/>
      <c r="U298" s="726"/>
      <c r="V298" s="726"/>
      <c r="W298" s="726"/>
      <c r="X298" s="726"/>
      <c r="Y298" s="726"/>
      <c r="Z298" s="726"/>
      <c r="AA298" s="726"/>
      <c r="AB298" s="726"/>
      <c r="AC298" s="726"/>
      <c r="AD298" s="726"/>
      <c r="AE298" s="726"/>
      <c r="AF298" s="726"/>
      <c r="AG298" s="726"/>
      <c r="AH298" s="726"/>
      <c r="AI298" s="726"/>
      <c r="AJ298" s="727"/>
      <c r="AK298" s="218"/>
      <c r="AL298" s="218"/>
      <c r="AM298" s="218"/>
      <c r="AN298" s="218"/>
      <c r="AO298" s="218"/>
      <c r="AP298" s="218"/>
      <c r="AQ298" s="218"/>
      <c r="AR298" s="218"/>
      <c r="AS298" s="218"/>
      <c r="AT298" s="218"/>
      <c r="AU298" s="218"/>
      <c r="AV298" s="218"/>
      <c r="AW298" s="218"/>
      <c r="AX298" s="218"/>
      <c r="AY298" s="218"/>
      <c r="AZ298" s="218"/>
      <c r="BA298" s="218"/>
      <c r="BB298" s="218"/>
      <c r="BC298" s="218"/>
      <c r="BD298" s="218"/>
    </row>
    <row r="299" spans="1:59" ht="16.149999999999999" customHeight="1">
      <c r="A299" s="218"/>
      <c r="B299" s="218"/>
      <c r="C299" s="783"/>
      <c r="D299" s="784"/>
      <c r="E299" s="784"/>
      <c r="F299" s="784"/>
      <c r="G299" s="784"/>
      <c r="H299" s="785"/>
      <c r="I299" s="740"/>
      <c r="J299" s="741"/>
      <c r="K299" s="741"/>
      <c r="L299" s="741"/>
      <c r="M299" s="741"/>
      <c r="N299" s="741"/>
      <c r="O299" s="741"/>
      <c r="P299" s="728"/>
      <c r="Q299" s="729"/>
      <c r="R299" s="729"/>
      <c r="S299" s="729"/>
      <c r="T299" s="729"/>
      <c r="U299" s="729"/>
      <c r="V299" s="729"/>
      <c r="W299" s="729"/>
      <c r="X299" s="729"/>
      <c r="Y299" s="729"/>
      <c r="Z299" s="729"/>
      <c r="AA299" s="729"/>
      <c r="AB299" s="729"/>
      <c r="AC299" s="729"/>
      <c r="AD299" s="729"/>
      <c r="AE299" s="729"/>
      <c r="AF299" s="729"/>
      <c r="AG299" s="729"/>
      <c r="AH299" s="729"/>
      <c r="AI299" s="729"/>
      <c r="AJ299" s="730"/>
      <c r="AK299" s="218"/>
      <c r="AL299" s="218"/>
      <c r="AM299" s="218"/>
      <c r="AN299" s="218"/>
      <c r="AO299" s="218"/>
      <c r="AP299" s="218"/>
      <c r="AQ299" s="218"/>
      <c r="AR299" s="218"/>
      <c r="AS299" s="218"/>
      <c r="AT299" s="218"/>
      <c r="AU299" s="218"/>
      <c r="AV299" s="218"/>
      <c r="AW299" s="218"/>
      <c r="AX299" s="218"/>
      <c r="AY299" s="218"/>
      <c r="AZ299" s="218"/>
      <c r="BA299" s="218"/>
      <c r="BB299" s="218"/>
      <c r="BC299" s="218"/>
      <c r="BD299" s="218"/>
    </row>
    <row r="300" spans="1:59" ht="16.149999999999999" customHeight="1">
      <c r="A300" s="218"/>
      <c r="B300" s="218"/>
      <c r="C300" s="783"/>
      <c r="D300" s="784"/>
      <c r="E300" s="784"/>
      <c r="F300" s="784"/>
      <c r="G300" s="784"/>
      <c r="H300" s="785"/>
      <c r="I300" s="740"/>
      <c r="J300" s="741"/>
      <c r="K300" s="741"/>
      <c r="L300" s="741"/>
      <c r="M300" s="741"/>
      <c r="N300" s="741"/>
      <c r="O300" s="741"/>
      <c r="P300" s="728"/>
      <c r="Q300" s="729"/>
      <c r="R300" s="729"/>
      <c r="S300" s="729"/>
      <c r="T300" s="729"/>
      <c r="U300" s="729"/>
      <c r="V300" s="729"/>
      <c r="W300" s="729"/>
      <c r="X300" s="729"/>
      <c r="Y300" s="729"/>
      <c r="Z300" s="729"/>
      <c r="AA300" s="729"/>
      <c r="AB300" s="729"/>
      <c r="AC300" s="729"/>
      <c r="AD300" s="729"/>
      <c r="AE300" s="729"/>
      <c r="AF300" s="729"/>
      <c r="AG300" s="729"/>
      <c r="AH300" s="729"/>
      <c r="AI300" s="729"/>
      <c r="AJ300" s="730"/>
      <c r="AK300" s="218"/>
      <c r="AL300" s="218"/>
      <c r="AM300" s="218"/>
      <c r="AN300" s="218"/>
      <c r="AO300" s="218"/>
      <c r="AP300" s="218"/>
      <c r="AQ300" s="218"/>
      <c r="AR300" s="218"/>
      <c r="AS300" s="218"/>
      <c r="AT300" s="218"/>
      <c r="AU300" s="218"/>
      <c r="AV300" s="218"/>
      <c r="AW300" s="218"/>
      <c r="AX300" s="218"/>
      <c r="AY300" s="218"/>
      <c r="AZ300" s="218"/>
      <c r="BA300" s="218"/>
      <c r="BB300" s="218"/>
      <c r="BC300" s="218"/>
      <c r="BD300" s="218"/>
    </row>
    <row r="301" spans="1:59" ht="16.149999999999999" customHeight="1">
      <c r="A301" s="218"/>
      <c r="B301" s="218"/>
      <c r="C301" s="783"/>
      <c r="D301" s="784"/>
      <c r="E301" s="784"/>
      <c r="F301" s="784"/>
      <c r="G301" s="784"/>
      <c r="H301" s="785"/>
      <c r="I301" s="740"/>
      <c r="J301" s="741"/>
      <c r="K301" s="741"/>
      <c r="L301" s="741"/>
      <c r="M301" s="741"/>
      <c r="N301" s="741"/>
      <c r="O301" s="741"/>
      <c r="P301" s="728"/>
      <c r="Q301" s="729"/>
      <c r="R301" s="729"/>
      <c r="S301" s="729"/>
      <c r="T301" s="729"/>
      <c r="U301" s="729"/>
      <c r="V301" s="729"/>
      <c r="W301" s="729"/>
      <c r="X301" s="729"/>
      <c r="Y301" s="729"/>
      <c r="Z301" s="729"/>
      <c r="AA301" s="729"/>
      <c r="AB301" s="729"/>
      <c r="AC301" s="729"/>
      <c r="AD301" s="729"/>
      <c r="AE301" s="729"/>
      <c r="AF301" s="729"/>
      <c r="AG301" s="729"/>
      <c r="AH301" s="729"/>
      <c r="AI301" s="729"/>
      <c r="AJ301" s="730"/>
      <c r="AK301" s="218"/>
      <c r="AL301" s="218"/>
      <c r="AM301" s="218"/>
      <c r="AN301" s="218"/>
      <c r="AO301" s="218"/>
      <c r="AP301" s="218"/>
      <c r="AQ301" s="218"/>
      <c r="AR301" s="218"/>
      <c r="AS301" s="218"/>
      <c r="AT301" s="218"/>
      <c r="AU301" s="218"/>
      <c r="AV301" s="218"/>
      <c r="AW301" s="218"/>
      <c r="AX301" s="218"/>
      <c r="AY301" s="218"/>
      <c r="AZ301" s="218"/>
      <c r="BA301" s="218"/>
      <c r="BB301" s="218"/>
      <c r="BC301" s="218"/>
      <c r="BD301" s="218"/>
    </row>
    <row r="302" spans="1:59" ht="16.149999999999999" customHeight="1">
      <c r="A302" s="218"/>
      <c r="B302" s="218"/>
      <c r="C302" s="783"/>
      <c r="D302" s="784"/>
      <c r="E302" s="784"/>
      <c r="F302" s="784"/>
      <c r="G302" s="784"/>
      <c r="H302" s="785"/>
      <c r="I302" s="740"/>
      <c r="J302" s="741"/>
      <c r="K302" s="741"/>
      <c r="L302" s="741"/>
      <c r="M302" s="741"/>
      <c r="N302" s="741"/>
      <c r="O302" s="741"/>
      <c r="P302" s="728"/>
      <c r="Q302" s="729"/>
      <c r="R302" s="729"/>
      <c r="S302" s="729"/>
      <c r="T302" s="729"/>
      <c r="U302" s="729"/>
      <c r="V302" s="729"/>
      <c r="W302" s="729"/>
      <c r="X302" s="729"/>
      <c r="Y302" s="729"/>
      <c r="Z302" s="729"/>
      <c r="AA302" s="729"/>
      <c r="AB302" s="729"/>
      <c r="AC302" s="729"/>
      <c r="AD302" s="729"/>
      <c r="AE302" s="729"/>
      <c r="AF302" s="729"/>
      <c r="AG302" s="729"/>
      <c r="AH302" s="729"/>
      <c r="AI302" s="729"/>
      <c r="AJ302" s="730"/>
      <c r="AK302" s="218"/>
      <c r="AL302" s="218"/>
      <c r="AM302" s="218"/>
      <c r="AN302" s="218"/>
      <c r="AO302" s="218"/>
      <c r="AP302" s="218"/>
      <c r="AQ302" s="218"/>
      <c r="AR302" s="218"/>
      <c r="AS302" s="218"/>
      <c r="AT302" s="218"/>
      <c r="AU302" s="218"/>
      <c r="AV302" s="218"/>
      <c r="AW302" s="218"/>
      <c r="AX302" s="218"/>
      <c r="AY302" s="218"/>
      <c r="AZ302" s="218"/>
      <c r="BA302" s="218"/>
      <c r="BB302" s="218"/>
      <c r="BC302" s="218"/>
      <c r="BD302" s="218"/>
    </row>
    <row r="303" spans="1:59" ht="16.149999999999999" customHeight="1">
      <c r="A303" s="218"/>
      <c r="B303" s="218"/>
      <c r="C303" s="783"/>
      <c r="D303" s="784"/>
      <c r="E303" s="784"/>
      <c r="F303" s="784"/>
      <c r="G303" s="784"/>
      <c r="H303" s="785"/>
      <c r="I303" s="740"/>
      <c r="J303" s="741"/>
      <c r="K303" s="741"/>
      <c r="L303" s="741"/>
      <c r="M303" s="741"/>
      <c r="N303" s="741"/>
      <c r="O303" s="741"/>
      <c r="P303" s="728"/>
      <c r="Q303" s="729"/>
      <c r="R303" s="729"/>
      <c r="S303" s="729"/>
      <c r="T303" s="729"/>
      <c r="U303" s="729"/>
      <c r="V303" s="729"/>
      <c r="W303" s="729"/>
      <c r="X303" s="729"/>
      <c r="Y303" s="729"/>
      <c r="Z303" s="729"/>
      <c r="AA303" s="729"/>
      <c r="AB303" s="729"/>
      <c r="AC303" s="729"/>
      <c r="AD303" s="729"/>
      <c r="AE303" s="729"/>
      <c r="AF303" s="729"/>
      <c r="AG303" s="729"/>
      <c r="AH303" s="729"/>
      <c r="AI303" s="729"/>
      <c r="AJ303" s="730"/>
      <c r="AK303" s="218"/>
      <c r="AL303" s="218"/>
      <c r="AM303" s="218"/>
      <c r="AN303" s="218"/>
      <c r="AO303" s="218"/>
      <c r="AP303" s="218"/>
      <c r="AQ303" s="218"/>
      <c r="AR303" s="218"/>
      <c r="AS303" s="218"/>
      <c r="AT303" s="218"/>
      <c r="AU303" s="218"/>
      <c r="AV303" s="218"/>
      <c r="AW303" s="218"/>
      <c r="AX303" s="218"/>
      <c r="AY303" s="218"/>
      <c r="AZ303" s="218"/>
      <c r="BA303" s="218"/>
      <c r="BB303" s="218"/>
      <c r="BC303" s="218"/>
      <c r="BD303" s="218"/>
    </row>
    <row r="304" spans="1:59" ht="16.149999999999999" customHeight="1">
      <c r="A304" s="218"/>
      <c r="B304" s="218"/>
      <c r="C304" s="783"/>
      <c r="D304" s="784"/>
      <c r="E304" s="784"/>
      <c r="F304" s="784"/>
      <c r="G304" s="784"/>
      <c r="H304" s="785"/>
      <c r="I304" s="740"/>
      <c r="J304" s="741"/>
      <c r="K304" s="741"/>
      <c r="L304" s="741"/>
      <c r="M304" s="741"/>
      <c r="N304" s="741"/>
      <c r="O304" s="741"/>
      <c r="P304" s="728"/>
      <c r="Q304" s="729"/>
      <c r="R304" s="729"/>
      <c r="S304" s="729"/>
      <c r="T304" s="729"/>
      <c r="U304" s="729"/>
      <c r="V304" s="729"/>
      <c r="W304" s="729"/>
      <c r="X304" s="729"/>
      <c r="Y304" s="729"/>
      <c r="Z304" s="729"/>
      <c r="AA304" s="729"/>
      <c r="AB304" s="729"/>
      <c r="AC304" s="729"/>
      <c r="AD304" s="729"/>
      <c r="AE304" s="729"/>
      <c r="AF304" s="729"/>
      <c r="AG304" s="729"/>
      <c r="AH304" s="729"/>
      <c r="AI304" s="729"/>
      <c r="AJ304" s="730"/>
      <c r="AK304" s="218"/>
      <c r="AL304" s="218"/>
      <c r="AM304" s="218"/>
      <c r="AN304" s="218"/>
      <c r="AO304" s="218"/>
      <c r="AP304" s="218"/>
      <c r="AQ304" s="218"/>
      <c r="AR304" s="218"/>
      <c r="AS304" s="218"/>
      <c r="AT304" s="218"/>
      <c r="AU304" s="218"/>
      <c r="AV304" s="218"/>
      <c r="AW304" s="218"/>
      <c r="AX304" s="218"/>
      <c r="AY304" s="218"/>
      <c r="AZ304" s="218"/>
      <c r="BA304" s="218"/>
      <c r="BB304" s="218"/>
      <c r="BC304" s="218"/>
      <c r="BD304" s="218"/>
    </row>
    <row r="305" spans="1:59" ht="16.149999999999999" customHeight="1">
      <c r="A305" s="218"/>
      <c r="B305" s="218"/>
      <c r="C305" s="783"/>
      <c r="D305" s="784"/>
      <c r="E305" s="784"/>
      <c r="F305" s="784"/>
      <c r="G305" s="784"/>
      <c r="H305" s="785"/>
      <c r="I305" s="740"/>
      <c r="J305" s="741"/>
      <c r="K305" s="741"/>
      <c r="L305" s="741"/>
      <c r="M305" s="741"/>
      <c r="N305" s="741"/>
      <c r="O305" s="741"/>
      <c r="P305" s="728"/>
      <c r="Q305" s="729"/>
      <c r="R305" s="729"/>
      <c r="S305" s="729"/>
      <c r="T305" s="729"/>
      <c r="U305" s="729"/>
      <c r="V305" s="729"/>
      <c r="W305" s="729"/>
      <c r="X305" s="729"/>
      <c r="Y305" s="729"/>
      <c r="Z305" s="729"/>
      <c r="AA305" s="729"/>
      <c r="AB305" s="729"/>
      <c r="AC305" s="729"/>
      <c r="AD305" s="729"/>
      <c r="AE305" s="729"/>
      <c r="AF305" s="729"/>
      <c r="AG305" s="729"/>
      <c r="AH305" s="729"/>
      <c r="AI305" s="729"/>
      <c r="AJ305" s="730"/>
      <c r="AK305" s="218"/>
      <c r="AL305" s="218"/>
      <c r="AM305" s="218"/>
      <c r="AN305" s="218"/>
      <c r="AO305" s="218"/>
      <c r="AP305" s="218"/>
      <c r="AQ305" s="218"/>
      <c r="AR305" s="218"/>
      <c r="AS305" s="218"/>
      <c r="AT305" s="218"/>
      <c r="AU305" s="218"/>
      <c r="AV305" s="218"/>
      <c r="AW305" s="218"/>
      <c r="AX305" s="218"/>
      <c r="AY305" s="218"/>
      <c r="AZ305" s="218"/>
      <c r="BA305" s="218"/>
      <c r="BB305" s="218"/>
      <c r="BC305" s="218"/>
      <c r="BD305" s="218"/>
    </row>
    <row r="306" spans="1:59" ht="16.149999999999999" customHeight="1">
      <c r="A306" s="218"/>
      <c r="B306" s="218"/>
      <c r="C306" s="783"/>
      <c r="D306" s="784"/>
      <c r="E306" s="784"/>
      <c r="F306" s="784"/>
      <c r="G306" s="784"/>
      <c r="H306" s="785"/>
      <c r="I306" s="740"/>
      <c r="J306" s="741"/>
      <c r="K306" s="741"/>
      <c r="L306" s="741"/>
      <c r="M306" s="741"/>
      <c r="N306" s="741"/>
      <c r="O306" s="741"/>
      <c r="P306" s="728"/>
      <c r="Q306" s="729"/>
      <c r="R306" s="729"/>
      <c r="S306" s="729"/>
      <c r="T306" s="729"/>
      <c r="U306" s="729"/>
      <c r="V306" s="729"/>
      <c r="W306" s="729"/>
      <c r="X306" s="729"/>
      <c r="Y306" s="729"/>
      <c r="Z306" s="729"/>
      <c r="AA306" s="729"/>
      <c r="AB306" s="729"/>
      <c r="AC306" s="729"/>
      <c r="AD306" s="729"/>
      <c r="AE306" s="729"/>
      <c r="AF306" s="729"/>
      <c r="AG306" s="729"/>
      <c r="AH306" s="729"/>
      <c r="AI306" s="729"/>
      <c r="AJ306" s="730"/>
      <c r="AK306" s="218"/>
      <c r="AL306" s="218"/>
      <c r="AM306" s="218"/>
      <c r="AN306" s="218"/>
      <c r="AO306" s="218"/>
      <c r="AP306" s="218"/>
      <c r="AQ306" s="218"/>
      <c r="AR306" s="218"/>
      <c r="AS306" s="218"/>
      <c r="AT306" s="218"/>
      <c r="AU306" s="218"/>
      <c r="AV306" s="218"/>
      <c r="AW306" s="218"/>
      <c r="AX306" s="218"/>
      <c r="AY306" s="218"/>
      <c r="AZ306" s="218"/>
      <c r="BA306" s="218"/>
      <c r="BB306" s="218"/>
      <c r="BC306" s="218"/>
      <c r="BD306" s="218"/>
    </row>
    <row r="307" spans="1:59" ht="16.149999999999999" customHeight="1">
      <c r="A307" s="218"/>
      <c r="B307" s="218"/>
      <c r="C307" s="783"/>
      <c r="D307" s="784"/>
      <c r="E307" s="784"/>
      <c r="F307" s="784"/>
      <c r="G307" s="784"/>
      <c r="H307" s="785"/>
      <c r="I307" s="791"/>
      <c r="J307" s="792"/>
      <c r="K307" s="792"/>
      <c r="L307" s="792"/>
      <c r="M307" s="792"/>
      <c r="N307" s="792"/>
      <c r="O307" s="792"/>
      <c r="P307" s="731"/>
      <c r="Q307" s="732"/>
      <c r="R307" s="732"/>
      <c r="S307" s="732"/>
      <c r="T307" s="732"/>
      <c r="U307" s="732"/>
      <c r="V307" s="732"/>
      <c r="W307" s="732"/>
      <c r="X307" s="732"/>
      <c r="Y307" s="732"/>
      <c r="Z307" s="732"/>
      <c r="AA307" s="732"/>
      <c r="AB307" s="732"/>
      <c r="AC307" s="732"/>
      <c r="AD307" s="732"/>
      <c r="AE307" s="732"/>
      <c r="AF307" s="732"/>
      <c r="AG307" s="732"/>
      <c r="AH307" s="732"/>
      <c r="AI307" s="732"/>
      <c r="AJ307" s="733"/>
      <c r="AK307" s="218"/>
      <c r="AL307" s="218"/>
      <c r="AM307" s="218"/>
      <c r="AN307" s="218"/>
      <c r="AO307" s="218"/>
      <c r="AP307" s="218"/>
      <c r="AQ307" s="218"/>
      <c r="AR307" s="218"/>
      <c r="AS307" s="218"/>
      <c r="AT307" s="218"/>
      <c r="AU307" s="218"/>
      <c r="AV307" s="218"/>
      <c r="AW307" s="218"/>
      <c r="AX307" s="218"/>
      <c r="AY307" s="218"/>
      <c r="AZ307" s="218"/>
      <c r="BA307" s="218"/>
      <c r="BB307" s="218"/>
      <c r="BC307" s="218"/>
      <c r="BD307" s="218"/>
    </row>
    <row r="308" spans="1:59" ht="6" customHeight="1">
      <c r="A308" s="218"/>
      <c r="B308" s="218"/>
      <c r="C308" s="783"/>
      <c r="D308" s="784"/>
      <c r="E308" s="784"/>
      <c r="F308" s="784"/>
      <c r="G308" s="784"/>
      <c r="H308" s="785"/>
      <c r="I308" s="738" t="s">
        <v>165</v>
      </c>
      <c r="J308" s="739"/>
      <c r="K308" s="739"/>
      <c r="L308" s="739"/>
      <c r="M308" s="739"/>
      <c r="N308" s="739"/>
      <c r="O308" s="739"/>
      <c r="P308" s="295"/>
      <c r="Q308" s="298"/>
      <c r="R308" s="298"/>
      <c r="S308" s="298"/>
      <c r="T308" s="298"/>
      <c r="U308" s="298"/>
      <c r="V308" s="298"/>
      <c r="W308" s="298"/>
      <c r="X308" s="298"/>
      <c r="Y308" s="298"/>
      <c r="Z308" s="298"/>
      <c r="AA308" s="298"/>
      <c r="AB308" s="298"/>
      <c r="AC308" s="298"/>
      <c r="AD308" s="298"/>
      <c r="AE308" s="298"/>
      <c r="AF308" s="298"/>
      <c r="AG308" s="298"/>
      <c r="AH308" s="298"/>
      <c r="AI308" s="298"/>
      <c r="AJ308" s="302"/>
      <c r="AK308" s="218"/>
      <c r="AL308" s="218"/>
      <c r="AM308" s="218"/>
      <c r="AN308" s="218"/>
      <c r="AO308" s="218"/>
      <c r="AP308" s="218"/>
      <c r="AQ308" s="218"/>
      <c r="AR308" s="218"/>
      <c r="AS308" s="218"/>
      <c r="AT308" s="218"/>
      <c r="AU308" s="218"/>
      <c r="AV308" s="218"/>
      <c r="AW308" s="218"/>
      <c r="AX308" s="218"/>
      <c r="AY308" s="218"/>
      <c r="AZ308" s="218"/>
      <c r="BA308" s="218"/>
      <c r="BB308" s="218"/>
      <c r="BC308" s="218"/>
      <c r="BD308" s="218"/>
    </row>
    <row r="309" spans="1:59" ht="16.149999999999999" customHeight="1">
      <c r="A309" s="218"/>
      <c r="B309" s="218"/>
      <c r="C309" s="783"/>
      <c r="D309" s="784"/>
      <c r="E309" s="784"/>
      <c r="F309" s="784"/>
      <c r="G309" s="784"/>
      <c r="H309" s="785"/>
      <c r="I309" s="740"/>
      <c r="J309" s="741"/>
      <c r="K309" s="741"/>
      <c r="L309" s="741"/>
      <c r="M309" s="741"/>
      <c r="N309" s="741"/>
      <c r="O309" s="741"/>
      <c r="P309" s="295"/>
      <c r="Q309" s="299"/>
      <c r="R309" s="298"/>
      <c r="S309" s="298" t="s">
        <v>166</v>
      </c>
      <c r="T309" s="298"/>
      <c r="U309" s="298"/>
      <c r="V309" s="298"/>
      <c r="W309" s="298"/>
      <c r="X309" s="298"/>
      <c r="Y309" s="298"/>
      <c r="Z309" s="298"/>
      <c r="AA309" s="298"/>
      <c r="AB309" s="298"/>
      <c r="AC309" s="298"/>
      <c r="AD309" s="298"/>
      <c r="AE309" s="298"/>
      <c r="AF309" s="298"/>
      <c r="AG309" s="298"/>
      <c r="AH309" s="298"/>
      <c r="AI309" s="298"/>
      <c r="AJ309" s="302"/>
      <c r="AK309" s="218"/>
      <c r="AL309" s="218"/>
      <c r="AM309" s="218"/>
      <c r="AN309" s="218"/>
      <c r="AO309" s="218"/>
      <c r="AP309" s="218"/>
      <c r="AQ309" s="218"/>
      <c r="AR309" s="218"/>
      <c r="AS309" s="218"/>
      <c r="AT309" s="218"/>
      <c r="AU309" s="218"/>
      <c r="AV309" s="218"/>
      <c r="AW309" s="218"/>
      <c r="AX309" s="218"/>
      <c r="AY309" s="218"/>
      <c r="AZ309" s="218"/>
      <c r="BA309" s="218"/>
      <c r="BB309" s="218"/>
      <c r="BC309" s="218"/>
      <c r="BD309" s="218"/>
      <c r="BF309" s="304" t="b">
        <v>0</v>
      </c>
    </row>
    <row r="310" spans="1:59" ht="6" customHeight="1">
      <c r="A310" s="218"/>
      <c r="B310" s="218"/>
      <c r="C310" s="783"/>
      <c r="D310" s="784"/>
      <c r="E310" s="784"/>
      <c r="F310" s="784"/>
      <c r="G310" s="784"/>
      <c r="H310" s="785"/>
      <c r="I310" s="740"/>
      <c r="J310" s="741"/>
      <c r="K310" s="741"/>
      <c r="L310" s="741"/>
      <c r="M310" s="741"/>
      <c r="N310" s="741"/>
      <c r="O310" s="741"/>
      <c r="P310" s="295"/>
      <c r="Q310" s="298"/>
      <c r="R310" s="298"/>
      <c r="S310" s="298"/>
      <c r="T310" s="298"/>
      <c r="U310" s="298"/>
      <c r="V310" s="298"/>
      <c r="W310" s="298"/>
      <c r="X310" s="298"/>
      <c r="Y310" s="298"/>
      <c r="Z310" s="298"/>
      <c r="AA310" s="298"/>
      <c r="AB310" s="298"/>
      <c r="AC310" s="298"/>
      <c r="AD310" s="298"/>
      <c r="AE310" s="298"/>
      <c r="AF310" s="298"/>
      <c r="AG310" s="298"/>
      <c r="AH310" s="298"/>
      <c r="AI310" s="298"/>
      <c r="AJ310" s="302"/>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F310" s="304"/>
    </row>
    <row r="311" spans="1:59" ht="16.149999999999999" customHeight="1">
      <c r="A311" s="218"/>
      <c r="B311" s="218"/>
      <c r="C311" s="783"/>
      <c r="D311" s="784"/>
      <c r="E311" s="784"/>
      <c r="F311" s="784"/>
      <c r="G311" s="784"/>
      <c r="H311" s="785"/>
      <c r="I311" s="740"/>
      <c r="J311" s="741"/>
      <c r="K311" s="741"/>
      <c r="L311" s="741"/>
      <c r="M311" s="741"/>
      <c r="N311" s="741"/>
      <c r="O311" s="741"/>
      <c r="P311" s="295"/>
      <c r="Q311" s="299"/>
      <c r="R311" s="298"/>
      <c r="S311" s="298" t="s">
        <v>167</v>
      </c>
      <c r="T311" s="298"/>
      <c r="U311" s="298"/>
      <c r="V311" s="298"/>
      <c r="W311" s="298"/>
      <c r="X311" s="298"/>
      <c r="Y311" s="298"/>
      <c r="Z311" s="298"/>
      <c r="AA311" s="298"/>
      <c r="AB311" s="298"/>
      <c r="AC311" s="298"/>
      <c r="AD311" s="298"/>
      <c r="AE311" s="298"/>
      <c r="AF311" s="298"/>
      <c r="AG311" s="298"/>
      <c r="AH311" s="298"/>
      <c r="AI311" s="298"/>
      <c r="AJ311" s="302"/>
      <c r="AK311" s="218"/>
      <c r="AL311" s="218"/>
      <c r="AM311" s="661" t="s">
        <v>579</v>
      </c>
      <c r="AN311" s="661"/>
      <c r="AO311" s="661"/>
      <c r="AP311" s="661"/>
      <c r="AQ311" s="661"/>
      <c r="AR311" s="661"/>
      <c r="AS311" s="661"/>
      <c r="AT311" s="661"/>
      <c r="AU311" s="661"/>
      <c r="AV311" s="661"/>
      <c r="AW311" s="661"/>
      <c r="AX311" s="661"/>
      <c r="AY311" s="661"/>
      <c r="AZ311" s="661"/>
      <c r="BA311" s="661"/>
      <c r="BB311" s="661"/>
      <c r="BC311" s="661"/>
      <c r="BD311" s="218"/>
      <c r="BF311" s="304" t="b">
        <v>0</v>
      </c>
    </row>
    <row r="312" spans="1:59" ht="6" customHeight="1">
      <c r="A312" s="218"/>
      <c r="B312" s="218"/>
      <c r="C312" s="783"/>
      <c r="D312" s="784"/>
      <c r="E312" s="784"/>
      <c r="F312" s="784"/>
      <c r="G312" s="784"/>
      <c r="H312" s="785"/>
      <c r="I312" s="740"/>
      <c r="J312" s="741"/>
      <c r="K312" s="741"/>
      <c r="L312" s="741"/>
      <c r="M312" s="741"/>
      <c r="N312" s="741"/>
      <c r="O312" s="741"/>
      <c r="P312" s="295"/>
      <c r="Q312" s="298"/>
      <c r="R312" s="298"/>
      <c r="S312" s="298"/>
      <c r="T312" s="298"/>
      <c r="U312" s="298"/>
      <c r="V312" s="298"/>
      <c r="W312" s="298"/>
      <c r="X312" s="298"/>
      <c r="Y312" s="298"/>
      <c r="Z312" s="298"/>
      <c r="AA312" s="298"/>
      <c r="AB312" s="298"/>
      <c r="AC312" s="298"/>
      <c r="AD312" s="298"/>
      <c r="AE312" s="298"/>
      <c r="AF312" s="298"/>
      <c r="AG312" s="298"/>
      <c r="AH312" s="298"/>
      <c r="AI312" s="298"/>
      <c r="AJ312" s="302"/>
      <c r="AK312" s="218"/>
      <c r="AL312" s="218"/>
      <c r="AM312" s="661"/>
      <c r="AN312" s="661"/>
      <c r="AO312" s="661"/>
      <c r="AP312" s="661"/>
      <c r="AQ312" s="661"/>
      <c r="AR312" s="661"/>
      <c r="AS312" s="661"/>
      <c r="AT312" s="661"/>
      <c r="AU312" s="661"/>
      <c r="AV312" s="661"/>
      <c r="AW312" s="661"/>
      <c r="AX312" s="661"/>
      <c r="AY312" s="661"/>
      <c r="AZ312" s="661"/>
      <c r="BA312" s="661"/>
      <c r="BB312" s="661"/>
      <c r="BC312" s="661"/>
      <c r="BD312" s="218"/>
      <c r="BF312" s="304"/>
    </row>
    <row r="313" spans="1:59" ht="16.149999999999999" customHeight="1">
      <c r="A313" s="218"/>
      <c r="B313" s="218"/>
      <c r="C313" s="783"/>
      <c r="D313" s="784"/>
      <c r="E313" s="784"/>
      <c r="F313" s="784"/>
      <c r="G313" s="784"/>
      <c r="H313" s="785"/>
      <c r="I313" s="740"/>
      <c r="J313" s="741"/>
      <c r="K313" s="741"/>
      <c r="L313" s="741"/>
      <c r="M313" s="741"/>
      <c r="N313" s="741"/>
      <c r="O313" s="741"/>
      <c r="P313" s="295"/>
      <c r="Q313" s="299"/>
      <c r="R313" s="298"/>
      <c r="S313" s="298" t="s">
        <v>168</v>
      </c>
      <c r="T313" s="298"/>
      <c r="U313" s="298"/>
      <c r="V313" s="298"/>
      <c r="W313" s="298"/>
      <c r="X313" s="298"/>
      <c r="Y313" s="298"/>
      <c r="Z313" s="298"/>
      <c r="AA313" s="298"/>
      <c r="AB313" s="298"/>
      <c r="AC313" s="298"/>
      <c r="AD313" s="298"/>
      <c r="AE313" s="298"/>
      <c r="AF313" s="298"/>
      <c r="AG313" s="298"/>
      <c r="AH313" s="298"/>
      <c r="AI313" s="298"/>
      <c r="AJ313" s="302"/>
      <c r="AK313" s="218"/>
      <c r="AL313" s="218"/>
      <c r="AM313" s="661"/>
      <c r="AN313" s="661"/>
      <c r="AO313" s="661"/>
      <c r="AP313" s="661"/>
      <c r="AQ313" s="661"/>
      <c r="AR313" s="661"/>
      <c r="AS313" s="661"/>
      <c r="AT313" s="661"/>
      <c r="AU313" s="661"/>
      <c r="AV313" s="661"/>
      <c r="AW313" s="661"/>
      <c r="AX313" s="661"/>
      <c r="AY313" s="661"/>
      <c r="AZ313" s="661"/>
      <c r="BA313" s="661"/>
      <c r="BB313" s="661"/>
      <c r="BC313" s="661"/>
      <c r="BD313" s="218"/>
      <c r="BF313" s="304" t="b">
        <v>0</v>
      </c>
      <c r="BG313" s="128" t="s">
        <v>162</v>
      </c>
    </row>
    <row r="314" spans="1:59" ht="6" customHeight="1">
      <c r="A314" s="218"/>
      <c r="B314" s="218"/>
      <c r="C314" s="783"/>
      <c r="D314" s="784"/>
      <c r="E314" s="784"/>
      <c r="F314" s="784"/>
      <c r="G314" s="784"/>
      <c r="H314" s="785"/>
      <c r="I314" s="740"/>
      <c r="J314" s="741"/>
      <c r="K314" s="741"/>
      <c r="L314" s="741"/>
      <c r="M314" s="741"/>
      <c r="N314" s="741"/>
      <c r="O314" s="741"/>
      <c r="P314" s="295"/>
      <c r="Q314" s="298"/>
      <c r="R314" s="298"/>
      <c r="S314" s="298"/>
      <c r="T314" s="298"/>
      <c r="U314" s="298"/>
      <c r="V314" s="298"/>
      <c r="W314" s="298"/>
      <c r="X314" s="298"/>
      <c r="Y314" s="298"/>
      <c r="Z314" s="298"/>
      <c r="AA314" s="298"/>
      <c r="AB314" s="298"/>
      <c r="AC314" s="298"/>
      <c r="AD314" s="298"/>
      <c r="AE314" s="298"/>
      <c r="AF314" s="298"/>
      <c r="AG314" s="298"/>
      <c r="AH314" s="298"/>
      <c r="AI314" s="298"/>
      <c r="AJ314" s="302"/>
      <c r="AK314" s="218"/>
      <c r="AL314" s="218"/>
      <c r="AM314" s="661"/>
      <c r="AN314" s="661"/>
      <c r="AO314" s="661"/>
      <c r="AP314" s="661"/>
      <c r="AQ314" s="661"/>
      <c r="AR314" s="661"/>
      <c r="AS314" s="661"/>
      <c r="AT314" s="661"/>
      <c r="AU314" s="661"/>
      <c r="AV314" s="661"/>
      <c r="AW314" s="661"/>
      <c r="AX314" s="661"/>
      <c r="AY314" s="661"/>
      <c r="AZ314" s="661"/>
      <c r="BA314" s="661"/>
      <c r="BB314" s="661"/>
      <c r="BC314" s="661"/>
      <c r="BD314" s="218"/>
      <c r="BF314" s="304"/>
    </row>
    <row r="315" spans="1:59" ht="16.149999999999999" customHeight="1">
      <c r="A315" s="218"/>
      <c r="B315" s="218"/>
      <c r="C315" s="783"/>
      <c r="D315" s="784"/>
      <c r="E315" s="784"/>
      <c r="F315" s="784"/>
      <c r="G315" s="784"/>
      <c r="H315" s="785"/>
      <c r="I315" s="740"/>
      <c r="J315" s="741"/>
      <c r="K315" s="741"/>
      <c r="L315" s="741"/>
      <c r="M315" s="741"/>
      <c r="N315" s="741"/>
      <c r="O315" s="741"/>
      <c r="P315" s="295"/>
      <c r="Q315" s="299"/>
      <c r="R315" s="298"/>
      <c r="S315" s="298" t="s">
        <v>169</v>
      </c>
      <c r="T315" s="298"/>
      <c r="U315" s="298"/>
      <c r="V315" s="298"/>
      <c r="W315" s="298"/>
      <c r="X315" s="298"/>
      <c r="Y315" s="298"/>
      <c r="Z315" s="298"/>
      <c r="AA315" s="298"/>
      <c r="AB315" s="298"/>
      <c r="AC315" s="298"/>
      <c r="AD315" s="298"/>
      <c r="AE315" s="298"/>
      <c r="AF315" s="298"/>
      <c r="AG315" s="298"/>
      <c r="AH315" s="298"/>
      <c r="AI315" s="298"/>
      <c r="AJ315" s="302"/>
      <c r="AK315" s="218"/>
      <c r="AL315" s="218"/>
      <c r="AM315" s="218"/>
      <c r="AN315" s="218"/>
      <c r="AO315" s="218"/>
      <c r="AP315" s="218"/>
      <c r="AQ315" s="218"/>
      <c r="AR315" s="218"/>
      <c r="AS315" s="218"/>
      <c r="AT315" s="218"/>
      <c r="AU315" s="218"/>
      <c r="AV315" s="218"/>
      <c r="AW315" s="218"/>
      <c r="AX315" s="218"/>
      <c r="AY315" s="218"/>
      <c r="AZ315" s="218"/>
      <c r="BA315" s="218"/>
      <c r="BB315" s="218"/>
      <c r="BC315" s="218"/>
      <c r="BD315" s="218"/>
      <c r="BF315" s="304" t="b">
        <v>0</v>
      </c>
    </row>
    <row r="316" spans="1:59" ht="6" customHeight="1">
      <c r="A316" s="218"/>
      <c r="B316" s="218"/>
      <c r="C316" s="783"/>
      <c r="D316" s="784"/>
      <c r="E316" s="784"/>
      <c r="F316" s="784"/>
      <c r="G316" s="784"/>
      <c r="H316" s="785"/>
      <c r="I316" s="740"/>
      <c r="J316" s="741"/>
      <c r="K316" s="741"/>
      <c r="L316" s="741"/>
      <c r="M316" s="741"/>
      <c r="N316" s="741"/>
      <c r="O316" s="741"/>
      <c r="P316" s="295"/>
      <c r="Q316" s="298"/>
      <c r="R316" s="298"/>
      <c r="S316" s="298"/>
      <c r="T316" s="298"/>
      <c r="U316" s="298"/>
      <c r="V316" s="298"/>
      <c r="W316" s="298"/>
      <c r="X316" s="298"/>
      <c r="Y316" s="298"/>
      <c r="Z316" s="298"/>
      <c r="AA316" s="298"/>
      <c r="AB316" s="298"/>
      <c r="AC316" s="298"/>
      <c r="AD316" s="298"/>
      <c r="AE316" s="298"/>
      <c r="AF316" s="298"/>
      <c r="AG316" s="298"/>
      <c r="AH316" s="298"/>
      <c r="AI316" s="298"/>
      <c r="AJ316" s="302"/>
      <c r="AK316" s="218"/>
      <c r="AL316" s="218"/>
      <c r="AM316" s="218"/>
      <c r="AN316" s="218"/>
      <c r="AO316" s="218"/>
      <c r="AP316" s="218"/>
      <c r="AQ316" s="218"/>
      <c r="AR316" s="218"/>
      <c r="AS316" s="218"/>
      <c r="AT316" s="218"/>
      <c r="AU316" s="218"/>
      <c r="AV316" s="218"/>
      <c r="AW316" s="218"/>
      <c r="AX316" s="218"/>
      <c r="AY316" s="218"/>
      <c r="AZ316" s="218"/>
      <c r="BA316" s="218"/>
      <c r="BB316" s="218"/>
      <c r="BC316" s="218"/>
      <c r="BD316" s="218"/>
      <c r="BF316" s="304"/>
    </row>
    <row r="317" spans="1:59" ht="16.149999999999999" customHeight="1">
      <c r="A317" s="218"/>
      <c r="B317" s="218"/>
      <c r="C317" s="783"/>
      <c r="D317" s="784"/>
      <c r="E317" s="784"/>
      <c r="F317" s="784"/>
      <c r="G317" s="784"/>
      <c r="H317" s="785"/>
      <c r="I317" s="740"/>
      <c r="J317" s="741"/>
      <c r="K317" s="741"/>
      <c r="L317" s="741"/>
      <c r="M317" s="741"/>
      <c r="N317" s="741"/>
      <c r="O317" s="741"/>
      <c r="P317" s="295"/>
      <c r="Q317" s="299"/>
      <c r="R317" s="298"/>
      <c r="S317" s="298" t="s">
        <v>164</v>
      </c>
      <c r="T317" s="298"/>
      <c r="U317" s="298"/>
      <c r="V317" s="298"/>
      <c r="W317" s="298"/>
      <c r="X317" s="298"/>
      <c r="Y317" s="298"/>
      <c r="Z317" s="298"/>
      <c r="AA317" s="298"/>
      <c r="AB317" s="298"/>
      <c r="AC317" s="298"/>
      <c r="AD317" s="298"/>
      <c r="AE317" s="298"/>
      <c r="AF317" s="298"/>
      <c r="AG317" s="298"/>
      <c r="AH317" s="298"/>
      <c r="AI317" s="298"/>
      <c r="AJ317" s="302"/>
      <c r="AK317" s="218"/>
      <c r="AL317" s="218"/>
      <c r="AM317" s="218"/>
      <c r="AN317" s="218"/>
      <c r="AO317" s="218"/>
      <c r="AP317" s="218"/>
      <c r="AQ317" s="218"/>
      <c r="AR317" s="218"/>
      <c r="AS317" s="218"/>
      <c r="AT317" s="218"/>
      <c r="AU317" s="218"/>
      <c r="AV317" s="218"/>
      <c r="AW317" s="218"/>
      <c r="AX317" s="218"/>
      <c r="AY317" s="218"/>
      <c r="AZ317" s="218"/>
      <c r="BA317" s="218"/>
      <c r="BB317" s="218"/>
      <c r="BC317" s="218"/>
      <c r="BD317" s="218"/>
      <c r="BF317" s="304" t="b">
        <v>0</v>
      </c>
    </row>
    <row r="318" spans="1:59" ht="6" customHeight="1">
      <c r="A318" s="218"/>
      <c r="B318" s="218"/>
      <c r="C318" s="783"/>
      <c r="D318" s="784"/>
      <c r="E318" s="784"/>
      <c r="F318" s="784"/>
      <c r="G318" s="784"/>
      <c r="H318" s="785"/>
      <c r="I318" s="740"/>
      <c r="J318" s="741"/>
      <c r="K318" s="741"/>
      <c r="L318" s="741"/>
      <c r="M318" s="741"/>
      <c r="N318" s="741"/>
      <c r="O318" s="741"/>
      <c r="P318" s="295"/>
      <c r="Q318" s="298"/>
      <c r="R318" s="298"/>
      <c r="S318" s="298"/>
      <c r="T318" s="298"/>
      <c r="U318" s="298"/>
      <c r="V318" s="298"/>
      <c r="W318" s="298"/>
      <c r="X318" s="298"/>
      <c r="Y318" s="298"/>
      <c r="Z318" s="298"/>
      <c r="AA318" s="298"/>
      <c r="AB318" s="298"/>
      <c r="AC318" s="298"/>
      <c r="AD318" s="298"/>
      <c r="AE318" s="298"/>
      <c r="AF318" s="298"/>
      <c r="AG318" s="298"/>
      <c r="AH318" s="298"/>
      <c r="AI318" s="298"/>
      <c r="AJ318" s="302"/>
      <c r="AK318" s="218"/>
      <c r="AL318" s="218"/>
      <c r="AM318" s="218"/>
      <c r="AN318" s="218"/>
      <c r="AO318" s="218"/>
      <c r="AP318" s="218"/>
      <c r="AQ318" s="218"/>
      <c r="AR318" s="218"/>
      <c r="AS318" s="218"/>
      <c r="AT318" s="218"/>
      <c r="AU318" s="218"/>
      <c r="AV318" s="218"/>
      <c r="AW318" s="218"/>
      <c r="AX318" s="218"/>
      <c r="AY318" s="218"/>
      <c r="AZ318" s="218"/>
      <c r="BA318" s="218"/>
      <c r="BB318" s="218"/>
      <c r="BC318" s="218"/>
      <c r="BD318" s="218"/>
    </row>
    <row r="319" spans="1:59" ht="16.149999999999999" customHeight="1">
      <c r="A319" s="218"/>
      <c r="B319" s="218"/>
      <c r="C319" s="783"/>
      <c r="D319" s="784"/>
      <c r="E319" s="784"/>
      <c r="F319" s="784"/>
      <c r="G319" s="784"/>
      <c r="H319" s="785"/>
      <c r="I319" s="740"/>
      <c r="J319" s="741"/>
      <c r="K319" s="741"/>
      <c r="L319" s="741"/>
      <c r="M319" s="741"/>
      <c r="N319" s="741"/>
      <c r="O319" s="741"/>
      <c r="P319" s="295" t="s">
        <v>154</v>
      </c>
      <c r="Q319" s="298"/>
      <c r="R319" s="298"/>
      <c r="S319" s="218"/>
      <c r="T319" s="298"/>
      <c r="U319" s="298"/>
      <c r="V319" s="298"/>
      <c r="W319" s="298"/>
      <c r="X319" s="298"/>
      <c r="Y319" s="298"/>
      <c r="Z319" s="298"/>
      <c r="AA319" s="298"/>
      <c r="AB319" s="298"/>
      <c r="AC319" s="298"/>
      <c r="AD319" s="298"/>
      <c r="AE319" s="298"/>
      <c r="AF319" s="298"/>
      <c r="AG319" s="298"/>
      <c r="AH319" s="298"/>
      <c r="AI319" s="298"/>
      <c r="AJ319" s="302"/>
      <c r="AK319" s="218"/>
      <c r="AL319" s="218"/>
      <c r="AM319" s="218"/>
      <c r="AN319" s="218"/>
      <c r="AO319" s="218"/>
      <c r="AP319" s="218"/>
      <c r="AQ319" s="218"/>
      <c r="AR319" s="218"/>
      <c r="AS319" s="218"/>
      <c r="AT319" s="218"/>
      <c r="AU319" s="218"/>
      <c r="AV319" s="218"/>
      <c r="AW319" s="218"/>
      <c r="AX319" s="218"/>
      <c r="AY319" s="218"/>
      <c r="AZ319" s="218"/>
      <c r="BA319" s="218"/>
      <c r="BB319" s="218"/>
      <c r="BC319" s="218"/>
      <c r="BD319" s="218"/>
    </row>
    <row r="320" spans="1:59" ht="16.149999999999999" customHeight="1">
      <c r="A320" s="218"/>
      <c r="B320" s="218"/>
      <c r="C320" s="783"/>
      <c r="D320" s="784"/>
      <c r="E320" s="784"/>
      <c r="F320" s="784"/>
      <c r="G320" s="784"/>
      <c r="H320" s="785"/>
      <c r="I320" s="740"/>
      <c r="J320" s="741"/>
      <c r="K320" s="741"/>
      <c r="L320" s="741"/>
      <c r="M320" s="741"/>
      <c r="N320" s="741"/>
      <c r="O320" s="741"/>
      <c r="P320" s="725"/>
      <c r="Q320" s="726"/>
      <c r="R320" s="726"/>
      <c r="S320" s="726"/>
      <c r="T320" s="726"/>
      <c r="U320" s="726"/>
      <c r="V320" s="726"/>
      <c r="W320" s="726"/>
      <c r="X320" s="726"/>
      <c r="Y320" s="726"/>
      <c r="Z320" s="726"/>
      <c r="AA320" s="726"/>
      <c r="AB320" s="726"/>
      <c r="AC320" s="726"/>
      <c r="AD320" s="726"/>
      <c r="AE320" s="726"/>
      <c r="AF320" s="726"/>
      <c r="AG320" s="726"/>
      <c r="AH320" s="726"/>
      <c r="AI320" s="726"/>
      <c r="AJ320" s="727"/>
      <c r="AK320" s="218"/>
      <c r="AL320" s="218"/>
      <c r="AM320" s="218"/>
      <c r="AN320" s="218"/>
      <c r="AO320" s="218"/>
      <c r="AP320" s="218"/>
      <c r="AQ320" s="218"/>
      <c r="AR320" s="218"/>
      <c r="AS320" s="218"/>
      <c r="AT320" s="218"/>
      <c r="AU320" s="218"/>
      <c r="AV320" s="218"/>
      <c r="AW320" s="218"/>
      <c r="AX320" s="218"/>
      <c r="AY320" s="218"/>
      <c r="AZ320" s="218"/>
      <c r="BA320" s="218"/>
      <c r="BB320" s="218"/>
      <c r="BC320" s="218"/>
      <c r="BD320" s="218"/>
    </row>
    <row r="321" spans="1:58" ht="16.149999999999999" customHeight="1">
      <c r="A321" s="218"/>
      <c r="B321" s="218"/>
      <c r="C321" s="783"/>
      <c r="D321" s="784"/>
      <c r="E321" s="784"/>
      <c r="F321" s="784"/>
      <c r="G321" s="784"/>
      <c r="H321" s="785"/>
      <c r="I321" s="740"/>
      <c r="J321" s="741"/>
      <c r="K321" s="741"/>
      <c r="L321" s="741"/>
      <c r="M321" s="741"/>
      <c r="N321" s="741"/>
      <c r="O321" s="741"/>
      <c r="P321" s="728"/>
      <c r="Q321" s="729"/>
      <c r="R321" s="729"/>
      <c r="S321" s="729"/>
      <c r="T321" s="729"/>
      <c r="U321" s="729"/>
      <c r="V321" s="729"/>
      <c r="W321" s="729"/>
      <c r="X321" s="729"/>
      <c r="Y321" s="729"/>
      <c r="Z321" s="729"/>
      <c r="AA321" s="729"/>
      <c r="AB321" s="729"/>
      <c r="AC321" s="729"/>
      <c r="AD321" s="729"/>
      <c r="AE321" s="729"/>
      <c r="AF321" s="729"/>
      <c r="AG321" s="729"/>
      <c r="AH321" s="729"/>
      <c r="AI321" s="729"/>
      <c r="AJ321" s="730"/>
      <c r="AK321" s="218"/>
      <c r="AL321" s="218"/>
      <c r="AM321" s="218"/>
      <c r="AN321" s="218"/>
      <c r="AO321" s="218"/>
      <c r="AP321" s="218"/>
      <c r="AQ321" s="218"/>
      <c r="AR321" s="218"/>
      <c r="AS321" s="218"/>
      <c r="AT321" s="218"/>
      <c r="AU321" s="218"/>
      <c r="AV321" s="218"/>
      <c r="AW321" s="218"/>
      <c r="AX321" s="218"/>
      <c r="AY321" s="218"/>
      <c r="AZ321" s="218"/>
      <c r="BA321" s="218"/>
      <c r="BB321" s="218"/>
      <c r="BC321" s="218"/>
      <c r="BD321" s="218"/>
    </row>
    <row r="322" spans="1:58" ht="16.149999999999999" customHeight="1">
      <c r="A322" s="218"/>
      <c r="B322" s="218"/>
      <c r="C322" s="783"/>
      <c r="D322" s="784"/>
      <c r="E322" s="784"/>
      <c r="F322" s="784"/>
      <c r="G322" s="784"/>
      <c r="H322" s="785"/>
      <c r="I322" s="740"/>
      <c r="J322" s="741"/>
      <c r="K322" s="741"/>
      <c r="L322" s="741"/>
      <c r="M322" s="741"/>
      <c r="N322" s="741"/>
      <c r="O322" s="741"/>
      <c r="P322" s="728"/>
      <c r="Q322" s="729"/>
      <c r="R322" s="729"/>
      <c r="S322" s="729"/>
      <c r="T322" s="729"/>
      <c r="U322" s="729"/>
      <c r="V322" s="729"/>
      <c r="W322" s="729"/>
      <c r="X322" s="729"/>
      <c r="Y322" s="729"/>
      <c r="Z322" s="729"/>
      <c r="AA322" s="729"/>
      <c r="AB322" s="729"/>
      <c r="AC322" s="729"/>
      <c r="AD322" s="729"/>
      <c r="AE322" s="729"/>
      <c r="AF322" s="729"/>
      <c r="AG322" s="729"/>
      <c r="AH322" s="729"/>
      <c r="AI322" s="729"/>
      <c r="AJ322" s="730"/>
      <c r="AK322" s="218"/>
      <c r="AL322" s="218"/>
      <c r="AM322" s="218"/>
      <c r="AN322" s="218"/>
      <c r="AO322" s="218"/>
      <c r="AP322" s="218"/>
      <c r="AQ322" s="218"/>
      <c r="AR322" s="218"/>
      <c r="AS322" s="218"/>
      <c r="AT322" s="218"/>
      <c r="AU322" s="218"/>
      <c r="AV322" s="218"/>
      <c r="AW322" s="218"/>
      <c r="AX322" s="218"/>
      <c r="AY322" s="218"/>
      <c r="AZ322" s="218"/>
      <c r="BA322" s="218"/>
      <c r="BB322" s="218"/>
      <c r="BC322" s="218"/>
      <c r="BD322" s="218"/>
    </row>
    <row r="323" spans="1:58" ht="16.149999999999999" customHeight="1">
      <c r="A323" s="218"/>
      <c r="B323" s="218"/>
      <c r="C323" s="783"/>
      <c r="D323" s="784"/>
      <c r="E323" s="784"/>
      <c r="F323" s="784"/>
      <c r="G323" s="784"/>
      <c r="H323" s="785"/>
      <c r="I323" s="740"/>
      <c r="J323" s="741"/>
      <c r="K323" s="741"/>
      <c r="L323" s="741"/>
      <c r="M323" s="741"/>
      <c r="N323" s="741"/>
      <c r="O323" s="741"/>
      <c r="P323" s="728"/>
      <c r="Q323" s="729"/>
      <c r="R323" s="729"/>
      <c r="S323" s="729"/>
      <c r="T323" s="729"/>
      <c r="U323" s="729"/>
      <c r="V323" s="729"/>
      <c r="W323" s="729"/>
      <c r="X323" s="729"/>
      <c r="Y323" s="729"/>
      <c r="Z323" s="729"/>
      <c r="AA323" s="729"/>
      <c r="AB323" s="729"/>
      <c r="AC323" s="729"/>
      <c r="AD323" s="729"/>
      <c r="AE323" s="729"/>
      <c r="AF323" s="729"/>
      <c r="AG323" s="729"/>
      <c r="AH323" s="729"/>
      <c r="AI323" s="729"/>
      <c r="AJ323" s="730"/>
      <c r="AK323" s="218"/>
      <c r="AL323" s="218"/>
      <c r="AM323" s="218"/>
      <c r="AN323" s="218"/>
      <c r="AO323" s="218"/>
      <c r="AP323" s="218"/>
      <c r="AQ323" s="218"/>
      <c r="AR323" s="218"/>
      <c r="AS323" s="218"/>
      <c r="AT323" s="218"/>
      <c r="AU323" s="218"/>
      <c r="AV323" s="218"/>
      <c r="AW323" s="218"/>
      <c r="AX323" s="218"/>
      <c r="AY323" s="218"/>
      <c r="AZ323" s="218"/>
      <c r="BA323" s="218"/>
      <c r="BB323" s="218"/>
      <c r="BC323" s="218"/>
      <c r="BD323" s="218"/>
    </row>
    <row r="324" spans="1:58" ht="16.149999999999999" customHeight="1">
      <c r="A324" s="218"/>
      <c r="B324" s="218"/>
      <c r="C324" s="783"/>
      <c r="D324" s="784"/>
      <c r="E324" s="784"/>
      <c r="F324" s="784"/>
      <c r="G324" s="784"/>
      <c r="H324" s="785"/>
      <c r="I324" s="740"/>
      <c r="J324" s="741"/>
      <c r="K324" s="741"/>
      <c r="L324" s="741"/>
      <c r="M324" s="741"/>
      <c r="N324" s="741"/>
      <c r="O324" s="741"/>
      <c r="P324" s="728"/>
      <c r="Q324" s="729"/>
      <c r="R324" s="729"/>
      <c r="S324" s="729"/>
      <c r="T324" s="729"/>
      <c r="U324" s="729"/>
      <c r="V324" s="729"/>
      <c r="W324" s="729"/>
      <c r="X324" s="729"/>
      <c r="Y324" s="729"/>
      <c r="Z324" s="729"/>
      <c r="AA324" s="729"/>
      <c r="AB324" s="729"/>
      <c r="AC324" s="729"/>
      <c r="AD324" s="729"/>
      <c r="AE324" s="729"/>
      <c r="AF324" s="729"/>
      <c r="AG324" s="729"/>
      <c r="AH324" s="729"/>
      <c r="AI324" s="729"/>
      <c r="AJ324" s="730"/>
      <c r="AK324" s="218"/>
      <c r="AL324" s="218"/>
      <c r="AM324" s="218"/>
      <c r="AN324" s="218"/>
      <c r="AO324" s="218"/>
      <c r="AP324" s="218"/>
      <c r="AQ324" s="218"/>
      <c r="AR324" s="218"/>
      <c r="AS324" s="218"/>
      <c r="AT324" s="218"/>
      <c r="AU324" s="218"/>
      <c r="AV324" s="218"/>
      <c r="AW324" s="218"/>
      <c r="AX324" s="218"/>
      <c r="AY324" s="218"/>
      <c r="AZ324" s="218"/>
      <c r="BA324" s="218"/>
      <c r="BB324" s="218"/>
      <c r="BC324" s="218"/>
      <c r="BD324" s="218"/>
    </row>
    <row r="325" spans="1:58" ht="16.149999999999999" customHeight="1">
      <c r="A325" s="218"/>
      <c r="B325" s="218"/>
      <c r="C325" s="783"/>
      <c r="D325" s="784"/>
      <c r="E325" s="784"/>
      <c r="F325" s="784"/>
      <c r="G325" s="784"/>
      <c r="H325" s="785"/>
      <c r="I325" s="740"/>
      <c r="J325" s="741"/>
      <c r="K325" s="741"/>
      <c r="L325" s="741"/>
      <c r="M325" s="741"/>
      <c r="N325" s="741"/>
      <c r="O325" s="741"/>
      <c r="P325" s="728"/>
      <c r="Q325" s="729"/>
      <c r="R325" s="729"/>
      <c r="S325" s="729"/>
      <c r="T325" s="729"/>
      <c r="U325" s="729"/>
      <c r="V325" s="729"/>
      <c r="W325" s="729"/>
      <c r="X325" s="729"/>
      <c r="Y325" s="729"/>
      <c r="Z325" s="729"/>
      <c r="AA325" s="729"/>
      <c r="AB325" s="729"/>
      <c r="AC325" s="729"/>
      <c r="AD325" s="729"/>
      <c r="AE325" s="729"/>
      <c r="AF325" s="729"/>
      <c r="AG325" s="729"/>
      <c r="AH325" s="729"/>
      <c r="AI325" s="729"/>
      <c r="AJ325" s="730"/>
      <c r="AK325" s="218"/>
      <c r="AL325" s="218"/>
      <c r="AM325" s="218"/>
      <c r="AN325" s="218"/>
      <c r="AO325" s="218"/>
      <c r="AP325" s="218"/>
      <c r="AQ325" s="218"/>
      <c r="AR325" s="218"/>
      <c r="AS325" s="218"/>
      <c r="AT325" s="218"/>
      <c r="AU325" s="218"/>
      <c r="AV325" s="218"/>
      <c r="AW325" s="218"/>
      <c r="AX325" s="218"/>
      <c r="AY325" s="218"/>
      <c r="AZ325" s="218"/>
      <c r="BA325" s="218"/>
      <c r="BB325" s="218"/>
      <c r="BC325" s="218"/>
      <c r="BD325" s="218"/>
    </row>
    <row r="326" spans="1:58" ht="16.149999999999999" customHeight="1">
      <c r="A326" s="218"/>
      <c r="B326" s="218"/>
      <c r="C326" s="783"/>
      <c r="D326" s="784"/>
      <c r="E326" s="784"/>
      <c r="F326" s="784"/>
      <c r="G326" s="784"/>
      <c r="H326" s="785"/>
      <c r="I326" s="740"/>
      <c r="J326" s="741"/>
      <c r="K326" s="741"/>
      <c r="L326" s="741"/>
      <c r="M326" s="741"/>
      <c r="N326" s="741"/>
      <c r="O326" s="741"/>
      <c r="P326" s="728"/>
      <c r="Q326" s="729"/>
      <c r="R326" s="729"/>
      <c r="S326" s="729"/>
      <c r="T326" s="729"/>
      <c r="U326" s="729"/>
      <c r="V326" s="729"/>
      <c r="W326" s="729"/>
      <c r="X326" s="729"/>
      <c r="Y326" s="729"/>
      <c r="Z326" s="729"/>
      <c r="AA326" s="729"/>
      <c r="AB326" s="729"/>
      <c r="AC326" s="729"/>
      <c r="AD326" s="729"/>
      <c r="AE326" s="729"/>
      <c r="AF326" s="729"/>
      <c r="AG326" s="729"/>
      <c r="AH326" s="729"/>
      <c r="AI326" s="729"/>
      <c r="AJ326" s="730"/>
      <c r="AK326" s="218"/>
      <c r="AL326" s="218"/>
      <c r="AM326" s="218"/>
      <c r="AN326" s="218"/>
      <c r="AO326" s="218"/>
      <c r="AP326" s="218"/>
      <c r="AQ326" s="218"/>
      <c r="AR326" s="218"/>
      <c r="AS326" s="218"/>
      <c r="AT326" s="218"/>
      <c r="AU326" s="218"/>
      <c r="AV326" s="218"/>
      <c r="AW326" s="218"/>
      <c r="AX326" s="218"/>
      <c r="AY326" s="218"/>
      <c r="AZ326" s="218"/>
      <c r="BA326" s="218"/>
      <c r="BB326" s="218"/>
      <c r="BC326" s="218"/>
      <c r="BD326" s="218"/>
    </row>
    <row r="327" spans="1:58" ht="16.149999999999999" customHeight="1">
      <c r="A327" s="218"/>
      <c r="B327" s="218"/>
      <c r="C327" s="783"/>
      <c r="D327" s="784"/>
      <c r="E327" s="784"/>
      <c r="F327" s="784"/>
      <c r="G327" s="784"/>
      <c r="H327" s="785"/>
      <c r="I327" s="740"/>
      <c r="J327" s="741"/>
      <c r="K327" s="741"/>
      <c r="L327" s="741"/>
      <c r="M327" s="741"/>
      <c r="N327" s="741"/>
      <c r="O327" s="741"/>
      <c r="P327" s="728"/>
      <c r="Q327" s="729"/>
      <c r="R327" s="729"/>
      <c r="S327" s="729"/>
      <c r="T327" s="729"/>
      <c r="U327" s="729"/>
      <c r="V327" s="729"/>
      <c r="W327" s="729"/>
      <c r="X327" s="729"/>
      <c r="Y327" s="729"/>
      <c r="Z327" s="729"/>
      <c r="AA327" s="729"/>
      <c r="AB327" s="729"/>
      <c r="AC327" s="729"/>
      <c r="AD327" s="729"/>
      <c r="AE327" s="729"/>
      <c r="AF327" s="729"/>
      <c r="AG327" s="729"/>
      <c r="AH327" s="729"/>
      <c r="AI327" s="729"/>
      <c r="AJ327" s="730"/>
      <c r="AK327" s="218"/>
      <c r="AL327" s="218"/>
      <c r="AM327" s="218"/>
      <c r="AN327" s="218"/>
      <c r="AO327" s="218"/>
      <c r="AP327" s="218"/>
      <c r="AQ327" s="218"/>
      <c r="AR327" s="218"/>
      <c r="AS327" s="218"/>
      <c r="AT327" s="218"/>
      <c r="AU327" s="218"/>
      <c r="AV327" s="218"/>
      <c r="AW327" s="218"/>
      <c r="AX327" s="218"/>
      <c r="AY327" s="218"/>
      <c r="AZ327" s="218"/>
      <c r="BA327" s="218"/>
      <c r="BB327" s="218"/>
      <c r="BC327" s="218"/>
      <c r="BD327" s="218"/>
    </row>
    <row r="328" spans="1:58" ht="16.149999999999999" customHeight="1">
      <c r="A328" s="218"/>
      <c r="B328" s="218"/>
      <c r="C328" s="783"/>
      <c r="D328" s="784"/>
      <c r="E328" s="784"/>
      <c r="F328" s="784"/>
      <c r="G328" s="784"/>
      <c r="H328" s="785"/>
      <c r="I328" s="740"/>
      <c r="J328" s="741"/>
      <c r="K328" s="741"/>
      <c r="L328" s="741"/>
      <c r="M328" s="741"/>
      <c r="N328" s="741"/>
      <c r="O328" s="741"/>
      <c r="P328" s="728"/>
      <c r="Q328" s="729"/>
      <c r="R328" s="729"/>
      <c r="S328" s="729"/>
      <c r="T328" s="729"/>
      <c r="U328" s="729"/>
      <c r="V328" s="729"/>
      <c r="W328" s="729"/>
      <c r="X328" s="729"/>
      <c r="Y328" s="729"/>
      <c r="Z328" s="729"/>
      <c r="AA328" s="729"/>
      <c r="AB328" s="729"/>
      <c r="AC328" s="729"/>
      <c r="AD328" s="729"/>
      <c r="AE328" s="729"/>
      <c r="AF328" s="729"/>
      <c r="AG328" s="729"/>
      <c r="AH328" s="729"/>
      <c r="AI328" s="729"/>
      <c r="AJ328" s="730"/>
      <c r="AK328" s="218"/>
      <c r="AL328" s="218"/>
      <c r="AM328" s="218"/>
      <c r="AN328" s="218"/>
      <c r="AO328" s="218"/>
      <c r="AP328" s="218"/>
      <c r="AQ328" s="218"/>
      <c r="AR328" s="218"/>
      <c r="AS328" s="218"/>
      <c r="AT328" s="218"/>
      <c r="AU328" s="218"/>
      <c r="AV328" s="218"/>
      <c r="AW328" s="218"/>
      <c r="AX328" s="218"/>
      <c r="AY328" s="218"/>
      <c r="AZ328" s="218"/>
      <c r="BA328" s="218"/>
      <c r="BB328" s="218"/>
      <c r="BC328" s="218"/>
      <c r="BD328" s="218"/>
    </row>
    <row r="329" spans="1:58" ht="16.149999999999999" customHeight="1">
      <c r="A329" s="218"/>
      <c r="B329" s="218"/>
      <c r="C329" s="783"/>
      <c r="D329" s="784"/>
      <c r="E329" s="784"/>
      <c r="F329" s="784"/>
      <c r="G329" s="784"/>
      <c r="H329" s="785"/>
      <c r="I329" s="740"/>
      <c r="J329" s="741"/>
      <c r="K329" s="741"/>
      <c r="L329" s="741"/>
      <c r="M329" s="741"/>
      <c r="N329" s="741"/>
      <c r="O329" s="741"/>
      <c r="P329" s="728"/>
      <c r="Q329" s="729"/>
      <c r="R329" s="729"/>
      <c r="S329" s="729"/>
      <c r="T329" s="729"/>
      <c r="U329" s="729"/>
      <c r="V329" s="729"/>
      <c r="W329" s="729"/>
      <c r="X329" s="729"/>
      <c r="Y329" s="729"/>
      <c r="Z329" s="729"/>
      <c r="AA329" s="729"/>
      <c r="AB329" s="729"/>
      <c r="AC329" s="729"/>
      <c r="AD329" s="729"/>
      <c r="AE329" s="729"/>
      <c r="AF329" s="729"/>
      <c r="AG329" s="729"/>
      <c r="AH329" s="729"/>
      <c r="AI329" s="729"/>
      <c r="AJ329" s="730"/>
      <c r="AK329" s="218"/>
      <c r="AL329" s="218"/>
      <c r="AM329" s="218"/>
      <c r="AN329" s="218"/>
      <c r="AO329" s="218"/>
      <c r="AP329" s="218"/>
      <c r="AQ329" s="218"/>
      <c r="AR329" s="218"/>
      <c r="AS329" s="218"/>
      <c r="AT329" s="218"/>
      <c r="AU329" s="218"/>
      <c r="AV329" s="218"/>
      <c r="AW329" s="218"/>
      <c r="AX329" s="218"/>
      <c r="AY329" s="218"/>
      <c r="AZ329" s="218"/>
      <c r="BA329" s="218"/>
      <c r="BB329" s="218"/>
      <c r="BC329" s="218"/>
      <c r="BD329" s="218"/>
    </row>
    <row r="330" spans="1:58" ht="16.149999999999999" customHeight="1">
      <c r="A330" s="218"/>
      <c r="B330" s="218"/>
      <c r="C330" s="783"/>
      <c r="D330" s="784"/>
      <c r="E330" s="784"/>
      <c r="F330" s="784"/>
      <c r="G330" s="784"/>
      <c r="H330" s="785"/>
      <c r="I330" s="740"/>
      <c r="J330" s="741"/>
      <c r="K330" s="741"/>
      <c r="L330" s="741"/>
      <c r="M330" s="741"/>
      <c r="N330" s="741"/>
      <c r="O330" s="741"/>
      <c r="P330" s="728"/>
      <c r="Q330" s="729"/>
      <c r="R330" s="729"/>
      <c r="S330" s="729"/>
      <c r="T330" s="729"/>
      <c r="U330" s="729"/>
      <c r="V330" s="729"/>
      <c r="W330" s="729"/>
      <c r="X330" s="729"/>
      <c r="Y330" s="729"/>
      <c r="Z330" s="729"/>
      <c r="AA330" s="729"/>
      <c r="AB330" s="729"/>
      <c r="AC330" s="729"/>
      <c r="AD330" s="729"/>
      <c r="AE330" s="729"/>
      <c r="AF330" s="729"/>
      <c r="AG330" s="729"/>
      <c r="AH330" s="729"/>
      <c r="AI330" s="729"/>
      <c r="AJ330" s="730"/>
      <c r="AK330" s="218"/>
      <c r="AL330" s="218"/>
      <c r="AM330" s="218"/>
      <c r="AN330" s="218"/>
      <c r="AO330" s="218"/>
      <c r="AP330" s="218"/>
      <c r="AQ330" s="218"/>
      <c r="AR330" s="218"/>
      <c r="AS330" s="218"/>
      <c r="AT330" s="218"/>
      <c r="AU330" s="218"/>
      <c r="AV330" s="218"/>
      <c r="AW330" s="218"/>
      <c r="AX330" s="218"/>
      <c r="AY330" s="218"/>
      <c r="AZ330" s="218"/>
      <c r="BA330" s="218"/>
      <c r="BB330" s="218"/>
      <c r="BC330" s="218"/>
      <c r="BD330" s="218"/>
    </row>
    <row r="331" spans="1:58" ht="16.149999999999999" customHeight="1">
      <c r="A331" s="218"/>
      <c r="B331" s="218"/>
      <c r="C331" s="783"/>
      <c r="D331" s="784"/>
      <c r="E331" s="784"/>
      <c r="F331" s="784"/>
      <c r="G331" s="784"/>
      <c r="H331" s="785"/>
      <c r="I331" s="740"/>
      <c r="J331" s="741"/>
      <c r="K331" s="741"/>
      <c r="L331" s="741"/>
      <c r="M331" s="741"/>
      <c r="N331" s="741"/>
      <c r="O331" s="741"/>
      <c r="P331" s="728"/>
      <c r="Q331" s="729"/>
      <c r="R331" s="729"/>
      <c r="S331" s="729"/>
      <c r="T331" s="729"/>
      <c r="U331" s="729"/>
      <c r="V331" s="729"/>
      <c r="W331" s="729"/>
      <c r="X331" s="729"/>
      <c r="Y331" s="729"/>
      <c r="Z331" s="729"/>
      <c r="AA331" s="729"/>
      <c r="AB331" s="729"/>
      <c r="AC331" s="729"/>
      <c r="AD331" s="729"/>
      <c r="AE331" s="729"/>
      <c r="AF331" s="729"/>
      <c r="AG331" s="729"/>
      <c r="AH331" s="729"/>
      <c r="AI331" s="729"/>
      <c r="AJ331" s="730"/>
      <c r="AK331" s="218"/>
      <c r="AL331" s="218"/>
      <c r="AM331" s="218"/>
      <c r="AN331" s="218"/>
      <c r="AO331" s="218"/>
      <c r="AP331" s="218"/>
      <c r="AQ331" s="218"/>
      <c r="AR331" s="218"/>
      <c r="AS331" s="218"/>
      <c r="AT331" s="218"/>
      <c r="AU331" s="218"/>
      <c r="AV331" s="218"/>
      <c r="AW331" s="218"/>
      <c r="AX331" s="218"/>
      <c r="AY331" s="218"/>
      <c r="AZ331" s="218"/>
      <c r="BA331" s="218"/>
      <c r="BB331" s="218"/>
      <c r="BC331" s="218"/>
      <c r="BD331" s="218"/>
    </row>
    <row r="332" spans="1:58" ht="16.149999999999999" customHeight="1" thickBot="1">
      <c r="A332" s="218"/>
      <c r="B332" s="218"/>
      <c r="C332" s="786"/>
      <c r="D332" s="787"/>
      <c r="E332" s="787"/>
      <c r="F332" s="787"/>
      <c r="G332" s="787"/>
      <c r="H332" s="788"/>
      <c r="I332" s="742"/>
      <c r="J332" s="743"/>
      <c r="K332" s="743"/>
      <c r="L332" s="743"/>
      <c r="M332" s="743"/>
      <c r="N332" s="743"/>
      <c r="O332" s="743"/>
      <c r="P332" s="731"/>
      <c r="Q332" s="732"/>
      <c r="R332" s="732"/>
      <c r="S332" s="732"/>
      <c r="T332" s="732"/>
      <c r="U332" s="732"/>
      <c r="V332" s="732"/>
      <c r="W332" s="732"/>
      <c r="X332" s="732"/>
      <c r="Y332" s="732"/>
      <c r="Z332" s="732"/>
      <c r="AA332" s="732"/>
      <c r="AB332" s="732"/>
      <c r="AC332" s="732"/>
      <c r="AD332" s="732"/>
      <c r="AE332" s="732"/>
      <c r="AF332" s="732"/>
      <c r="AG332" s="732"/>
      <c r="AH332" s="732"/>
      <c r="AI332" s="732"/>
      <c r="AJ332" s="733"/>
      <c r="AK332" s="218"/>
      <c r="AL332" s="218"/>
      <c r="AM332" s="218"/>
      <c r="AN332" s="218"/>
      <c r="AO332" s="218"/>
      <c r="AP332" s="218"/>
      <c r="AQ332" s="218"/>
      <c r="AR332" s="218"/>
      <c r="AS332" s="218"/>
      <c r="AT332" s="218"/>
      <c r="AU332" s="218"/>
      <c r="AV332" s="218"/>
      <c r="AW332" s="218"/>
      <c r="AX332" s="218"/>
      <c r="AY332" s="218"/>
      <c r="AZ332" s="218"/>
      <c r="BA332" s="218"/>
      <c r="BB332" s="218"/>
      <c r="BC332" s="218"/>
      <c r="BD332" s="218"/>
    </row>
    <row r="333" spans="1:58" ht="16.149999999999999" hidden="1" customHeight="1">
      <c r="A333" s="218"/>
      <c r="B333" s="218"/>
      <c r="C333" s="305" t="s">
        <v>127</v>
      </c>
      <c r="D333" s="230"/>
      <c r="E333" s="230"/>
      <c r="F333" s="230"/>
      <c r="G333" s="230"/>
      <c r="H333" s="230"/>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218"/>
      <c r="AG333" s="218"/>
      <c r="AH333" s="218"/>
      <c r="AI333" s="218"/>
      <c r="AJ333" s="218"/>
      <c r="AK333" s="218"/>
      <c r="AL333" s="218"/>
      <c r="AM333" s="218"/>
      <c r="AN333" s="218"/>
      <c r="AO333" s="218"/>
      <c r="AP333" s="218"/>
      <c r="AQ333" s="218"/>
      <c r="AR333" s="218"/>
      <c r="AS333" s="218"/>
      <c r="AT333" s="218"/>
      <c r="AU333" s="218"/>
      <c r="AV333" s="218"/>
      <c r="AW333" s="218"/>
      <c r="AX333" s="218"/>
      <c r="AY333" s="218"/>
      <c r="AZ333" s="218"/>
      <c r="BA333" s="218"/>
      <c r="BB333" s="218"/>
      <c r="BC333" s="218"/>
      <c r="BD333" s="218"/>
    </row>
    <row r="334" spans="1:58" ht="16.149999999999999" hidden="1" customHeight="1">
      <c r="A334" s="218"/>
      <c r="B334" s="218"/>
      <c r="C334" s="230"/>
      <c r="D334" s="230"/>
      <c r="E334" s="230"/>
      <c r="F334" s="230"/>
      <c r="G334" s="230"/>
      <c r="H334" s="230"/>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8"/>
      <c r="AL334" s="218"/>
      <c r="AM334" s="218"/>
      <c r="AN334" s="218"/>
      <c r="AO334" s="218"/>
      <c r="AP334" s="218"/>
      <c r="AQ334" s="218"/>
      <c r="AR334" s="218"/>
      <c r="AS334" s="218"/>
      <c r="AT334" s="218"/>
      <c r="AU334" s="218"/>
      <c r="AV334" s="218"/>
      <c r="AW334" s="218"/>
      <c r="AX334" s="218"/>
      <c r="AY334" s="218"/>
      <c r="AZ334" s="218"/>
      <c r="BA334" s="218"/>
      <c r="BB334" s="218"/>
      <c r="BC334" s="218"/>
      <c r="BD334" s="218"/>
    </row>
    <row r="335" spans="1:58" ht="6" customHeight="1" thickBot="1">
      <c r="A335" s="218"/>
      <c r="B335" s="218"/>
      <c r="C335" s="712" t="s">
        <v>170</v>
      </c>
      <c r="D335" s="713"/>
      <c r="E335" s="713"/>
      <c r="F335" s="713"/>
      <c r="G335" s="713"/>
      <c r="H335" s="714"/>
      <c r="I335" s="306"/>
      <c r="J335" s="306"/>
      <c r="K335" s="306"/>
      <c r="L335" s="306"/>
      <c r="M335" s="306"/>
      <c r="N335" s="306"/>
      <c r="O335" s="306"/>
      <c r="P335" s="306"/>
      <c r="Q335" s="306"/>
      <c r="R335" s="306"/>
      <c r="S335" s="306"/>
      <c r="T335" s="306"/>
      <c r="U335" s="306"/>
      <c r="V335" s="306"/>
      <c r="W335" s="306"/>
      <c r="X335" s="306"/>
      <c r="Y335" s="306"/>
      <c r="Z335" s="306"/>
      <c r="AA335" s="306"/>
      <c r="AB335" s="306"/>
      <c r="AC335" s="306"/>
      <c r="AD335" s="306"/>
      <c r="AE335" s="306"/>
      <c r="AF335" s="306"/>
      <c r="AG335" s="306"/>
      <c r="AH335" s="306"/>
      <c r="AI335" s="306"/>
      <c r="AJ335" s="307"/>
      <c r="AK335" s="218"/>
      <c r="AL335" s="218"/>
      <c r="AM335" s="218"/>
      <c r="AN335" s="218"/>
      <c r="AO335" s="218"/>
      <c r="AP335" s="218"/>
      <c r="AQ335" s="218"/>
      <c r="AR335" s="218"/>
      <c r="AS335" s="218"/>
      <c r="AT335" s="218"/>
      <c r="AU335" s="218"/>
      <c r="AV335" s="218"/>
      <c r="AW335" s="218"/>
      <c r="AX335" s="218"/>
      <c r="AY335" s="218"/>
      <c r="AZ335" s="218"/>
      <c r="BA335" s="218"/>
      <c r="BB335" s="218"/>
      <c r="BC335" s="218"/>
      <c r="BD335" s="218"/>
    </row>
    <row r="336" spans="1:58" ht="16.149999999999999" customHeight="1" thickBot="1">
      <c r="A336" s="218"/>
      <c r="B336" s="218"/>
      <c r="C336" s="715"/>
      <c r="D336" s="716"/>
      <c r="E336" s="716"/>
      <c r="F336" s="716"/>
      <c r="G336" s="716"/>
      <c r="H336" s="717"/>
      <c r="I336" s="298"/>
      <c r="J336" s="299"/>
      <c r="K336" s="298"/>
      <c r="L336" s="298" t="s">
        <v>171</v>
      </c>
      <c r="M336" s="298"/>
      <c r="N336" s="298"/>
      <c r="O336" s="298"/>
      <c r="P336" s="298"/>
      <c r="Q336" s="298"/>
      <c r="R336" s="298"/>
      <c r="S336" s="298"/>
      <c r="T336" s="298"/>
      <c r="U336" s="298"/>
      <c r="V336" s="298"/>
      <c r="W336" s="298"/>
      <c r="X336" s="298"/>
      <c r="Y336" s="298"/>
      <c r="Z336" s="298"/>
      <c r="AA336" s="298"/>
      <c r="AB336" s="298"/>
      <c r="AC336" s="298"/>
      <c r="AD336" s="298"/>
      <c r="AE336" s="298"/>
      <c r="AF336" s="298"/>
      <c r="AG336" s="298"/>
      <c r="AH336" s="298"/>
      <c r="AI336" s="298"/>
      <c r="AJ336" s="302"/>
      <c r="AK336" s="218"/>
      <c r="AL336" s="218"/>
      <c r="AM336" s="218"/>
      <c r="AN336" s="218"/>
      <c r="AO336" s="218"/>
      <c r="AP336" s="218"/>
      <c r="AQ336" s="218"/>
      <c r="AR336" s="218"/>
      <c r="AS336" s="218"/>
      <c r="AT336" s="218"/>
      <c r="AU336" s="218"/>
      <c r="AV336" s="218"/>
      <c r="AW336" s="218"/>
      <c r="AX336" s="218"/>
      <c r="AY336" s="218"/>
      <c r="AZ336" s="218"/>
      <c r="BA336" s="218"/>
      <c r="BB336" s="218"/>
      <c r="BC336" s="218"/>
      <c r="BD336" s="218"/>
      <c r="BF336" s="304" t="b">
        <v>0</v>
      </c>
    </row>
    <row r="337" spans="1:59" ht="6" customHeight="1">
      <c r="A337" s="218"/>
      <c r="B337" s="218"/>
      <c r="C337" s="718"/>
      <c r="D337" s="719"/>
      <c r="E337" s="719"/>
      <c r="F337" s="719"/>
      <c r="G337" s="719"/>
      <c r="H337" s="720"/>
      <c r="I337" s="298"/>
      <c r="J337" s="298"/>
      <c r="K337" s="298"/>
      <c r="L337" s="298"/>
      <c r="M337" s="298"/>
      <c r="N337" s="298"/>
      <c r="O337" s="298"/>
      <c r="P337" s="298"/>
      <c r="Q337" s="298"/>
      <c r="R337" s="298"/>
      <c r="S337" s="298"/>
      <c r="T337" s="298"/>
      <c r="U337" s="298"/>
      <c r="V337" s="298"/>
      <c r="W337" s="298"/>
      <c r="X337" s="298"/>
      <c r="Y337" s="298"/>
      <c r="Z337" s="298"/>
      <c r="AA337" s="298"/>
      <c r="AB337" s="298"/>
      <c r="AC337" s="298"/>
      <c r="AD337" s="298"/>
      <c r="AE337" s="298"/>
      <c r="AF337" s="298"/>
      <c r="AG337" s="298"/>
      <c r="AH337" s="298"/>
      <c r="AI337" s="298"/>
      <c r="AJ337" s="302"/>
      <c r="AK337" s="218"/>
      <c r="AL337" s="218"/>
      <c r="AM337" s="218"/>
      <c r="AN337" s="218"/>
      <c r="AO337" s="218"/>
      <c r="AP337" s="218"/>
      <c r="AQ337" s="218"/>
      <c r="AR337" s="218"/>
      <c r="AS337" s="218"/>
      <c r="AT337" s="218"/>
      <c r="AU337" s="218"/>
      <c r="AV337" s="218"/>
      <c r="AW337" s="218"/>
      <c r="AX337" s="218"/>
      <c r="AY337" s="218"/>
      <c r="AZ337" s="218"/>
      <c r="BA337" s="218"/>
      <c r="BB337" s="218"/>
      <c r="BC337" s="218"/>
      <c r="BD337" s="218"/>
      <c r="BF337" s="304"/>
    </row>
    <row r="338" spans="1:59" ht="16.149999999999999" customHeight="1">
      <c r="A338" s="218"/>
      <c r="B338" s="218"/>
      <c r="C338" s="718"/>
      <c r="D338" s="719"/>
      <c r="E338" s="719"/>
      <c r="F338" s="719"/>
      <c r="G338" s="719"/>
      <c r="H338" s="720"/>
      <c r="I338" s="298"/>
      <c r="J338" s="299"/>
      <c r="K338" s="298"/>
      <c r="L338" s="298" t="s">
        <v>172</v>
      </c>
      <c r="M338" s="298"/>
      <c r="N338" s="298"/>
      <c r="O338" s="298"/>
      <c r="P338" s="298"/>
      <c r="Q338" s="298"/>
      <c r="R338" s="298"/>
      <c r="S338" s="298"/>
      <c r="T338" s="298"/>
      <c r="U338" s="298"/>
      <c r="V338" s="298"/>
      <c r="W338" s="298"/>
      <c r="X338" s="298"/>
      <c r="Y338" s="298"/>
      <c r="Z338" s="298"/>
      <c r="AA338" s="298"/>
      <c r="AB338" s="298"/>
      <c r="AC338" s="298"/>
      <c r="AD338" s="298"/>
      <c r="AE338" s="298"/>
      <c r="AF338" s="298"/>
      <c r="AG338" s="298"/>
      <c r="AH338" s="298"/>
      <c r="AI338" s="298"/>
      <c r="AJ338" s="302"/>
      <c r="AK338" s="218"/>
      <c r="AL338" s="218"/>
      <c r="AM338" s="661" t="s">
        <v>579</v>
      </c>
      <c r="AN338" s="661"/>
      <c r="AO338" s="661"/>
      <c r="AP338" s="661"/>
      <c r="AQ338" s="661"/>
      <c r="AR338" s="661"/>
      <c r="AS338" s="661"/>
      <c r="AT338" s="661"/>
      <c r="AU338" s="661"/>
      <c r="AV338" s="661"/>
      <c r="AW338" s="661"/>
      <c r="AX338" s="661"/>
      <c r="AY338" s="661"/>
      <c r="AZ338" s="661"/>
      <c r="BA338" s="661"/>
      <c r="BB338" s="661"/>
      <c r="BC338" s="661"/>
      <c r="BD338" s="218"/>
      <c r="BF338" s="304" t="b">
        <v>0</v>
      </c>
      <c r="BG338" s="128" t="s">
        <v>162</v>
      </c>
    </row>
    <row r="339" spans="1:59" ht="6" customHeight="1">
      <c r="A339" s="218"/>
      <c r="B339" s="218"/>
      <c r="C339" s="718"/>
      <c r="D339" s="719"/>
      <c r="E339" s="719"/>
      <c r="F339" s="719"/>
      <c r="G339" s="719"/>
      <c r="H339" s="720"/>
      <c r="I339" s="298"/>
      <c r="J339" s="298"/>
      <c r="K339" s="298"/>
      <c r="L339" s="298"/>
      <c r="M339" s="298"/>
      <c r="N339" s="298"/>
      <c r="O339" s="298"/>
      <c r="P339" s="298"/>
      <c r="Q339" s="298"/>
      <c r="R339" s="298"/>
      <c r="S339" s="298"/>
      <c r="T339" s="298"/>
      <c r="U339" s="298"/>
      <c r="V339" s="298"/>
      <c r="W339" s="298"/>
      <c r="X339" s="298"/>
      <c r="Y339" s="298"/>
      <c r="Z339" s="298"/>
      <c r="AA339" s="298"/>
      <c r="AB339" s="298"/>
      <c r="AC339" s="298"/>
      <c r="AD339" s="298"/>
      <c r="AE339" s="298"/>
      <c r="AF339" s="298"/>
      <c r="AG339" s="298"/>
      <c r="AH339" s="298"/>
      <c r="AI339" s="298"/>
      <c r="AJ339" s="302"/>
      <c r="AK339" s="218"/>
      <c r="AL339" s="218"/>
      <c r="AM339" s="661"/>
      <c r="AN339" s="661"/>
      <c r="AO339" s="661"/>
      <c r="AP339" s="661"/>
      <c r="AQ339" s="661"/>
      <c r="AR339" s="661"/>
      <c r="AS339" s="661"/>
      <c r="AT339" s="661"/>
      <c r="AU339" s="661"/>
      <c r="AV339" s="661"/>
      <c r="AW339" s="661"/>
      <c r="AX339" s="661"/>
      <c r="AY339" s="661"/>
      <c r="AZ339" s="661"/>
      <c r="BA339" s="661"/>
      <c r="BB339" s="661"/>
      <c r="BC339" s="661"/>
      <c r="BD339" s="218"/>
      <c r="BF339" s="304"/>
    </row>
    <row r="340" spans="1:59" ht="16.149999999999999" customHeight="1">
      <c r="A340" s="218"/>
      <c r="B340" s="218"/>
      <c r="C340" s="718"/>
      <c r="D340" s="719"/>
      <c r="E340" s="719"/>
      <c r="F340" s="719"/>
      <c r="G340" s="719"/>
      <c r="H340" s="720"/>
      <c r="I340" s="298"/>
      <c r="J340" s="299"/>
      <c r="K340" s="298"/>
      <c r="L340" s="298" t="s">
        <v>173</v>
      </c>
      <c r="M340" s="298"/>
      <c r="N340" s="298"/>
      <c r="O340" s="298"/>
      <c r="P340" s="298"/>
      <c r="Q340" s="298"/>
      <c r="R340" s="298"/>
      <c r="S340" s="298"/>
      <c r="T340" s="298"/>
      <c r="U340" s="298"/>
      <c r="V340" s="298"/>
      <c r="W340" s="298"/>
      <c r="X340" s="298"/>
      <c r="Y340" s="298"/>
      <c r="Z340" s="298"/>
      <c r="AA340" s="298"/>
      <c r="AB340" s="298"/>
      <c r="AC340" s="298"/>
      <c r="AD340" s="298"/>
      <c r="AE340" s="298"/>
      <c r="AF340" s="298"/>
      <c r="AG340" s="298"/>
      <c r="AH340" s="298"/>
      <c r="AI340" s="298"/>
      <c r="AJ340" s="302"/>
      <c r="AK340" s="218"/>
      <c r="AL340" s="218"/>
      <c r="AM340" s="661"/>
      <c r="AN340" s="661"/>
      <c r="AO340" s="661"/>
      <c r="AP340" s="661"/>
      <c r="AQ340" s="661"/>
      <c r="AR340" s="661"/>
      <c r="AS340" s="661"/>
      <c r="AT340" s="661"/>
      <c r="AU340" s="661"/>
      <c r="AV340" s="661"/>
      <c r="AW340" s="661"/>
      <c r="AX340" s="661"/>
      <c r="AY340" s="661"/>
      <c r="AZ340" s="661"/>
      <c r="BA340" s="661"/>
      <c r="BB340" s="661"/>
      <c r="BC340" s="661"/>
      <c r="BD340" s="218"/>
      <c r="BF340" s="304" t="b">
        <v>0</v>
      </c>
    </row>
    <row r="341" spans="1:59" ht="6" customHeight="1">
      <c r="A341" s="218"/>
      <c r="B341" s="218"/>
      <c r="C341" s="718"/>
      <c r="D341" s="719"/>
      <c r="E341" s="719"/>
      <c r="F341" s="719"/>
      <c r="G341" s="719"/>
      <c r="H341" s="720"/>
      <c r="I341" s="298"/>
      <c r="J341" s="298"/>
      <c r="K341" s="298"/>
      <c r="L341" s="298"/>
      <c r="M341" s="298"/>
      <c r="N341" s="298"/>
      <c r="O341" s="298"/>
      <c r="P341" s="298"/>
      <c r="Q341" s="298"/>
      <c r="R341" s="298"/>
      <c r="S341" s="298"/>
      <c r="T341" s="298"/>
      <c r="U341" s="298"/>
      <c r="V341" s="298"/>
      <c r="W341" s="298"/>
      <c r="X341" s="298"/>
      <c r="Y341" s="298"/>
      <c r="Z341" s="298"/>
      <c r="AA341" s="298"/>
      <c r="AB341" s="298"/>
      <c r="AC341" s="298"/>
      <c r="AD341" s="298"/>
      <c r="AE341" s="298"/>
      <c r="AF341" s="298"/>
      <c r="AG341" s="298"/>
      <c r="AH341" s="298"/>
      <c r="AI341" s="298"/>
      <c r="AJ341" s="302"/>
      <c r="AK341" s="218"/>
      <c r="AL341" s="218"/>
      <c r="AM341" s="661"/>
      <c r="AN341" s="661"/>
      <c r="AO341" s="661"/>
      <c r="AP341" s="661"/>
      <c r="AQ341" s="661"/>
      <c r="AR341" s="661"/>
      <c r="AS341" s="661"/>
      <c r="AT341" s="661"/>
      <c r="AU341" s="661"/>
      <c r="AV341" s="661"/>
      <c r="AW341" s="661"/>
      <c r="AX341" s="661"/>
      <c r="AY341" s="661"/>
      <c r="AZ341" s="661"/>
      <c r="BA341" s="661"/>
      <c r="BB341" s="661"/>
      <c r="BC341" s="661"/>
      <c r="BD341" s="218"/>
      <c r="BF341" s="304"/>
    </row>
    <row r="342" spans="1:59" ht="16.149999999999999" customHeight="1">
      <c r="A342" s="218"/>
      <c r="B342" s="218"/>
      <c r="C342" s="718"/>
      <c r="D342" s="719"/>
      <c r="E342" s="719"/>
      <c r="F342" s="719"/>
      <c r="G342" s="719"/>
      <c r="H342" s="720"/>
      <c r="I342" s="298"/>
      <c r="J342" s="299"/>
      <c r="K342" s="298"/>
      <c r="L342" s="298" t="s">
        <v>164</v>
      </c>
      <c r="M342" s="298"/>
      <c r="N342" s="298"/>
      <c r="O342" s="298"/>
      <c r="P342" s="298"/>
      <c r="Q342" s="298"/>
      <c r="R342" s="298"/>
      <c r="S342" s="298"/>
      <c r="T342" s="298"/>
      <c r="U342" s="298"/>
      <c r="V342" s="298"/>
      <c r="W342" s="298"/>
      <c r="X342" s="298"/>
      <c r="Y342" s="298"/>
      <c r="Z342" s="298"/>
      <c r="AA342" s="298"/>
      <c r="AB342" s="298"/>
      <c r="AC342" s="298"/>
      <c r="AD342" s="298"/>
      <c r="AE342" s="298"/>
      <c r="AF342" s="298"/>
      <c r="AG342" s="298"/>
      <c r="AH342" s="298"/>
      <c r="AI342" s="298"/>
      <c r="AJ342" s="302"/>
      <c r="AK342" s="218"/>
      <c r="AL342" s="218"/>
      <c r="AM342" s="218"/>
      <c r="AN342" s="218"/>
      <c r="AO342" s="218"/>
      <c r="AP342" s="218"/>
      <c r="AQ342" s="218"/>
      <c r="AR342" s="218"/>
      <c r="AS342" s="218"/>
      <c r="AT342" s="218"/>
      <c r="AU342" s="218"/>
      <c r="AV342" s="218"/>
      <c r="AW342" s="218"/>
      <c r="AX342" s="218"/>
      <c r="AY342" s="218"/>
      <c r="AZ342" s="218"/>
      <c r="BA342" s="218"/>
      <c r="BB342" s="218"/>
      <c r="BC342" s="218"/>
      <c r="BD342" s="218"/>
      <c r="BF342" s="304" t="b">
        <v>0</v>
      </c>
    </row>
    <row r="343" spans="1:59" ht="6" customHeight="1">
      <c r="A343" s="218"/>
      <c r="B343" s="218"/>
      <c r="C343" s="718"/>
      <c r="D343" s="719"/>
      <c r="E343" s="719"/>
      <c r="F343" s="719"/>
      <c r="G343" s="719"/>
      <c r="H343" s="720"/>
      <c r="I343" s="296"/>
      <c r="J343" s="300"/>
      <c r="K343" s="300"/>
      <c r="L343" s="300"/>
      <c r="M343" s="300"/>
      <c r="N343" s="300"/>
      <c r="O343" s="300"/>
      <c r="P343" s="300"/>
      <c r="Q343" s="300"/>
      <c r="R343" s="300"/>
      <c r="S343" s="300"/>
      <c r="T343" s="300"/>
      <c r="U343" s="300"/>
      <c r="V343" s="300"/>
      <c r="W343" s="300"/>
      <c r="X343" s="300"/>
      <c r="Y343" s="300"/>
      <c r="Z343" s="300"/>
      <c r="AA343" s="300"/>
      <c r="AB343" s="300"/>
      <c r="AC343" s="300"/>
      <c r="AD343" s="300"/>
      <c r="AE343" s="300"/>
      <c r="AF343" s="300"/>
      <c r="AG343" s="300"/>
      <c r="AH343" s="300"/>
      <c r="AI343" s="300"/>
      <c r="AJ343" s="303"/>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row>
    <row r="344" spans="1:59" ht="16.149999999999999" customHeight="1">
      <c r="A344" s="218"/>
      <c r="B344" s="218"/>
      <c r="C344" s="718"/>
      <c r="D344" s="719"/>
      <c r="E344" s="719"/>
      <c r="F344" s="719"/>
      <c r="G344" s="719"/>
      <c r="H344" s="720"/>
      <c r="I344" s="298" t="s">
        <v>154</v>
      </c>
      <c r="J344" s="298"/>
      <c r="K344" s="298"/>
      <c r="L344" s="298"/>
      <c r="M344" s="298"/>
      <c r="N344" s="298"/>
      <c r="O344" s="298"/>
      <c r="P344" s="298"/>
      <c r="Q344" s="298"/>
      <c r="R344" s="298"/>
      <c r="S344" s="298"/>
      <c r="T344" s="298"/>
      <c r="U344" s="298"/>
      <c r="V344" s="298"/>
      <c r="W344" s="298"/>
      <c r="X344" s="298"/>
      <c r="Y344" s="298"/>
      <c r="Z344" s="298"/>
      <c r="AA344" s="298"/>
      <c r="AB344" s="298"/>
      <c r="AC344" s="298"/>
      <c r="AD344" s="298"/>
      <c r="AE344" s="298"/>
      <c r="AF344" s="298"/>
      <c r="AG344" s="298"/>
      <c r="AH344" s="298"/>
      <c r="AI344" s="298"/>
      <c r="AJ344" s="302"/>
      <c r="AK344" s="218"/>
      <c r="AL344" s="218"/>
      <c r="AM344" s="218"/>
      <c r="AN344" s="218"/>
      <c r="AO344" s="218"/>
      <c r="AP344" s="218"/>
      <c r="AQ344" s="218"/>
      <c r="AR344" s="218"/>
      <c r="AS344" s="218"/>
      <c r="AT344" s="218"/>
      <c r="AU344" s="218"/>
      <c r="AV344" s="218"/>
      <c r="AW344" s="218"/>
      <c r="AX344" s="218"/>
      <c r="AY344" s="218"/>
      <c r="AZ344" s="218"/>
      <c r="BA344" s="218"/>
      <c r="BB344" s="218"/>
      <c r="BC344" s="218"/>
      <c r="BD344" s="218"/>
    </row>
    <row r="345" spans="1:59" ht="16.149999999999999" customHeight="1">
      <c r="A345" s="218"/>
      <c r="B345" s="218"/>
      <c r="C345" s="718"/>
      <c r="D345" s="719"/>
      <c r="E345" s="719"/>
      <c r="F345" s="719"/>
      <c r="G345" s="719"/>
      <c r="H345" s="719"/>
      <c r="I345" s="725"/>
      <c r="J345" s="726"/>
      <c r="K345" s="726"/>
      <c r="L345" s="726"/>
      <c r="M345" s="726"/>
      <c r="N345" s="726"/>
      <c r="O345" s="726"/>
      <c r="P345" s="726"/>
      <c r="Q345" s="726"/>
      <c r="R345" s="726"/>
      <c r="S345" s="726"/>
      <c r="T345" s="726"/>
      <c r="U345" s="726"/>
      <c r="V345" s="726"/>
      <c r="W345" s="726"/>
      <c r="X345" s="726"/>
      <c r="Y345" s="726"/>
      <c r="Z345" s="726"/>
      <c r="AA345" s="726"/>
      <c r="AB345" s="726"/>
      <c r="AC345" s="726"/>
      <c r="AD345" s="726"/>
      <c r="AE345" s="726"/>
      <c r="AF345" s="726"/>
      <c r="AG345" s="726"/>
      <c r="AH345" s="726"/>
      <c r="AI345" s="726"/>
      <c r="AJ345" s="727"/>
      <c r="AK345" s="218"/>
      <c r="AL345" s="218"/>
      <c r="AM345" s="218"/>
      <c r="AN345" s="218"/>
      <c r="AO345" s="218"/>
      <c r="AP345" s="218"/>
      <c r="AQ345" s="218"/>
      <c r="AR345" s="218"/>
      <c r="AS345" s="218"/>
      <c r="AT345" s="218"/>
      <c r="AU345" s="218"/>
      <c r="AV345" s="218"/>
      <c r="AW345" s="218"/>
      <c r="AX345" s="218"/>
      <c r="AY345" s="218"/>
      <c r="AZ345" s="218"/>
      <c r="BA345" s="218"/>
      <c r="BB345" s="218"/>
      <c r="BC345" s="218"/>
      <c r="BD345" s="218"/>
    </row>
    <row r="346" spans="1:59" ht="16.149999999999999" customHeight="1">
      <c r="A346" s="218"/>
      <c r="B346" s="218"/>
      <c r="C346" s="718"/>
      <c r="D346" s="719"/>
      <c r="E346" s="719"/>
      <c r="F346" s="719"/>
      <c r="G346" s="719"/>
      <c r="H346" s="719"/>
      <c r="I346" s="728"/>
      <c r="J346" s="729"/>
      <c r="K346" s="729"/>
      <c r="L346" s="729"/>
      <c r="M346" s="729"/>
      <c r="N346" s="729"/>
      <c r="O346" s="729"/>
      <c r="P346" s="729"/>
      <c r="Q346" s="729"/>
      <c r="R346" s="729"/>
      <c r="S346" s="729"/>
      <c r="T346" s="729"/>
      <c r="U346" s="729"/>
      <c r="V346" s="729"/>
      <c r="W346" s="729"/>
      <c r="X346" s="729"/>
      <c r="Y346" s="729"/>
      <c r="Z346" s="729"/>
      <c r="AA346" s="729"/>
      <c r="AB346" s="729"/>
      <c r="AC346" s="729"/>
      <c r="AD346" s="729"/>
      <c r="AE346" s="729"/>
      <c r="AF346" s="729"/>
      <c r="AG346" s="729"/>
      <c r="AH346" s="729"/>
      <c r="AI346" s="729"/>
      <c r="AJ346" s="730"/>
      <c r="AK346" s="218"/>
      <c r="AL346" s="218"/>
      <c r="AM346" s="218"/>
      <c r="AN346" s="218"/>
      <c r="AO346" s="218"/>
      <c r="AP346" s="218"/>
      <c r="AQ346" s="218"/>
      <c r="AR346" s="218"/>
      <c r="AS346" s="218"/>
      <c r="AT346" s="218"/>
      <c r="AU346" s="218"/>
      <c r="AV346" s="218"/>
      <c r="AW346" s="218"/>
      <c r="AX346" s="218"/>
      <c r="AY346" s="218"/>
      <c r="AZ346" s="218"/>
      <c r="BA346" s="218"/>
      <c r="BB346" s="218"/>
      <c r="BC346" s="218"/>
      <c r="BD346" s="218"/>
    </row>
    <row r="347" spans="1:59" ht="16.149999999999999" customHeight="1">
      <c r="A347" s="218"/>
      <c r="B347" s="218"/>
      <c r="C347" s="718"/>
      <c r="D347" s="719"/>
      <c r="E347" s="719"/>
      <c r="F347" s="719"/>
      <c r="G347" s="719"/>
      <c r="H347" s="719"/>
      <c r="I347" s="728"/>
      <c r="J347" s="729"/>
      <c r="K347" s="729"/>
      <c r="L347" s="729"/>
      <c r="M347" s="729"/>
      <c r="N347" s="729"/>
      <c r="O347" s="729"/>
      <c r="P347" s="729"/>
      <c r="Q347" s="729"/>
      <c r="R347" s="729"/>
      <c r="S347" s="729"/>
      <c r="T347" s="729"/>
      <c r="U347" s="729"/>
      <c r="V347" s="729"/>
      <c r="W347" s="729"/>
      <c r="X347" s="729"/>
      <c r="Y347" s="729"/>
      <c r="Z347" s="729"/>
      <c r="AA347" s="729"/>
      <c r="AB347" s="729"/>
      <c r="AC347" s="729"/>
      <c r="AD347" s="729"/>
      <c r="AE347" s="729"/>
      <c r="AF347" s="729"/>
      <c r="AG347" s="729"/>
      <c r="AH347" s="729"/>
      <c r="AI347" s="729"/>
      <c r="AJ347" s="730"/>
      <c r="AK347" s="218"/>
      <c r="AL347" s="218"/>
      <c r="AM347" s="218"/>
      <c r="AN347" s="218"/>
      <c r="AO347" s="218"/>
      <c r="AP347" s="218"/>
      <c r="AQ347" s="218"/>
      <c r="AR347" s="218"/>
      <c r="AS347" s="218"/>
      <c r="AT347" s="218"/>
      <c r="AU347" s="218"/>
      <c r="AV347" s="218"/>
      <c r="AW347" s="218"/>
      <c r="AX347" s="218"/>
      <c r="AY347" s="218"/>
      <c r="AZ347" s="218"/>
      <c r="BA347" s="218"/>
      <c r="BB347" s="218"/>
      <c r="BC347" s="218"/>
      <c r="BD347" s="218"/>
    </row>
    <row r="348" spans="1:59" ht="16.149999999999999" customHeight="1">
      <c r="A348" s="218"/>
      <c r="B348" s="218"/>
      <c r="C348" s="718"/>
      <c r="D348" s="719"/>
      <c r="E348" s="719"/>
      <c r="F348" s="719"/>
      <c r="G348" s="719"/>
      <c r="H348" s="719"/>
      <c r="I348" s="728"/>
      <c r="J348" s="729"/>
      <c r="K348" s="729"/>
      <c r="L348" s="729"/>
      <c r="M348" s="729"/>
      <c r="N348" s="729"/>
      <c r="O348" s="729"/>
      <c r="P348" s="729"/>
      <c r="Q348" s="729"/>
      <c r="R348" s="729"/>
      <c r="S348" s="729"/>
      <c r="T348" s="729"/>
      <c r="U348" s="729"/>
      <c r="V348" s="729"/>
      <c r="W348" s="729"/>
      <c r="X348" s="729"/>
      <c r="Y348" s="729"/>
      <c r="Z348" s="729"/>
      <c r="AA348" s="729"/>
      <c r="AB348" s="729"/>
      <c r="AC348" s="729"/>
      <c r="AD348" s="729"/>
      <c r="AE348" s="729"/>
      <c r="AF348" s="729"/>
      <c r="AG348" s="729"/>
      <c r="AH348" s="729"/>
      <c r="AI348" s="729"/>
      <c r="AJ348" s="730"/>
      <c r="AK348" s="218"/>
      <c r="AL348" s="218"/>
      <c r="AM348" s="218"/>
      <c r="AN348" s="218"/>
      <c r="AO348" s="218"/>
      <c r="AP348" s="218"/>
      <c r="AQ348" s="218"/>
      <c r="AR348" s="218"/>
      <c r="AS348" s="218"/>
      <c r="AT348" s="218"/>
      <c r="AU348" s="218"/>
      <c r="AV348" s="218"/>
      <c r="AW348" s="218"/>
      <c r="AX348" s="218"/>
      <c r="AY348" s="218"/>
      <c r="AZ348" s="218"/>
      <c r="BA348" s="218"/>
      <c r="BB348" s="218"/>
      <c r="BC348" s="218"/>
      <c r="BD348" s="218"/>
    </row>
    <row r="349" spans="1:59" ht="16.149999999999999" customHeight="1">
      <c r="A349" s="218"/>
      <c r="B349" s="218"/>
      <c r="C349" s="718"/>
      <c r="D349" s="719"/>
      <c r="E349" s="719"/>
      <c r="F349" s="719"/>
      <c r="G349" s="719"/>
      <c r="H349" s="719"/>
      <c r="I349" s="728"/>
      <c r="J349" s="729"/>
      <c r="K349" s="729"/>
      <c r="L349" s="729"/>
      <c r="M349" s="729"/>
      <c r="N349" s="729"/>
      <c r="O349" s="729"/>
      <c r="P349" s="729"/>
      <c r="Q349" s="729"/>
      <c r="R349" s="729"/>
      <c r="S349" s="729"/>
      <c r="T349" s="729"/>
      <c r="U349" s="729"/>
      <c r="V349" s="729"/>
      <c r="W349" s="729"/>
      <c r="X349" s="729"/>
      <c r="Y349" s="729"/>
      <c r="Z349" s="729"/>
      <c r="AA349" s="729"/>
      <c r="AB349" s="729"/>
      <c r="AC349" s="729"/>
      <c r="AD349" s="729"/>
      <c r="AE349" s="729"/>
      <c r="AF349" s="729"/>
      <c r="AG349" s="729"/>
      <c r="AH349" s="729"/>
      <c r="AI349" s="729"/>
      <c r="AJ349" s="730"/>
      <c r="AK349" s="218"/>
      <c r="AL349" s="218"/>
      <c r="AM349" s="218"/>
      <c r="AN349" s="218"/>
      <c r="AO349" s="218"/>
      <c r="AP349" s="218"/>
      <c r="AQ349" s="218"/>
      <c r="AR349" s="218"/>
      <c r="AS349" s="218"/>
      <c r="AT349" s="218"/>
      <c r="AU349" s="218"/>
      <c r="AV349" s="218"/>
      <c r="AW349" s="218"/>
      <c r="AX349" s="218"/>
      <c r="AY349" s="218"/>
      <c r="AZ349" s="218"/>
      <c r="BA349" s="218"/>
      <c r="BB349" s="218"/>
      <c r="BC349" s="218"/>
      <c r="BD349" s="218"/>
    </row>
    <row r="350" spans="1:59" ht="16.149999999999999" customHeight="1">
      <c r="A350" s="218"/>
      <c r="B350" s="218"/>
      <c r="C350" s="718"/>
      <c r="D350" s="719"/>
      <c r="E350" s="719"/>
      <c r="F350" s="719"/>
      <c r="G350" s="719"/>
      <c r="H350" s="719"/>
      <c r="I350" s="728"/>
      <c r="J350" s="729"/>
      <c r="K350" s="729"/>
      <c r="L350" s="729"/>
      <c r="M350" s="729"/>
      <c r="N350" s="729"/>
      <c r="O350" s="729"/>
      <c r="P350" s="729"/>
      <c r="Q350" s="729"/>
      <c r="R350" s="729"/>
      <c r="S350" s="729"/>
      <c r="T350" s="729"/>
      <c r="U350" s="729"/>
      <c r="V350" s="729"/>
      <c r="W350" s="729"/>
      <c r="X350" s="729"/>
      <c r="Y350" s="729"/>
      <c r="Z350" s="729"/>
      <c r="AA350" s="729"/>
      <c r="AB350" s="729"/>
      <c r="AC350" s="729"/>
      <c r="AD350" s="729"/>
      <c r="AE350" s="729"/>
      <c r="AF350" s="729"/>
      <c r="AG350" s="729"/>
      <c r="AH350" s="729"/>
      <c r="AI350" s="729"/>
      <c r="AJ350" s="730"/>
      <c r="AK350" s="218"/>
      <c r="AL350" s="218"/>
      <c r="AM350" s="218"/>
      <c r="AN350" s="218"/>
      <c r="AO350" s="218"/>
      <c r="AP350" s="218"/>
      <c r="AQ350" s="218"/>
      <c r="AR350" s="218"/>
      <c r="AS350" s="218"/>
      <c r="AT350" s="218"/>
      <c r="AU350" s="218"/>
      <c r="AV350" s="218"/>
      <c r="AW350" s="218"/>
      <c r="AX350" s="218"/>
      <c r="AY350" s="218"/>
      <c r="AZ350" s="218"/>
      <c r="BA350" s="218"/>
      <c r="BB350" s="218"/>
      <c r="BC350" s="218"/>
      <c r="BD350" s="218"/>
    </row>
    <row r="351" spans="1:59" ht="16.149999999999999" customHeight="1">
      <c r="A351" s="218"/>
      <c r="B351" s="218"/>
      <c r="C351" s="718"/>
      <c r="D351" s="719"/>
      <c r="E351" s="719"/>
      <c r="F351" s="719"/>
      <c r="G351" s="719"/>
      <c r="H351" s="719"/>
      <c r="I351" s="728"/>
      <c r="J351" s="729"/>
      <c r="K351" s="729"/>
      <c r="L351" s="729"/>
      <c r="M351" s="729"/>
      <c r="N351" s="729"/>
      <c r="O351" s="729"/>
      <c r="P351" s="729"/>
      <c r="Q351" s="729"/>
      <c r="R351" s="729"/>
      <c r="S351" s="729"/>
      <c r="T351" s="729"/>
      <c r="U351" s="729"/>
      <c r="V351" s="729"/>
      <c r="W351" s="729"/>
      <c r="X351" s="729"/>
      <c r="Y351" s="729"/>
      <c r="Z351" s="729"/>
      <c r="AA351" s="729"/>
      <c r="AB351" s="729"/>
      <c r="AC351" s="729"/>
      <c r="AD351" s="729"/>
      <c r="AE351" s="729"/>
      <c r="AF351" s="729"/>
      <c r="AG351" s="729"/>
      <c r="AH351" s="729"/>
      <c r="AI351" s="729"/>
      <c r="AJ351" s="730"/>
      <c r="AK351" s="218"/>
      <c r="AL351" s="218"/>
      <c r="AM351" s="218"/>
      <c r="AN351" s="218"/>
      <c r="AO351" s="218"/>
      <c r="AP351" s="218"/>
      <c r="AQ351" s="218"/>
      <c r="AR351" s="218"/>
      <c r="AS351" s="218"/>
      <c r="AT351" s="218"/>
      <c r="AU351" s="218"/>
      <c r="AV351" s="218"/>
      <c r="AW351" s="218"/>
      <c r="AX351" s="218"/>
      <c r="AY351" s="218"/>
      <c r="AZ351" s="218"/>
      <c r="BA351" s="218"/>
      <c r="BB351" s="218"/>
      <c r="BC351" s="218"/>
      <c r="BD351" s="218"/>
    </row>
    <row r="352" spans="1:59" ht="16.149999999999999" customHeight="1">
      <c r="A352" s="218"/>
      <c r="B352" s="218"/>
      <c r="C352" s="718"/>
      <c r="D352" s="719"/>
      <c r="E352" s="719"/>
      <c r="F352" s="719"/>
      <c r="G352" s="719"/>
      <c r="H352" s="719"/>
      <c r="I352" s="731"/>
      <c r="J352" s="732"/>
      <c r="K352" s="732"/>
      <c r="L352" s="732"/>
      <c r="M352" s="732"/>
      <c r="N352" s="732"/>
      <c r="O352" s="732"/>
      <c r="P352" s="732"/>
      <c r="Q352" s="732"/>
      <c r="R352" s="732"/>
      <c r="S352" s="732"/>
      <c r="T352" s="732"/>
      <c r="U352" s="732"/>
      <c r="V352" s="732"/>
      <c r="W352" s="732"/>
      <c r="X352" s="732"/>
      <c r="Y352" s="732"/>
      <c r="Z352" s="732"/>
      <c r="AA352" s="732"/>
      <c r="AB352" s="732"/>
      <c r="AC352" s="732"/>
      <c r="AD352" s="732"/>
      <c r="AE352" s="732"/>
      <c r="AF352" s="732"/>
      <c r="AG352" s="732"/>
      <c r="AH352" s="732"/>
      <c r="AI352" s="732"/>
      <c r="AJ352" s="733"/>
      <c r="AK352" s="218"/>
      <c r="AL352" s="218"/>
      <c r="AM352" s="218"/>
      <c r="AN352" s="218"/>
      <c r="AO352" s="218"/>
      <c r="AP352" s="218"/>
      <c r="AQ352" s="218"/>
      <c r="AR352" s="218"/>
      <c r="AS352" s="218"/>
      <c r="AT352" s="218"/>
      <c r="AU352" s="218"/>
      <c r="AV352" s="218"/>
      <c r="AW352" s="218"/>
      <c r="AX352" s="218"/>
      <c r="AY352" s="218"/>
      <c r="AZ352" s="218"/>
      <c r="BA352" s="218"/>
      <c r="BB352" s="218"/>
      <c r="BC352" s="218"/>
      <c r="BD352" s="218"/>
    </row>
    <row r="353" spans="1:56" ht="16.149999999999999" customHeight="1">
      <c r="A353" s="218"/>
      <c r="B353" s="218"/>
      <c r="C353" s="744" t="s">
        <v>174</v>
      </c>
      <c r="D353" s="745"/>
      <c r="E353" s="745"/>
      <c r="F353" s="745"/>
      <c r="G353" s="745"/>
      <c r="H353" s="746"/>
      <c r="I353" s="298" t="s">
        <v>154</v>
      </c>
      <c r="J353" s="298"/>
      <c r="K353" s="298"/>
      <c r="L353" s="298"/>
      <c r="M353" s="298"/>
      <c r="N353" s="298"/>
      <c r="O353" s="298"/>
      <c r="P353" s="298"/>
      <c r="Q353" s="298"/>
      <c r="R353" s="298"/>
      <c r="S353" s="298"/>
      <c r="T353" s="298"/>
      <c r="U353" s="298"/>
      <c r="V353" s="298"/>
      <c r="W353" s="298"/>
      <c r="X353" s="298"/>
      <c r="Y353" s="298"/>
      <c r="Z353" s="298"/>
      <c r="AA353" s="298"/>
      <c r="AB353" s="298"/>
      <c r="AC353" s="298"/>
      <c r="AD353" s="298"/>
      <c r="AE353" s="298"/>
      <c r="AF353" s="298"/>
      <c r="AG353" s="298"/>
      <c r="AH353" s="298"/>
      <c r="AI353" s="298"/>
      <c r="AJ353" s="302"/>
      <c r="AK353" s="218"/>
      <c r="AL353" s="218"/>
      <c r="AM353" s="218"/>
      <c r="AN353" s="218"/>
      <c r="AO353" s="218"/>
      <c r="AP353" s="218"/>
      <c r="AQ353" s="218"/>
      <c r="AR353" s="218"/>
      <c r="AS353" s="218"/>
      <c r="AT353" s="218"/>
      <c r="AU353" s="218"/>
      <c r="AV353" s="218"/>
      <c r="AW353" s="218"/>
      <c r="AX353" s="218"/>
      <c r="AY353" s="218"/>
      <c r="AZ353" s="218"/>
      <c r="BA353" s="218"/>
      <c r="BB353" s="218"/>
      <c r="BC353" s="218"/>
      <c r="BD353" s="218"/>
    </row>
    <row r="354" spans="1:56" ht="16.149999999999999" customHeight="1">
      <c r="A354" s="218"/>
      <c r="B354" s="218"/>
      <c r="C354" s="744"/>
      <c r="D354" s="745"/>
      <c r="E354" s="745"/>
      <c r="F354" s="745"/>
      <c r="G354" s="745"/>
      <c r="H354" s="745"/>
      <c r="I354" s="725"/>
      <c r="J354" s="726"/>
      <c r="K354" s="726"/>
      <c r="L354" s="726"/>
      <c r="M354" s="726"/>
      <c r="N354" s="726"/>
      <c r="O354" s="726"/>
      <c r="P354" s="726"/>
      <c r="Q354" s="726"/>
      <c r="R354" s="726"/>
      <c r="S354" s="726"/>
      <c r="T354" s="726"/>
      <c r="U354" s="726"/>
      <c r="V354" s="726"/>
      <c r="W354" s="726"/>
      <c r="X354" s="726"/>
      <c r="Y354" s="726"/>
      <c r="Z354" s="726"/>
      <c r="AA354" s="726"/>
      <c r="AB354" s="726"/>
      <c r="AC354" s="726"/>
      <c r="AD354" s="726"/>
      <c r="AE354" s="726"/>
      <c r="AF354" s="726"/>
      <c r="AG354" s="726"/>
      <c r="AH354" s="726"/>
      <c r="AI354" s="726"/>
      <c r="AJ354" s="727"/>
      <c r="AK354" s="218"/>
      <c r="AL354" s="218"/>
      <c r="AM354" s="218"/>
      <c r="AN354" s="218"/>
      <c r="AO354" s="218"/>
      <c r="AP354" s="218"/>
      <c r="AQ354" s="218"/>
      <c r="AR354" s="218"/>
      <c r="AS354" s="218"/>
      <c r="AT354" s="218"/>
      <c r="AU354" s="218"/>
      <c r="AV354" s="218"/>
      <c r="AW354" s="218"/>
      <c r="AX354" s="218"/>
      <c r="AY354" s="218"/>
      <c r="AZ354" s="218"/>
      <c r="BA354" s="218"/>
      <c r="BB354" s="218"/>
      <c r="BC354" s="218"/>
      <c r="BD354" s="218"/>
    </row>
    <row r="355" spans="1:56" ht="16.149999999999999" customHeight="1">
      <c r="A355" s="218"/>
      <c r="B355" s="218"/>
      <c r="C355" s="744"/>
      <c r="D355" s="745"/>
      <c r="E355" s="745"/>
      <c r="F355" s="745"/>
      <c r="G355" s="745"/>
      <c r="H355" s="745"/>
      <c r="I355" s="728"/>
      <c r="J355" s="729"/>
      <c r="K355" s="729"/>
      <c r="L355" s="729"/>
      <c r="M355" s="729"/>
      <c r="N355" s="729"/>
      <c r="O355" s="729"/>
      <c r="P355" s="729"/>
      <c r="Q355" s="729"/>
      <c r="R355" s="729"/>
      <c r="S355" s="729"/>
      <c r="T355" s="729"/>
      <c r="U355" s="729"/>
      <c r="V355" s="729"/>
      <c r="W355" s="729"/>
      <c r="X355" s="729"/>
      <c r="Y355" s="729"/>
      <c r="Z355" s="729"/>
      <c r="AA355" s="729"/>
      <c r="AB355" s="729"/>
      <c r="AC355" s="729"/>
      <c r="AD355" s="729"/>
      <c r="AE355" s="729"/>
      <c r="AF355" s="729"/>
      <c r="AG355" s="729"/>
      <c r="AH355" s="729"/>
      <c r="AI355" s="729"/>
      <c r="AJ355" s="730"/>
      <c r="AK355" s="218"/>
      <c r="AL355" s="218"/>
      <c r="AM355" s="218"/>
      <c r="AN355" s="218"/>
      <c r="AO355" s="218"/>
      <c r="AP355" s="218"/>
      <c r="AQ355" s="218"/>
      <c r="AR355" s="218"/>
      <c r="AS355" s="218"/>
      <c r="AT355" s="218"/>
      <c r="AU355" s="218"/>
      <c r="AV355" s="218"/>
      <c r="AW355" s="218"/>
      <c r="AX355" s="218"/>
      <c r="AY355" s="218"/>
      <c r="AZ355" s="218"/>
      <c r="BA355" s="218"/>
      <c r="BB355" s="218"/>
      <c r="BC355" s="218"/>
      <c r="BD355" s="218"/>
    </row>
    <row r="356" spans="1:56" ht="16.149999999999999" customHeight="1">
      <c r="A356" s="218"/>
      <c r="B356" s="218"/>
      <c r="C356" s="744"/>
      <c r="D356" s="745"/>
      <c r="E356" s="745"/>
      <c r="F356" s="745"/>
      <c r="G356" s="745"/>
      <c r="H356" s="745"/>
      <c r="I356" s="728"/>
      <c r="J356" s="729"/>
      <c r="K356" s="729"/>
      <c r="L356" s="729"/>
      <c r="M356" s="729"/>
      <c r="N356" s="729"/>
      <c r="O356" s="729"/>
      <c r="P356" s="729"/>
      <c r="Q356" s="729"/>
      <c r="R356" s="729"/>
      <c r="S356" s="729"/>
      <c r="T356" s="729"/>
      <c r="U356" s="729"/>
      <c r="V356" s="729"/>
      <c r="W356" s="729"/>
      <c r="X356" s="729"/>
      <c r="Y356" s="729"/>
      <c r="Z356" s="729"/>
      <c r="AA356" s="729"/>
      <c r="AB356" s="729"/>
      <c r="AC356" s="729"/>
      <c r="AD356" s="729"/>
      <c r="AE356" s="729"/>
      <c r="AF356" s="729"/>
      <c r="AG356" s="729"/>
      <c r="AH356" s="729"/>
      <c r="AI356" s="729"/>
      <c r="AJ356" s="730"/>
      <c r="AK356" s="218"/>
      <c r="AL356" s="218"/>
      <c r="AM356" s="218"/>
      <c r="AN356" s="218"/>
      <c r="AO356" s="218"/>
      <c r="AP356" s="218"/>
      <c r="AQ356" s="218"/>
      <c r="AR356" s="218"/>
      <c r="AS356" s="218"/>
      <c r="AT356" s="218"/>
      <c r="AU356" s="218"/>
      <c r="AV356" s="218"/>
      <c r="AW356" s="218"/>
      <c r="AX356" s="218"/>
      <c r="AY356" s="218"/>
      <c r="AZ356" s="218"/>
      <c r="BA356" s="218"/>
      <c r="BB356" s="218"/>
      <c r="BC356" s="218"/>
      <c r="BD356" s="218"/>
    </row>
    <row r="357" spans="1:56" ht="16.149999999999999" customHeight="1">
      <c r="A357" s="218"/>
      <c r="B357" s="218"/>
      <c r="C357" s="744"/>
      <c r="D357" s="745"/>
      <c r="E357" s="745"/>
      <c r="F357" s="745"/>
      <c r="G357" s="745"/>
      <c r="H357" s="745"/>
      <c r="I357" s="728"/>
      <c r="J357" s="729"/>
      <c r="K357" s="729"/>
      <c r="L357" s="729"/>
      <c r="M357" s="729"/>
      <c r="N357" s="729"/>
      <c r="O357" s="729"/>
      <c r="P357" s="729"/>
      <c r="Q357" s="729"/>
      <c r="R357" s="729"/>
      <c r="S357" s="729"/>
      <c r="T357" s="729"/>
      <c r="U357" s="729"/>
      <c r="V357" s="729"/>
      <c r="W357" s="729"/>
      <c r="X357" s="729"/>
      <c r="Y357" s="729"/>
      <c r="Z357" s="729"/>
      <c r="AA357" s="729"/>
      <c r="AB357" s="729"/>
      <c r="AC357" s="729"/>
      <c r="AD357" s="729"/>
      <c r="AE357" s="729"/>
      <c r="AF357" s="729"/>
      <c r="AG357" s="729"/>
      <c r="AH357" s="729"/>
      <c r="AI357" s="729"/>
      <c r="AJ357" s="730"/>
      <c r="AK357" s="218"/>
      <c r="AL357" s="218"/>
      <c r="AM357" s="218"/>
      <c r="AN357" s="218"/>
      <c r="AO357" s="218"/>
      <c r="AP357" s="218"/>
      <c r="AQ357" s="218"/>
      <c r="AR357" s="218"/>
      <c r="AS357" s="218"/>
      <c r="AT357" s="218"/>
      <c r="AU357" s="218"/>
      <c r="AV357" s="218"/>
      <c r="AW357" s="218"/>
      <c r="AX357" s="218"/>
      <c r="AY357" s="218"/>
      <c r="AZ357" s="218"/>
      <c r="BA357" s="218"/>
      <c r="BB357" s="218"/>
      <c r="BC357" s="218"/>
      <c r="BD357" s="218"/>
    </row>
    <row r="358" spans="1:56" ht="16.149999999999999" customHeight="1">
      <c r="A358" s="218"/>
      <c r="B358" s="218"/>
      <c r="C358" s="744"/>
      <c r="D358" s="745"/>
      <c r="E358" s="745"/>
      <c r="F358" s="745"/>
      <c r="G358" s="745"/>
      <c r="H358" s="745"/>
      <c r="I358" s="728"/>
      <c r="J358" s="729"/>
      <c r="K358" s="729"/>
      <c r="L358" s="729"/>
      <c r="M358" s="729"/>
      <c r="N358" s="729"/>
      <c r="O358" s="729"/>
      <c r="P358" s="729"/>
      <c r="Q358" s="729"/>
      <c r="R358" s="729"/>
      <c r="S358" s="729"/>
      <c r="T358" s="729"/>
      <c r="U358" s="729"/>
      <c r="V358" s="729"/>
      <c r="W358" s="729"/>
      <c r="X358" s="729"/>
      <c r="Y358" s="729"/>
      <c r="Z358" s="729"/>
      <c r="AA358" s="729"/>
      <c r="AB358" s="729"/>
      <c r="AC358" s="729"/>
      <c r="AD358" s="729"/>
      <c r="AE358" s="729"/>
      <c r="AF358" s="729"/>
      <c r="AG358" s="729"/>
      <c r="AH358" s="729"/>
      <c r="AI358" s="729"/>
      <c r="AJ358" s="730"/>
      <c r="AK358" s="218"/>
      <c r="AL358" s="218"/>
      <c r="AM358" s="218"/>
      <c r="AN358" s="218"/>
      <c r="AO358" s="218"/>
      <c r="AP358" s="218"/>
      <c r="AQ358" s="218"/>
      <c r="AR358" s="218"/>
      <c r="AS358" s="218"/>
      <c r="AT358" s="218"/>
      <c r="AU358" s="218"/>
      <c r="AV358" s="218"/>
      <c r="AW358" s="218"/>
      <c r="AX358" s="218"/>
      <c r="AY358" s="218"/>
      <c r="AZ358" s="218"/>
      <c r="BA358" s="218"/>
      <c r="BB358" s="218"/>
      <c r="BC358" s="218"/>
      <c r="BD358" s="218"/>
    </row>
    <row r="359" spans="1:56" ht="16.149999999999999" customHeight="1">
      <c r="A359" s="218"/>
      <c r="B359" s="218"/>
      <c r="C359" s="744"/>
      <c r="D359" s="745"/>
      <c r="E359" s="745"/>
      <c r="F359" s="745"/>
      <c r="G359" s="745"/>
      <c r="H359" s="745"/>
      <c r="I359" s="728"/>
      <c r="J359" s="729"/>
      <c r="K359" s="729"/>
      <c r="L359" s="729"/>
      <c r="M359" s="729"/>
      <c r="N359" s="729"/>
      <c r="O359" s="729"/>
      <c r="P359" s="729"/>
      <c r="Q359" s="729"/>
      <c r="R359" s="729"/>
      <c r="S359" s="729"/>
      <c r="T359" s="729"/>
      <c r="U359" s="729"/>
      <c r="V359" s="729"/>
      <c r="W359" s="729"/>
      <c r="X359" s="729"/>
      <c r="Y359" s="729"/>
      <c r="Z359" s="729"/>
      <c r="AA359" s="729"/>
      <c r="AB359" s="729"/>
      <c r="AC359" s="729"/>
      <c r="AD359" s="729"/>
      <c r="AE359" s="729"/>
      <c r="AF359" s="729"/>
      <c r="AG359" s="729"/>
      <c r="AH359" s="729"/>
      <c r="AI359" s="729"/>
      <c r="AJ359" s="730"/>
      <c r="AK359" s="218"/>
      <c r="AL359" s="218"/>
      <c r="AM359" s="218"/>
      <c r="AN359" s="218"/>
      <c r="AO359" s="218"/>
      <c r="AP359" s="218"/>
      <c r="AQ359" s="218"/>
      <c r="AR359" s="218"/>
      <c r="AS359" s="218"/>
      <c r="AT359" s="218"/>
      <c r="AU359" s="218"/>
      <c r="AV359" s="218"/>
      <c r="AW359" s="218"/>
      <c r="AX359" s="218"/>
      <c r="AY359" s="218"/>
      <c r="AZ359" s="218"/>
      <c r="BA359" s="218"/>
      <c r="BB359" s="218"/>
      <c r="BC359" s="218"/>
      <c r="BD359" s="218"/>
    </row>
    <row r="360" spans="1:56" ht="16.149999999999999" customHeight="1">
      <c r="A360" s="218"/>
      <c r="B360" s="218"/>
      <c r="C360" s="744"/>
      <c r="D360" s="745"/>
      <c r="E360" s="745"/>
      <c r="F360" s="745"/>
      <c r="G360" s="745"/>
      <c r="H360" s="745"/>
      <c r="I360" s="728"/>
      <c r="J360" s="729"/>
      <c r="K360" s="729"/>
      <c r="L360" s="729"/>
      <c r="M360" s="729"/>
      <c r="N360" s="729"/>
      <c r="O360" s="729"/>
      <c r="P360" s="729"/>
      <c r="Q360" s="729"/>
      <c r="R360" s="729"/>
      <c r="S360" s="729"/>
      <c r="T360" s="729"/>
      <c r="U360" s="729"/>
      <c r="V360" s="729"/>
      <c r="W360" s="729"/>
      <c r="X360" s="729"/>
      <c r="Y360" s="729"/>
      <c r="Z360" s="729"/>
      <c r="AA360" s="729"/>
      <c r="AB360" s="729"/>
      <c r="AC360" s="729"/>
      <c r="AD360" s="729"/>
      <c r="AE360" s="729"/>
      <c r="AF360" s="729"/>
      <c r="AG360" s="729"/>
      <c r="AH360" s="729"/>
      <c r="AI360" s="729"/>
      <c r="AJ360" s="730"/>
      <c r="AK360" s="218"/>
      <c r="AL360" s="218"/>
      <c r="AM360" s="218"/>
      <c r="AN360" s="218"/>
      <c r="AO360" s="218"/>
      <c r="AP360" s="218"/>
      <c r="AQ360" s="218"/>
      <c r="AR360" s="218"/>
      <c r="AS360" s="218"/>
      <c r="AT360" s="218"/>
      <c r="AU360" s="218"/>
      <c r="AV360" s="218"/>
      <c r="AW360" s="218"/>
      <c r="AX360" s="218"/>
      <c r="AY360" s="218"/>
      <c r="AZ360" s="218"/>
      <c r="BA360" s="218"/>
      <c r="BB360" s="218"/>
      <c r="BC360" s="218"/>
      <c r="BD360" s="218"/>
    </row>
    <row r="361" spans="1:56" ht="16.149999999999999" customHeight="1">
      <c r="A361" s="218"/>
      <c r="B361" s="218"/>
      <c r="C361" s="744"/>
      <c r="D361" s="745"/>
      <c r="E361" s="745"/>
      <c r="F361" s="745"/>
      <c r="G361" s="745"/>
      <c r="H361" s="745"/>
      <c r="I361" s="731"/>
      <c r="J361" s="732"/>
      <c r="K361" s="732"/>
      <c r="L361" s="732"/>
      <c r="M361" s="732"/>
      <c r="N361" s="732"/>
      <c r="O361" s="732"/>
      <c r="P361" s="732"/>
      <c r="Q361" s="732"/>
      <c r="R361" s="732"/>
      <c r="S361" s="732"/>
      <c r="T361" s="732"/>
      <c r="U361" s="732"/>
      <c r="V361" s="732"/>
      <c r="W361" s="732"/>
      <c r="X361" s="732"/>
      <c r="Y361" s="732"/>
      <c r="Z361" s="732"/>
      <c r="AA361" s="732"/>
      <c r="AB361" s="732"/>
      <c r="AC361" s="732"/>
      <c r="AD361" s="732"/>
      <c r="AE361" s="732"/>
      <c r="AF361" s="732"/>
      <c r="AG361" s="732"/>
      <c r="AH361" s="732"/>
      <c r="AI361" s="732"/>
      <c r="AJ361" s="733"/>
      <c r="AK361" s="218"/>
      <c r="AL361" s="218"/>
      <c r="AM361" s="218"/>
      <c r="AN361" s="218"/>
      <c r="AO361" s="218"/>
      <c r="AP361" s="218"/>
      <c r="AQ361" s="218"/>
      <c r="AR361" s="218"/>
      <c r="AS361" s="218"/>
      <c r="AT361" s="218"/>
      <c r="AU361" s="218"/>
      <c r="AV361" s="218"/>
      <c r="AW361" s="218"/>
      <c r="AX361" s="218"/>
      <c r="AY361" s="218"/>
      <c r="AZ361" s="218"/>
      <c r="BA361" s="218"/>
      <c r="BB361" s="218"/>
      <c r="BC361" s="218"/>
      <c r="BD361" s="218"/>
    </row>
    <row r="362" spans="1:56" ht="16.149999999999999" customHeight="1">
      <c r="A362" s="218"/>
      <c r="B362" s="218"/>
      <c r="C362" s="744" t="s">
        <v>175</v>
      </c>
      <c r="D362" s="745"/>
      <c r="E362" s="745"/>
      <c r="F362" s="745"/>
      <c r="G362" s="745"/>
      <c r="H362" s="746"/>
      <c r="I362" s="298" t="s">
        <v>154</v>
      </c>
      <c r="J362" s="298"/>
      <c r="K362" s="298"/>
      <c r="L362" s="298"/>
      <c r="M362" s="298"/>
      <c r="N362" s="298"/>
      <c r="O362" s="298"/>
      <c r="P362" s="298"/>
      <c r="Q362" s="298"/>
      <c r="R362" s="298"/>
      <c r="S362" s="298"/>
      <c r="T362" s="298"/>
      <c r="U362" s="298"/>
      <c r="V362" s="298"/>
      <c r="W362" s="298"/>
      <c r="X362" s="298"/>
      <c r="Y362" s="298"/>
      <c r="Z362" s="298"/>
      <c r="AA362" s="298"/>
      <c r="AB362" s="298"/>
      <c r="AC362" s="298"/>
      <c r="AD362" s="298"/>
      <c r="AE362" s="298"/>
      <c r="AF362" s="298"/>
      <c r="AG362" s="298"/>
      <c r="AH362" s="298"/>
      <c r="AI362" s="298"/>
      <c r="AJ362" s="302"/>
      <c r="AK362" s="218"/>
      <c r="AL362" s="218"/>
      <c r="AM362" s="218"/>
      <c r="AN362" s="218"/>
      <c r="AO362" s="218"/>
      <c r="AP362" s="218"/>
      <c r="AQ362" s="218"/>
      <c r="AR362" s="218"/>
      <c r="AS362" s="218"/>
      <c r="AT362" s="218"/>
      <c r="AU362" s="218"/>
      <c r="AV362" s="218"/>
      <c r="AW362" s="218"/>
      <c r="AX362" s="218"/>
      <c r="AY362" s="218"/>
      <c r="AZ362" s="218"/>
      <c r="BA362" s="218"/>
      <c r="BB362" s="218"/>
      <c r="BC362" s="218"/>
      <c r="BD362" s="218"/>
    </row>
    <row r="363" spans="1:56" ht="16.149999999999999" customHeight="1">
      <c r="A363" s="218"/>
      <c r="B363" s="218"/>
      <c r="C363" s="744"/>
      <c r="D363" s="745"/>
      <c r="E363" s="745"/>
      <c r="F363" s="745"/>
      <c r="G363" s="745"/>
      <c r="H363" s="745"/>
      <c r="I363" s="725"/>
      <c r="J363" s="726"/>
      <c r="K363" s="726"/>
      <c r="L363" s="726"/>
      <c r="M363" s="726"/>
      <c r="N363" s="726"/>
      <c r="O363" s="726"/>
      <c r="P363" s="726"/>
      <c r="Q363" s="726"/>
      <c r="R363" s="726"/>
      <c r="S363" s="726"/>
      <c r="T363" s="726"/>
      <c r="U363" s="726"/>
      <c r="V363" s="726"/>
      <c r="W363" s="726"/>
      <c r="X363" s="726"/>
      <c r="Y363" s="726"/>
      <c r="Z363" s="726"/>
      <c r="AA363" s="726"/>
      <c r="AB363" s="726"/>
      <c r="AC363" s="726"/>
      <c r="AD363" s="726"/>
      <c r="AE363" s="726"/>
      <c r="AF363" s="726"/>
      <c r="AG363" s="726"/>
      <c r="AH363" s="726"/>
      <c r="AI363" s="726"/>
      <c r="AJ363" s="727"/>
      <c r="AK363" s="218"/>
      <c r="AL363" s="218"/>
      <c r="AM363" s="218"/>
      <c r="AN363" s="218"/>
      <c r="AO363" s="218"/>
      <c r="AP363" s="218"/>
      <c r="AQ363" s="218"/>
      <c r="AR363" s="218"/>
      <c r="AS363" s="218"/>
      <c r="AT363" s="218"/>
      <c r="AU363" s="218"/>
      <c r="AV363" s="218"/>
      <c r="AW363" s="218"/>
      <c r="AX363" s="218"/>
      <c r="AY363" s="218"/>
      <c r="AZ363" s="218"/>
      <c r="BA363" s="218"/>
      <c r="BB363" s="218"/>
      <c r="BC363" s="218"/>
      <c r="BD363" s="218"/>
    </row>
    <row r="364" spans="1:56" ht="16.149999999999999" customHeight="1">
      <c r="A364" s="218"/>
      <c r="B364" s="218"/>
      <c r="C364" s="744"/>
      <c r="D364" s="745"/>
      <c r="E364" s="745"/>
      <c r="F364" s="745"/>
      <c r="G364" s="745"/>
      <c r="H364" s="745"/>
      <c r="I364" s="728"/>
      <c r="J364" s="729"/>
      <c r="K364" s="729"/>
      <c r="L364" s="729"/>
      <c r="M364" s="729"/>
      <c r="N364" s="729"/>
      <c r="O364" s="729"/>
      <c r="P364" s="729"/>
      <c r="Q364" s="729"/>
      <c r="R364" s="729"/>
      <c r="S364" s="729"/>
      <c r="T364" s="729"/>
      <c r="U364" s="729"/>
      <c r="V364" s="729"/>
      <c r="W364" s="729"/>
      <c r="X364" s="729"/>
      <c r="Y364" s="729"/>
      <c r="Z364" s="729"/>
      <c r="AA364" s="729"/>
      <c r="AB364" s="729"/>
      <c r="AC364" s="729"/>
      <c r="AD364" s="729"/>
      <c r="AE364" s="729"/>
      <c r="AF364" s="729"/>
      <c r="AG364" s="729"/>
      <c r="AH364" s="729"/>
      <c r="AI364" s="729"/>
      <c r="AJ364" s="730"/>
      <c r="AK364" s="218"/>
      <c r="AL364" s="218"/>
      <c r="AM364" s="218"/>
      <c r="AN364" s="218"/>
      <c r="AO364" s="218"/>
      <c r="AP364" s="218"/>
      <c r="AQ364" s="218"/>
      <c r="AR364" s="218"/>
      <c r="AS364" s="218"/>
      <c r="AT364" s="218"/>
      <c r="AU364" s="218"/>
      <c r="AV364" s="218"/>
      <c r="AW364" s="218"/>
      <c r="AX364" s="218"/>
      <c r="AY364" s="218"/>
      <c r="AZ364" s="218"/>
      <c r="BA364" s="218"/>
      <c r="BB364" s="218"/>
      <c r="BC364" s="218"/>
      <c r="BD364" s="218"/>
    </row>
    <row r="365" spans="1:56" ht="16.149999999999999" customHeight="1">
      <c r="A365" s="218"/>
      <c r="B365" s="218"/>
      <c r="C365" s="744"/>
      <c r="D365" s="745"/>
      <c r="E365" s="745"/>
      <c r="F365" s="745"/>
      <c r="G365" s="745"/>
      <c r="H365" s="745"/>
      <c r="I365" s="728"/>
      <c r="J365" s="729"/>
      <c r="K365" s="729"/>
      <c r="L365" s="729"/>
      <c r="M365" s="729"/>
      <c r="N365" s="729"/>
      <c r="O365" s="729"/>
      <c r="P365" s="729"/>
      <c r="Q365" s="729"/>
      <c r="R365" s="729"/>
      <c r="S365" s="729"/>
      <c r="T365" s="729"/>
      <c r="U365" s="729"/>
      <c r="V365" s="729"/>
      <c r="W365" s="729"/>
      <c r="X365" s="729"/>
      <c r="Y365" s="729"/>
      <c r="Z365" s="729"/>
      <c r="AA365" s="729"/>
      <c r="AB365" s="729"/>
      <c r="AC365" s="729"/>
      <c r="AD365" s="729"/>
      <c r="AE365" s="729"/>
      <c r="AF365" s="729"/>
      <c r="AG365" s="729"/>
      <c r="AH365" s="729"/>
      <c r="AI365" s="729"/>
      <c r="AJ365" s="730"/>
      <c r="AK365" s="218"/>
      <c r="AL365" s="218"/>
      <c r="AM365" s="218"/>
      <c r="AN365" s="218"/>
      <c r="AO365" s="218"/>
      <c r="AP365" s="218"/>
      <c r="AQ365" s="218"/>
      <c r="AR365" s="218"/>
      <c r="AS365" s="218"/>
      <c r="AT365" s="218"/>
      <c r="AU365" s="218"/>
      <c r="AV365" s="218"/>
      <c r="AW365" s="218"/>
      <c r="AX365" s="218"/>
      <c r="AY365" s="218"/>
      <c r="AZ365" s="218"/>
      <c r="BA365" s="218"/>
      <c r="BB365" s="218"/>
      <c r="BC365" s="218"/>
      <c r="BD365" s="218"/>
    </row>
    <row r="366" spans="1:56" ht="16.149999999999999" customHeight="1">
      <c r="A366" s="218"/>
      <c r="B366" s="218"/>
      <c r="C366" s="744"/>
      <c r="D366" s="745"/>
      <c r="E366" s="745"/>
      <c r="F366" s="745"/>
      <c r="G366" s="745"/>
      <c r="H366" s="745"/>
      <c r="I366" s="728"/>
      <c r="J366" s="729"/>
      <c r="K366" s="729"/>
      <c r="L366" s="729"/>
      <c r="M366" s="729"/>
      <c r="N366" s="729"/>
      <c r="O366" s="729"/>
      <c r="P366" s="729"/>
      <c r="Q366" s="729"/>
      <c r="R366" s="729"/>
      <c r="S366" s="729"/>
      <c r="T366" s="729"/>
      <c r="U366" s="729"/>
      <c r="V366" s="729"/>
      <c r="W366" s="729"/>
      <c r="X366" s="729"/>
      <c r="Y366" s="729"/>
      <c r="Z366" s="729"/>
      <c r="AA366" s="729"/>
      <c r="AB366" s="729"/>
      <c r="AC366" s="729"/>
      <c r="AD366" s="729"/>
      <c r="AE366" s="729"/>
      <c r="AF366" s="729"/>
      <c r="AG366" s="729"/>
      <c r="AH366" s="729"/>
      <c r="AI366" s="729"/>
      <c r="AJ366" s="730"/>
      <c r="AK366" s="218"/>
      <c r="AL366" s="218"/>
      <c r="AM366" s="218"/>
      <c r="AN366" s="218"/>
      <c r="AO366" s="218"/>
      <c r="AP366" s="218"/>
      <c r="AQ366" s="218"/>
      <c r="AR366" s="218"/>
      <c r="AS366" s="218"/>
      <c r="AT366" s="218"/>
      <c r="AU366" s="218"/>
      <c r="AV366" s="218"/>
      <c r="AW366" s="218"/>
      <c r="AX366" s="218"/>
      <c r="AY366" s="218"/>
      <c r="AZ366" s="218"/>
      <c r="BA366" s="218"/>
      <c r="BB366" s="218"/>
      <c r="BC366" s="218"/>
      <c r="BD366" s="218"/>
    </row>
    <row r="367" spans="1:56" ht="16.149999999999999" customHeight="1">
      <c r="A367" s="218"/>
      <c r="B367" s="218"/>
      <c r="C367" s="744"/>
      <c r="D367" s="745"/>
      <c r="E367" s="745"/>
      <c r="F367" s="745"/>
      <c r="G367" s="745"/>
      <c r="H367" s="745"/>
      <c r="I367" s="728"/>
      <c r="J367" s="729"/>
      <c r="K367" s="729"/>
      <c r="L367" s="729"/>
      <c r="M367" s="729"/>
      <c r="N367" s="729"/>
      <c r="O367" s="729"/>
      <c r="P367" s="729"/>
      <c r="Q367" s="729"/>
      <c r="R367" s="729"/>
      <c r="S367" s="729"/>
      <c r="T367" s="729"/>
      <c r="U367" s="729"/>
      <c r="V367" s="729"/>
      <c r="W367" s="729"/>
      <c r="X367" s="729"/>
      <c r="Y367" s="729"/>
      <c r="Z367" s="729"/>
      <c r="AA367" s="729"/>
      <c r="AB367" s="729"/>
      <c r="AC367" s="729"/>
      <c r="AD367" s="729"/>
      <c r="AE367" s="729"/>
      <c r="AF367" s="729"/>
      <c r="AG367" s="729"/>
      <c r="AH367" s="729"/>
      <c r="AI367" s="729"/>
      <c r="AJ367" s="730"/>
      <c r="AK367" s="218"/>
      <c r="AL367" s="218"/>
      <c r="AM367" s="218"/>
      <c r="AN367" s="218"/>
      <c r="AO367" s="218"/>
      <c r="AP367" s="218"/>
      <c r="AQ367" s="218"/>
      <c r="AR367" s="218"/>
      <c r="AS367" s="218"/>
      <c r="AT367" s="218"/>
      <c r="AU367" s="218"/>
      <c r="AV367" s="218"/>
      <c r="AW367" s="218"/>
      <c r="AX367" s="218"/>
      <c r="AY367" s="218"/>
      <c r="AZ367" s="218"/>
      <c r="BA367" s="218"/>
      <c r="BB367" s="218"/>
      <c r="BC367" s="218"/>
      <c r="BD367" s="218"/>
    </row>
    <row r="368" spans="1:56" ht="16.149999999999999" customHeight="1">
      <c r="A368" s="218"/>
      <c r="B368" s="218"/>
      <c r="C368" s="744"/>
      <c r="D368" s="745"/>
      <c r="E368" s="745"/>
      <c r="F368" s="745"/>
      <c r="G368" s="745"/>
      <c r="H368" s="745"/>
      <c r="I368" s="728"/>
      <c r="J368" s="729"/>
      <c r="K368" s="729"/>
      <c r="L368" s="729"/>
      <c r="M368" s="729"/>
      <c r="N368" s="729"/>
      <c r="O368" s="729"/>
      <c r="P368" s="729"/>
      <c r="Q368" s="729"/>
      <c r="R368" s="729"/>
      <c r="S368" s="729"/>
      <c r="T368" s="729"/>
      <c r="U368" s="729"/>
      <c r="V368" s="729"/>
      <c r="W368" s="729"/>
      <c r="X368" s="729"/>
      <c r="Y368" s="729"/>
      <c r="Z368" s="729"/>
      <c r="AA368" s="729"/>
      <c r="AB368" s="729"/>
      <c r="AC368" s="729"/>
      <c r="AD368" s="729"/>
      <c r="AE368" s="729"/>
      <c r="AF368" s="729"/>
      <c r="AG368" s="729"/>
      <c r="AH368" s="729"/>
      <c r="AI368" s="729"/>
      <c r="AJ368" s="730"/>
      <c r="AK368" s="218"/>
      <c r="AL368" s="218"/>
      <c r="AM368" s="218"/>
      <c r="AN368" s="218"/>
      <c r="AO368" s="218"/>
      <c r="AP368" s="218"/>
      <c r="AQ368" s="218"/>
      <c r="AR368" s="218"/>
      <c r="AS368" s="218"/>
      <c r="AT368" s="218"/>
      <c r="AU368" s="218"/>
      <c r="AV368" s="218"/>
      <c r="AW368" s="218"/>
      <c r="AX368" s="218"/>
      <c r="AY368" s="218"/>
      <c r="AZ368" s="218"/>
      <c r="BA368" s="218"/>
      <c r="BB368" s="218"/>
      <c r="BC368" s="218"/>
      <c r="BD368" s="218"/>
    </row>
    <row r="369" spans="1:56" ht="16.149999999999999" customHeight="1">
      <c r="A369" s="218"/>
      <c r="B369" s="218"/>
      <c r="C369" s="744"/>
      <c r="D369" s="745"/>
      <c r="E369" s="745"/>
      <c r="F369" s="745"/>
      <c r="G369" s="745"/>
      <c r="H369" s="745"/>
      <c r="I369" s="728"/>
      <c r="J369" s="729"/>
      <c r="K369" s="729"/>
      <c r="L369" s="729"/>
      <c r="M369" s="729"/>
      <c r="N369" s="729"/>
      <c r="O369" s="729"/>
      <c r="P369" s="729"/>
      <c r="Q369" s="729"/>
      <c r="R369" s="729"/>
      <c r="S369" s="729"/>
      <c r="T369" s="729"/>
      <c r="U369" s="729"/>
      <c r="V369" s="729"/>
      <c r="W369" s="729"/>
      <c r="X369" s="729"/>
      <c r="Y369" s="729"/>
      <c r="Z369" s="729"/>
      <c r="AA369" s="729"/>
      <c r="AB369" s="729"/>
      <c r="AC369" s="729"/>
      <c r="AD369" s="729"/>
      <c r="AE369" s="729"/>
      <c r="AF369" s="729"/>
      <c r="AG369" s="729"/>
      <c r="AH369" s="729"/>
      <c r="AI369" s="729"/>
      <c r="AJ369" s="730"/>
      <c r="AK369" s="218"/>
      <c r="AL369" s="218"/>
      <c r="AM369" s="218"/>
      <c r="AN369" s="218"/>
      <c r="AO369" s="218"/>
      <c r="AP369" s="218"/>
      <c r="AQ369" s="218"/>
      <c r="AR369" s="218"/>
      <c r="AS369" s="218"/>
      <c r="AT369" s="218"/>
      <c r="AU369" s="218"/>
      <c r="AV369" s="218"/>
      <c r="AW369" s="218"/>
      <c r="AX369" s="218"/>
      <c r="AY369" s="218"/>
      <c r="AZ369" s="218"/>
      <c r="BA369" s="218"/>
      <c r="BB369" s="218"/>
      <c r="BC369" s="218"/>
      <c r="BD369" s="218"/>
    </row>
    <row r="370" spans="1:56" ht="16.149999999999999" customHeight="1">
      <c r="A370" s="218"/>
      <c r="B370" s="218"/>
      <c r="C370" s="744"/>
      <c r="D370" s="745"/>
      <c r="E370" s="745"/>
      <c r="F370" s="745"/>
      <c r="G370" s="745"/>
      <c r="H370" s="745"/>
      <c r="I370" s="731"/>
      <c r="J370" s="732"/>
      <c r="K370" s="732"/>
      <c r="L370" s="732"/>
      <c r="M370" s="732"/>
      <c r="N370" s="732"/>
      <c r="O370" s="732"/>
      <c r="P370" s="732"/>
      <c r="Q370" s="732"/>
      <c r="R370" s="732"/>
      <c r="S370" s="732"/>
      <c r="T370" s="732"/>
      <c r="U370" s="732"/>
      <c r="V370" s="732"/>
      <c r="W370" s="732"/>
      <c r="X370" s="732"/>
      <c r="Y370" s="732"/>
      <c r="Z370" s="732"/>
      <c r="AA370" s="732"/>
      <c r="AB370" s="732"/>
      <c r="AC370" s="732"/>
      <c r="AD370" s="732"/>
      <c r="AE370" s="732"/>
      <c r="AF370" s="732"/>
      <c r="AG370" s="732"/>
      <c r="AH370" s="732"/>
      <c r="AI370" s="732"/>
      <c r="AJ370" s="733"/>
      <c r="AK370" s="218"/>
      <c r="AL370" s="218"/>
      <c r="AM370" s="218"/>
      <c r="AN370" s="218"/>
      <c r="AO370" s="218"/>
      <c r="AP370" s="218"/>
      <c r="AQ370" s="218"/>
      <c r="AR370" s="218"/>
      <c r="AS370" s="218"/>
      <c r="AT370" s="218"/>
      <c r="AU370" s="218"/>
      <c r="AV370" s="218"/>
      <c r="AW370" s="218"/>
      <c r="AX370" s="218"/>
      <c r="AY370" s="218"/>
      <c r="AZ370" s="218"/>
      <c r="BA370" s="218"/>
      <c r="BB370" s="218"/>
      <c r="BC370" s="218"/>
      <c r="BD370" s="218"/>
    </row>
    <row r="371" spans="1:56" ht="16.149999999999999" customHeight="1">
      <c r="A371" s="218"/>
      <c r="B371" s="218"/>
      <c r="C371" s="601" t="s">
        <v>176</v>
      </c>
      <c r="D371" s="734"/>
      <c r="E371" s="734"/>
      <c r="F371" s="734"/>
      <c r="G371" s="734"/>
      <c r="H371" s="735"/>
      <c r="I371" s="298" t="s">
        <v>154</v>
      </c>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302"/>
      <c r="AK371" s="218"/>
      <c r="AL371" s="218"/>
      <c r="AM371" s="218"/>
      <c r="AN371" s="218"/>
      <c r="AO371" s="218"/>
      <c r="AP371" s="218"/>
      <c r="AQ371" s="218"/>
      <c r="AR371" s="218"/>
      <c r="AS371" s="218"/>
      <c r="AT371" s="218"/>
      <c r="AU371" s="218"/>
      <c r="AV371" s="218"/>
      <c r="AW371" s="218"/>
      <c r="AX371" s="218"/>
      <c r="AY371" s="218"/>
      <c r="AZ371" s="218"/>
      <c r="BA371" s="218"/>
      <c r="BB371" s="218"/>
      <c r="BC371" s="218"/>
      <c r="BD371" s="218"/>
    </row>
    <row r="372" spans="1:56" ht="16.149999999999999" customHeight="1">
      <c r="A372" s="218"/>
      <c r="B372" s="218"/>
      <c r="C372" s="601"/>
      <c r="D372" s="734"/>
      <c r="E372" s="734"/>
      <c r="F372" s="734"/>
      <c r="G372" s="734"/>
      <c r="H372" s="734"/>
      <c r="I372" s="725"/>
      <c r="J372" s="726"/>
      <c r="K372" s="726"/>
      <c r="L372" s="726"/>
      <c r="M372" s="726"/>
      <c r="N372" s="726"/>
      <c r="O372" s="726"/>
      <c r="P372" s="726"/>
      <c r="Q372" s="726"/>
      <c r="R372" s="726"/>
      <c r="S372" s="726"/>
      <c r="T372" s="726"/>
      <c r="U372" s="726"/>
      <c r="V372" s="726"/>
      <c r="W372" s="726"/>
      <c r="X372" s="726"/>
      <c r="Y372" s="726"/>
      <c r="Z372" s="726"/>
      <c r="AA372" s="726"/>
      <c r="AB372" s="726"/>
      <c r="AC372" s="726"/>
      <c r="AD372" s="726"/>
      <c r="AE372" s="726"/>
      <c r="AF372" s="726"/>
      <c r="AG372" s="726"/>
      <c r="AH372" s="726"/>
      <c r="AI372" s="726"/>
      <c r="AJ372" s="727"/>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row>
    <row r="373" spans="1:56" ht="16.149999999999999" customHeight="1">
      <c r="A373" s="218"/>
      <c r="B373" s="218"/>
      <c r="C373" s="601"/>
      <c r="D373" s="734"/>
      <c r="E373" s="734"/>
      <c r="F373" s="734"/>
      <c r="G373" s="734"/>
      <c r="H373" s="734"/>
      <c r="I373" s="728"/>
      <c r="J373" s="729"/>
      <c r="K373" s="729"/>
      <c r="L373" s="729"/>
      <c r="M373" s="729"/>
      <c r="N373" s="729"/>
      <c r="O373" s="729"/>
      <c r="P373" s="729"/>
      <c r="Q373" s="729"/>
      <c r="R373" s="729"/>
      <c r="S373" s="729"/>
      <c r="T373" s="729"/>
      <c r="U373" s="729"/>
      <c r="V373" s="729"/>
      <c r="W373" s="729"/>
      <c r="X373" s="729"/>
      <c r="Y373" s="729"/>
      <c r="Z373" s="729"/>
      <c r="AA373" s="729"/>
      <c r="AB373" s="729"/>
      <c r="AC373" s="729"/>
      <c r="AD373" s="729"/>
      <c r="AE373" s="729"/>
      <c r="AF373" s="729"/>
      <c r="AG373" s="729"/>
      <c r="AH373" s="729"/>
      <c r="AI373" s="729"/>
      <c r="AJ373" s="730"/>
      <c r="AK373" s="218"/>
      <c r="AL373" s="218"/>
      <c r="AM373" s="218"/>
      <c r="AN373" s="218"/>
      <c r="AO373" s="218"/>
      <c r="AP373" s="218"/>
      <c r="AQ373" s="218"/>
      <c r="AR373" s="218"/>
      <c r="AS373" s="218"/>
      <c r="AT373" s="218"/>
      <c r="AU373" s="218"/>
      <c r="AV373" s="218"/>
      <c r="AW373" s="218"/>
      <c r="AX373" s="218"/>
      <c r="AY373" s="218"/>
      <c r="AZ373" s="218"/>
      <c r="BA373" s="218"/>
      <c r="BB373" s="218"/>
      <c r="BC373" s="218"/>
      <c r="BD373" s="218"/>
    </row>
    <row r="374" spans="1:56" ht="16.149999999999999" customHeight="1">
      <c r="A374" s="218"/>
      <c r="B374" s="218"/>
      <c r="C374" s="601"/>
      <c r="D374" s="734"/>
      <c r="E374" s="734"/>
      <c r="F374" s="734"/>
      <c r="G374" s="734"/>
      <c r="H374" s="734"/>
      <c r="I374" s="728"/>
      <c r="J374" s="729"/>
      <c r="K374" s="729"/>
      <c r="L374" s="729"/>
      <c r="M374" s="729"/>
      <c r="N374" s="729"/>
      <c r="O374" s="729"/>
      <c r="P374" s="729"/>
      <c r="Q374" s="729"/>
      <c r="R374" s="729"/>
      <c r="S374" s="729"/>
      <c r="T374" s="729"/>
      <c r="U374" s="729"/>
      <c r="V374" s="729"/>
      <c r="W374" s="729"/>
      <c r="X374" s="729"/>
      <c r="Y374" s="729"/>
      <c r="Z374" s="729"/>
      <c r="AA374" s="729"/>
      <c r="AB374" s="729"/>
      <c r="AC374" s="729"/>
      <c r="AD374" s="729"/>
      <c r="AE374" s="729"/>
      <c r="AF374" s="729"/>
      <c r="AG374" s="729"/>
      <c r="AH374" s="729"/>
      <c r="AI374" s="729"/>
      <c r="AJ374" s="730"/>
      <c r="AK374" s="218"/>
      <c r="AL374" s="218"/>
      <c r="AM374" s="218"/>
      <c r="AN374" s="218"/>
      <c r="AO374" s="218"/>
      <c r="AP374" s="218"/>
      <c r="AQ374" s="218"/>
      <c r="AR374" s="218"/>
      <c r="AS374" s="218"/>
      <c r="AT374" s="218"/>
      <c r="AU374" s="218"/>
      <c r="AV374" s="218"/>
      <c r="AW374" s="218"/>
      <c r="AX374" s="218"/>
      <c r="AY374" s="218"/>
      <c r="AZ374" s="218"/>
      <c r="BA374" s="218"/>
      <c r="BB374" s="218"/>
      <c r="BC374" s="218"/>
      <c r="BD374" s="218"/>
    </row>
    <row r="375" spans="1:56" ht="16.149999999999999" customHeight="1">
      <c r="A375" s="218"/>
      <c r="B375" s="218"/>
      <c r="C375" s="601"/>
      <c r="D375" s="734"/>
      <c r="E375" s="734"/>
      <c r="F375" s="734"/>
      <c r="G375" s="734"/>
      <c r="H375" s="734"/>
      <c r="I375" s="728"/>
      <c r="J375" s="729"/>
      <c r="K375" s="729"/>
      <c r="L375" s="729"/>
      <c r="M375" s="729"/>
      <c r="N375" s="729"/>
      <c r="O375" s="729"/>
      <c r="P375" s="729"/>
      <c r="Q375" s="729"/>
      <c r="R375" s="729"/>
      <c r="S375" s="729"/>
      <c r="T375" s="729"/>
      <c r="U375" s="729"/>
      <c r="V375" s="729"/>
      <c r="W375" s="729"/>
      <c r="X375" s="729"/>
      <c r="Y375" s="729"/>
      <c r="Z375" s="729"/>
      <c r="AA375" s="729"/>
      <c r="AB375" s="729"/>
      <c r="AC375" s="729"/>
      <c r="AD375" s="729"/>
      <c r="AE375" s="729"/>
      <c r="AF375" s="729"/>
      <c r="AG375" s="729"/>
      <c r="AH375" s="729"/>
      <c r="AI375" s="729"/>
      <c r="AJ375" s="730"/>
      <c r="AK375" s="218"/>
      <c r="AL375" s="218"/>
      <c r="AM375" s="218"/>
      <c r="AN375" s="218"/>
      <c r="AO375" s="218"/>
      <c r="AP375" s="218"/>
      <c r="AQ375" s="218"/>
      <c r="AR375" s="218"/>
      <c r="AS375" s="218"/>
      <c r="AT375" s="218"/>
      <c r="AU375" s="218"/>
      <c r="AV375" s="218"/>
      <c r="AW375" s="218"/>
      <c r="AX375" s="218"/>
      <c r="AY375" s="218"/>
      <c r="AZ375" s="218"/>
      <c r="BA375" s="218"/>
      <c r="BB375" s="218"/>
      <c r="BC375" s="218"/>
      <c r="BD375" s="218"/>
    </row>
    <row r="376" spans="1:56" ht="16.149999999999999" customHeight="1">
      <c r="A376" s="218"/>
      <c r="B376" s="218"/>
      <c r="C376" s="601"/>
      <c r="D376" s="734"/>
      <c r="E376" s="734"/>
      <c r="F376" s="734"/>
      <c r="G376" s="734"/>
      <c r="H376" s="734"/>
      <c r="I376" s="728"/>
      <c r="J376" s="729"/>
      <c r="K376" s="729"/>
      <c r="L376" s="729"/>
      <c r="M376" s="729"/>
      <c r="N376" s="729"/>
      <c r="O376" s="729"/>
      <c r="P376" s="729"/>
      <c r="Q376" s="729"/>
      <c r="R376" s="729"/>
      <c r="S376" s="729"/>
      <c r="T376" s="729"/>
      <c r="U376" s="729"/>
      <c r="V376" s="729"/>
      <c r="W376" s="729"/>
      <c r="X376" s="729"/>
      <c r="Y376" s="729"/>
      <c r="Z376" s="729"/>
      <c r="AA376" s="729"/>
      <c r="AB376" s="729"/>
      <c r="AC376" s="729"/>
      <c r="AD376" s="729"/>
      <c r="AE376" s="729"/>
      <c r="AF376" s="729"/>
      <c r="AG376" s="729"/>
      <c r="AH376" s="729"/>
      <c r="AI376" s="729"/>
      <c r="AJ376" s="730"/>
      <c r="AK376" s="218"/>
      <c r="AL376" s="218"/>
      <c r="AM376" s="218"/>
      <c r="AN376" s="218"/>
      <c r="AO376" s="218"/>
      <c r="AP376" s="218"/>
      <c r="AQ376" s="218"/>
      <c r="AR376" s="218"/>
      <c r="AS376" s="218"/>
      <c r="AT376" s="218"/>
      <c r="AU376" s="218"/>
      <c r="AV376" s="218"/>
      <c r="AW376" s="218"/>
      <c r="AX376" s="218"/>
      <c r="AY376" s="218"/>
      <c r="AZ376" s="218"/>
      <c r="BA376" s="218"/>
      <c r="BB376" s="218"/>
      <c r="BC376" s="218"/>
      <c r="BD376" s="218"/>
    </row>
    <row r="377" spans="1:56" ht="16.149999999999999" customHeight="1">
      <c r="A377" s="218"/>
      <c r="B377" s="218"/>
      <c r="C377" s="601"/>
      <c r="D377" s="734"/>
      <c r="E377" s="734"/>
      <c r="F377" s="734"/>
      <c r="G377" s="734"/>
      <c r="H377" s="734"/>
      <c r="I377" s="728"/>
      <c r="J377" s="729"/>
      <c r="K377" s="729"/>
      <c r="L377" s="729"/>
      <c r="M377" s="729"/>
      <c r="N377" s="729"/>
      <c r="O377" s="729"/>
      <c r="P377" s="729"/>
      <c r="Q377" s="729"/>
      <c r="R377" s="729"/>
      <c r="S377" s="729"/>
      <c r="T377" s="729"/>
      <c r="U377" s="729"/>
      <c r="V377" s="729"/>
      <c r="W377" s="729"/>
      <c r="X377" s="729"/>
      <c r="Y377" s="729"/>
      <c r="Z377" s="729"/>
      <c r="AA377" s="729"/>
      <c r="AB377" s="729"/>
      <c r="AC377" s="729"/>
      <c r="AD377" s="729"/>
      <c r="AE377" s="729"/>
      <c r="AF377" s="729"/>
      <c r="AG377" s="729"/>
      <c r="AH377" s="729"/>
      <c r="AI377" s="729"/>
      <c r="AJ377" s="730"/>
      <c r="AK377" s="218"/>
      <c r="AL377" s="218"/>
      <c r="AM377" s="218"/>
      <c r="AN377" s="218"/>
      <c r="AO377" s="218"/>
      <c r="AP377" s="218"/>
      <c r="AQ377" s="218"/>
      <c r="AR377" s="218"/>
      <c r="AS377" s="218"/>
      <c r="AT377" s="218"/>
      <c r="AU377" s="218"/>
      <c r="AV377" s="218"/>
      <c r="AW377" s="218"/>
      <c r="AX377" s="218"/>
      <c r="AY377" s="218"/>
      <c r="AZ377" s="218"/>
      <c r="BA377" s="218"/>
      <c r="BB377" s="218"/>
      <c r="BC377" s="218"/>
      <c r="BD377" s="218"/>
    </row>
    <row r="378" spans="1:56" ht="16.149999999999999" customHeight="1">
      <c r="A378" s="218"/>
      <c r="B378" s="218"/>
      <c r="C378" s="601"/>
      <c r="D378" s="734"/>
      <c r="E378" s="734"/>
      <c r="F378" s="734"/>
      <c r="G378" s="734"/>
      <c r="H378" s="734"/>
      <c r="I378" s="728"/>
      <c r="J378" s="729"/>
      <c r="K378" s="729"/>
      <c r="L378" s="729"/>
      <c r="M378" s="729"/>
      <c r="N378" s="729"/>
      <c r="O378" s="729"/>
      <c r="P378" s="729"/>
      <c r="Q378" s="729"/>
      <c r="R378" s="729"/>
      <c r="S378" s="729"/>
      <c r="T378" s="729"/>
      <c r="U378" s="729"/>
      <c r="V378" s="729"/>
      <c r="W378" s="729"/>
      <c r="X378" s="729"/>
      <c r="Y378" s="729"/>
      <c r="Z378" s="729"/>
      <c r="AA378" s="729"/>
      <c r="AB378" s="729"/>
      <c r="AC378" s="729"/>
      <c r="AD378" s="729"/>
      <c r="AE378" s="729"/>
      <c r="AF378" s="729"/>
      <c r="AG378" s="729"/>
      <c r="AH378" s="729"/>
      <c r="AI378" s="729"/>
      <c r="AJ378" s="730"/>
      <c r="AK378" s="218"/>
      <c r="AL378" s="218"/>
      <c r="AM378" s="218"/>
      <c r="AN378" s="218"/>
      <c r="AO378" s="218"/>
      <c r="AP378" s="218"/>
      <c r="AQ378" s="218"/>
      <c r="AR378" s="218"/>
      <c r="AS378" s="218"/>
      <c r="AT378" s="218"/>
      <c r="AU378" s="218"/>
      <c r="AV378" s="218"/>
      <c r="AW378" s="218"/>
      <c r="AX378" s="218"/>
      <c r="AY378" s="218"/>
      <c r="AZ378" s="218"/>
      <c r="BA378" s="218"/>
      <c r="BB378" s="218"/>
      <c r="BC378" s="218"/>
      <c r="BD378" s="218"/>
    </row>
    <row r="379" spans="1:56" ht="16.149999999999999" customHeight="1">
      <c r="A379" s="218"/>
      <c r="B379" s="218"/>
      <c r="C379" s="601"/>
      <c r="D379" s="734"/>
      <c r="E379" s="734"/>
      <c r="F379" s="734"/>
      <c r="G379" s="734"/>
      <c r="H379" s="734"/>
      <c r="I379" s="731"/>
      <c r="J379" s="732"/>
      <c r="K379" s="732"/>
      <c r="L379" s="732"/>
      <c r="M379" s="732"/>
      <c r="N379" s="732"/>
      <c r="O379" s="732"/>
      <c r="P379" s="732"/>
      <c r="Q379" s="732"/>
      <c r="R379" s="732"/>
      <c r="S379" s="732"/>
      <c r="T379" s="732"/>
      <c r="U379" s="732"/>
      <c r="V379" s="732"/>
      <c r="W379" s="732"/>
      <c r="X379" s="732"/>
      <c r="Y379" s="732"/>
      <c r="Z379" s="732"/>
      <c r="AA379" s="732"/>
      <c r="AB379" s="732"/>
      <c r="AC379" s="732"/>
      <c r="AD379" s="732"/>
      <c r="AE379" s="732"/>
      <c r="AF379" s="732"/>
      <c r="AG379" s="732"/>
      <c r="AH379" s="732"/>
      <c r="AI379" s="732"/>
      <c r="AJ379" s="733"/>
      <c r="AK379" s="218"/>
      <c r="AL379" s="218"/>
      <c r="AM379" s="218"/>
      <c r="AN379" s="218"/>
      <c r="AO379" s="218"/>
      <c r="AP379" s="218"/>
      <c r="AQ379" s="218"/>
      <c r="AR379" s="218"/>
      <c r="AS379" s="218"/>
      <c r="AT379" s="218"/>
      <c r="AU379" s="218"/>
      <c r="AV379" s="218"/>
      <c r="AW379" s="218"/>
      <c r="AX379" s="218"/>
      <c r="AY379" s="218"/>
      <c r="AZ379" s="218"/>
      <c r="BA379" s="218"/>
      <c r="BB379" s="218"/>
      <c r="BC379" s="218"/>
      <c r="BD379" s="218"/>
    </row>
    <row r="380" spans="1:56" ht="16.149999999999999" customHeight="1">
      <c r="A380" s="218"/>
      <c r="B380" s="218"/>
      <c r="C380" s="601" t="s">
        <v>177</v>
      </c>
      <c r="D380" s="734"/>
      <c r="E380" s="734"/>
      <c r="F380" s="734"/>
      <c r="G380" s="734"/>
      <c r="H380" s="735"/>
      <c r="I380" s="298" t="s">
        <v>154</v>
      </c>
      <c r="J380" s="298"/>
      <c r="K380" s="298"/>
      <c r="L380" s="298"/>
      <c r="M380" s="298"/>
      <c r="N380" s="298"/>
      <c r="O380" s="298"/>
      <c r="P380" s="298"/>
      <c r="Q380" s="298"/>
      <c r="R380" s="298"/>
      <c r="S380" s="298"/>
      <c r="T380" s="298"/>
      <c r="U380" s="298"/>
      <c r="V380" s="298"/>
      <c r="W380" s="298"/>
      <c r="X380" s="298"/>
      <c r="Y380" s="298"/>
      <c r="Z380" s="298"/>
      <c r="AA380" s="298"/>
      <c r="AB380" s="298"/>
      <c r="AC380" s="298"/>
      <c r="AD380" s="298"/>
      <c r="AE380" s="298"/>
      <c r="AF380" s="298"/>
      <c r="AG380" s="298"/>
      <c r="AH380" s="298"/>
      <c r="AI380" s="298"/>
      <c r="AJ380" s="302"/>
      <c r="AK380" s="218"/>
      <c r="AL380" s="218"/>
      <c r="AM380" s="218"/>
      <c r="AN380" s="218"/>
      <c r="AO380" s="218"/>
      <c r="AP380" s="218"/>
      <c r="AQ380" s="218"/>
      <c r="AR380" s="218"/>
      <c r="AS380" s="218"/>
      <c r="AT380" s="218"/>
      <c r="AU380" s="218"/>
      <c r="AV380" s="218"/>
      <c r="AW380" s="218"/>
      <c r="AX380" s="218"/>
      <c r="AY380" s="218"/>
      <c r="AZ380" s="218"/>
      <c r="BA380" s="218"/>
      <c r="BB380" s="218"/>
      <c r="BC380" s="218"/>
      <c r="BD380" s="218"/>
    </row>
    <row r="381" spans="1:56" ht="16.149999999999999" customHeight="1">
      <c r="A381" s="218"/>
      <c r="B381" s="218"/>
      <c r="C381" s="601"/>
      <c r="D381" s="734"/>
      <c r="E381" s="734"/>
      <c r="F381" s="734"/>
      <c r="G381" s="734"/>
      <c r="H381" s="734"/>
      <c r="I381" s="725"/>
      <c r="J381" s="726"/>
      <c r="K381" s="726"/>
      <c r="L381" s="726"/>
      <c r="M381" s="726"/>
      <c r="N381" s="726"/>
      <c r="O381" s="726"/>
      <c r="P381" s="726"/>
      <c r="Q381" s="726"/>
      <c r="R381" s="726"/>
      <c r="S381" s="726"/>
      <c r="T381" s="726"/>
      <c r="U381" s="726"/>
      <c r="V381" s="726"/>
      <c r="W381" s="726"/>
      <c r="X381" s="726"/>
      <c r="Y381" s="726"/>
      <c r="Z381" s="726"/>
      <c r="AA381" s="726"/>
      <c r="AB381" s="726"/>
      <c r="AC381" s="726"/>
      <c r="AD381" s="726"/>
      <c r="AE381" s="726"/>
      <c r="AF381" s="726"/>
      <c r="AG381" s="726"/>
      <c r="AH381" s="726"/>
      <c r="AI381" s="726"/>
      <c r="AJ381" s="727"/>
      <c r="AK381" s="218"/>
      <c r="AL381" s="218"/>
      <c r="AM381" s="218"/>
      <c r="AN381" s="218"/>
      <c r="AO381" s="218"/>
      <c r="AP381" s="218"/>
      <c r="AQ381" s="218"/>
      <c r="AR381" s="218"/>
      <c r="AS381" s="218"/>
      <c r="AT381" s="218"/>
      <c r="AU381" s="218"/>
      <c r="AV381" s="218"/>
      <c r="AW381" s="218"/>
      <c r="AX381" s="218"/>
      <c r="AY381" s="218"/>
      <c r="AZ381" s="218"/>
      <c r="BA381" s="218"/>
      <c r="BB381" s="218"/>
      <c r="BC381" s="218"/>
      <c r="BD381" s="218"/>
    </row>
    <row r="382" spans="1:56" ht="16.149999999999999" customHeight="1">
      <c r="A382" s="218"/>
      <c r="B382" s="218"/>
      <c r="C382" s="601"/>
      <c r="D382" s="734"/>
      <c r="E382" s="734"/>
      <c r="F382" s="734"/>
      <c r="G382" s="734"/>
      <c r="H382" s="734"/>
      <c r="I382" s="728"/>
      <c r="J382" s="729"/>
      <c r="K382" s="729"/>
      <c r="L382" s="729"/>
      <c r="M382" s="729"/>
      <c r="N382" s="729"/>
      <c r="O382" s="729"/>
      <c r="P382" s="729"/>
      <c r="Q382" s="729"/>
      <c r="R382" s="729"/>
      <c r="S382" s="729"/>
      <c r="T382" s="729"/>
      <c r="U382" s="729"/>
      <c r="V382" s="729"/>
      <c r="W382" s="729"/>
      <c r="X382" s="729"/>
      <c r="Y382" s="729"/>
      <c r="Z382" s="729"/>
      <c r="AA382" s="729"/>
      <c r="AB382" s="729"/>
      <c r="AC382" s="729"/>
      <c r="AD382" s="729"/>
      <c r="AE382" s="729"/>
      <c r="AF382" s="729"/>
      <c r="AG382" s="729"/>
      <c r="AH382" s="729"/>
      <c r="AI382" s="729"/>
      <c r="AJ382" s="730"/>
      <c r="AK382" s="218"/>
      <c r="AL382" s="218"/>
      <c r="AM382" s="218"/>
      <c r="AN382" s="218"/>
      <c r="AO382" s="218"/>
      <c r="AP382" s="218"/>
      <c r="AQ382" s="218"/>
      <c r="AR382" s="218"/>
      <c r="AS382" s="218"/>
      <c r="AT382" s="218"/>
      <c r="AU382" s="218"/>
      <c r="AV382" s="218"/>
      <c r="AW382" s="218"/>
      <c r="AX382" s="218"/>
      <c r="AY382" s="218"/>
      <c r="AZ382" s="218"/>
      <c r="BA382" s="218"/>
      <c r="BB382" s="218"/>
      <c r="BC382" s="218"/>
      <c r="BD382" s="218"/>
    </row>
    <row r="383" spans="1:56" ht="16.149999999999999" customHeight="1">
      <c r="A383" s="218"/>
      <c r="B383" s="218"/>
      <c r="C383" s="601"/>
      <c r="D383" s="734"/>
      <c r="E383" s="734"/>
      <c r="F383" s="734"/>
      <c r="G383" s="734"/>
      <c r="H383" s="734"/>
      <c r="I383" s="728"/>
      <c r="J383" s="729"/>
      <c r="K383" s="729"/>
      <c r="L383" s="729"/>
      <c r="M383" s="729"/>
      <c r="N383" s="729"/>
      <c r="O383" s="729"/>
      <c r="P383" s="729"/>
      <c r="Q383" s="729"/>
      <c r="R383" s="729"/>
      <c r="S383" s="729"/>
      <c r="T383" s="729"/>
      <c r="U383" s="729"/>
      <c r="V383" s="729"/>
      <c r="W383" s="729"/>
      <c r="X383" s="729"/>
      <c r="Y383" s="729"/>
      <c r="Z383" s="729"/>
      <c r="AA383" s="729"/>
      <c r="AB383" s="729"/>
      <c r="AC383" s="729"/>
      <c r="AD383" s="729"/>
      <c r="AE383" s="729"/>
      <c r="AF383" s="729"/>
      <c r="AG383" s="729"/>
      <c r="AH383" s="729"/>
      <c r="AI383" s="729"/>
      <c r="AJ383" s="730"/>
      <c r="AK383" s="218"/>
      <c r="AL383" s="218"/>
      <c r="AM383" s="218"/>
      <c r="AN383" s="218"/>
      <c r="AO383" s="218"/>
      <c r="AP383" s="218"/>
      <c r="AQ383" s="218"/>
      <c r="AR383" s="218"/>
      <c r="AS383" s="218"/>
      <c r="AT383" s="218"/>
      <c r="AU383" s="218"/>
      <c r="AV383" s="218"/>
      <c r="AW383" s="218"/>
      <c r="AX383" s="218"/>
      <c r="AY383" s="218"/>
      <c r="AZ383" s="218"/>
      <c r="BA383" s="218"/>
      <c r="BB383" s="218"/>
      <c r="BC383" s="218"/>
      <c r="BD383" s="218"/>
    </row>
    <row r="384" spans="1:56" ht="16.149999999999999" customHeight="1">
      <c r="A384" s="218"/>
      <c r="B384" s="218"/>
      <c r="C384" s="601"/>
      <c r="D384" s="734"/>
      <c r="E384" s="734"/>
      <c r="F384" s="734"/>
      <c r="G384" s="734"/>
      <c r="H384" s="734"/>
      <c r="I384" s="728"/>
      <c r="J384" s="729"/>
      <c r="K384" s="729"/>
      <c r="L384" s="729"/>
      <c r="M384" s="729"/>
      <c r="N384" s="729"/>
      <c r="O384" s="729"/>
      <c r="P384" s="729"/>
      <c r="Q384" s="729"/>
      <c r="R384" s="729"/>
      <c r="S384" s="729"/>
      <c r="T384" s="729"/>
      <c r="U384" s="729"/>
      <c r="V384" s="729"/>
      <c r="W384" s="729"/>
      <c r="X384" s="729"/>
      <c r="Y384" s="729"/>
      <c r="Z384" s="729"/>
      <c r="AA384" s="729"/>
      <c r="AB384" s="729"/>
      <c r="AC384" s="729"/>
      <c r="AD384" s="729"/>
      <c r="AE384" s="729"/>
      <c r="AF384" s="729"/>
      <c r="AG384" s="729"/>
      <c r="AH384" s="729"/>
      <c r="AI384" s="729"/>
      <c r="AJ384" s="730"/>
      <c r="AK384" s="218"/>
      <c r="AL384" s="218"/>
      <c r="AM384" s="218"/>
      <c r="AN384" s="218"/>
      <c r="AO384" s="218"/>
      <c r="AP384" s="218"/>
      <c r="AQ384" s="218"/>
      <c r="AR384" s="218"/>
      <c r="AS384" s="218"/>
      <c r="AT384" s="218"/>
      <c r="AU384" s="218"/>
      <c r="AV384" s="218"/>
      <c r="AW384" s="218"/>
      <c r="AX384" s="218"/>
      <c r="AY384" s="218"/>
      <c r="AZ384" s="218"/>
      <c r="BA384" s="218"/>
      <c r="BB384" s="218"/>
      <c r="BC384" s="218"/>
      <c r="BD384" s="218"/>
    </row>
    <row r="385" spans="1:56" ht="16.149999999999999" customHeight="1">
      <c r="A385" s="218"/>
      <c r="B385" s="218"/>
      <c r="C385" s="601"/>
      <c r="D385" s="734"/>
      <c r="E385" s="734"/>
      <c r="F385" s="734"/>
      <c r="G385" s="734"/>
      <c r="H385" s="734"/>
      <c r="I385" s="728"/>
      <c r="J385" s="729"/>
      <c r="K385" s="729"/>
      <c r="L385" s="729"/>
      <c r="M385" s="729"/>
      <c r="N385" s="729"/>
      <c r="O385" s="729"/>
      <c r="P385" s="729"/>
      <c r="Q385" s="729"/>
      <c r="R385" s="729"/>
      <c r="S385" s="729"/>
      <c r="T385" s="729"/>
      <c r="U385" s="729"/>
      <c r="V385" s="729"/>
      <c r="W385" s="729"/>
      <c r="X385" s="729"/>
      <c r="Y385" s="729"/>
      <c r="Z385" s="729"/>
      <c r="AA385" s="729"/>
      <c r="AB385" s="729"/>
      <c r="AC385" s="729"/>
      <c r="AD385" s="729"/>
      <c r="AE385" s="729"/>
      <c r="AF385" s="729"/>
      <c r="AG385" s="729"/>
      <c r="AH385" s="729"/>
      <c r="AI385" s="729"/>
      <c r="AJ385" s="730"/>
      <c r="AK385" s="218"/>
      <c r="AL385" s="218"/>
      <c r="AM385" s="218"/>
      <c r="AN385" s="218"/>
      <c r="AO385" s="218"/>
      <c r="AP385" s="218"/>
      <c r="AQ385" s="218"/>
      <c r="AR385" s="218"/>
      <c r="AS385" s="218"/>
      <c r="AT385" s="218"/>
      <c r="AU385" s="218"/>
      <c r="AV385" s="218"/>
      <c r="AW385" s="218"/>
      <c r="AX385" s="218"/>
      <c r="AY385" s="218"/>
      <c r="AZ385" s="218"/>
      <c r="BA385" s="218"/>
      <c r="BB385" s="218"/>
      <c r="BC385" s="218"/>
      <c r="BD385" s="218"/>
    </row>
    <row r="386" spans="1:56" ht="16.149999999999999" customHeight="1">
      <c r="A386" s="218"/>
      <c r="B386" s="218"/>
      <c r="C386" s="601"/>
      <c r="D386" s="734"/>
      <c r="E386" s="734"/>
      <c r="F386" s="734"/>
      <c r="G386" s="734"/>
      <c r="H386" s="734"/>
      <c r="I386" s="728"/>
      <c r="J386" s="729"/>
      <c r="K386" s="729"/>
      <c r="L386" s="729"/>
      <c r="M386" s="729"/>
      <c r="N386" s="729"/>
      <c r="O386" s="729"/>
      <c r="P386" s="729"/>
      <c r="Q386" s="729"/>
      <c r="R386" s="729"/>
      <c r="S386" s="729"/>
      <c r="T386" s="729"/>
      <c r="U386" s="729"/>
      <c r="V386" s="729"/>
      <c r="W386" s="729"/>
      <c r="X386" s="729"/>
      <c r="Y386" s="729"/>
      <c r="Z386" s="729"/>
      <c r="AA386" s="729"/>
      <c r="AB386" s="729"/>
      <c r="AC386" s="729"/>
      <c r="AD386" s="729"/>
      <c r="AE386" s="729"/>
      <c r="AF386" s="729"/>
      <c r="AG386" s="729"/>
      <c r="AH386" s="729"/>
      <c r="AI386" s="729"/>
      <c r="AJ386" s="730"/>
      <c r="AK386" s="218"/>
      <c r="AL386" s="218"/>
      <c r="AM386" s="218"/>
      <c r="AN386" s="218"/>
      <c r="AO386" s="218"/>
      <c r="AP386" s="218"/>
      <c r="AQ386" s="218"/>
      <c r="AR386" s="218"/>
      <c r="AS386" s="218"/>
      <c r="AT386" s="218"/>
      <c r="AU386" s="218"/>
      <c r="AV386" s="218"/>
      <c r="AW386" s="218"/>
      <c r="AX386" s="218"/>
      <c r="AY386" s="218"/>
      <c r="AZ386" s="218"/>
      <c r="BA386" s="218"/>
      <c r="BB386" s="218"/>
      <c r="BC386" s="218"/>
      <c r="BD386" s="218"/>
    </row>
    <row r="387" spans="1:56" ht="16.149999999999999" customHeight="1">
      <c r="A387" s="218"/>
      <c r="B387" s="218"/>
      <c r="C387" s="601"/>
      <c r="D387" s="734"/>
      <c r="E387" s="734"/>
      <c r="F387" s="734"/>
      <c r="G387" s="734"/>
      <c r="H387" s="734"/>
      <c r="I387" s="728"/>
      <c r="J387" s="729"/>
      <c r="K387" s="729"/>
      <c r="L387" s="729"/>
      <c r="M387" s="729"/>
      <c r="N387" s="729"/>
      <c r="O387" s="729"/>
      <c r="P387" s="729"/>
      <c r="Q387" s="729"/>
      <c r="R387" s="729"/>
      <c r="S387" s="729"/>
      <c r="T387" s="729"/>
      <c r="U387" s="729"/>
      <c r="V387" s="729"/>
      <c r="W387" s="729"/>
      <c r="X387" s="729"/>
      <c r="Y387" s="729"/>
      <c r="Z387" s="729"/>
      <c r="AA387" s="729"/>
      <c r="AB387" s="729"/>
      <c r="AC387" s="729"/>
      <c r="AD387" s="729"/>
      <c r="AE387" s="729"/>
      <c r="AF387" s="729"/>
      <c r="AG387" s="729"/>
      <c r="AH387" s="729"/>
      <c r="AI387" s="729"/>
      <c r="AJ387" s="730"/>
      <c r="AK387" s="218"/>
      <c r="AL387" s="218"/>
      <c r="AM387" s="218"/>
      <c r="AN387" s="218"/>
      <c r="AO387" s="218"/>
      <c r="AP387" s="218"/>
      <c r="AQ387" s="218"/>
      <c r="AR387" s="218"/>
      <c r="AS387" s="218"/>
      <c r="AT387" s="218"/>
      <c r="AU387" s="218"/>
      <c r="AV387" s="218"/>
      <c r="AW387" s="218"/>
      <c r="AX387" s="218"/>
      <c r="AY387" s="218"/>
      <c r="AZ387" s="218"/>
      <c r="BA387" s="218"/>
      <c r="BB387" s="218"/>
      <c r="BC387" s="218"/>
      <c r="BD387" s="218"/>
    </row>
    <row r="388" spans="1:56" ht="16.149999999999999" customHeight="1">
      <c r="A388" s="218"/>
      <c r="B388" s="218"/>
      <c r="C388" s="736"/>
      <c r="D388" s="737"/>
      <c r="E388" s="737"/>
      <c r="F388" s="737"/>
      <c r="G388" s="737"/>
      <c r="H388" s="737"/>
      <c r="I388" s="731"/>
      <c r="J388" s="732"/>
      <c r="K388" s="732"/>
      <c r="L388" s="732"/>
      <c r="M388" s="732"/>
      <c r="N388" s="732"/>
      <c r="O388" s="732"/>
      <c r="P388" s="732"/>
      <c r="Q388" s="732"/>
      <c r="R388" s="732"/>
      <c r="S388" s="732"/>
      <c r="T388" s="732"/>
      <c r="U388" s="732"/>
      <c r="V388" s="732"/>
      <c r="W388" s="732"/>
      <c r="X388" s="732"/>
      <c r="Y388" s="732"/>
      <c r="Z388" s="732"/>
      <c r="AA388" s="732"/>
      <c r="AB388" s="732"/>
      <c r="AC388" s="732"/>
      <c r="AD388" s="732"/>
      <c r="AE388" s="732"/>
      <c r="AF388" s="732"/>
      <c r="AG388" s="732"/>
      <c r="AH388" s="732"/>
      <c r="AI388" s="732"/>
      <c r="AJ388" s="733"/>
      <c r="AK388" s="218"/>
      <c r="AL388" s="218"/>
      <c r="AM388" s="218"/>
      <c r="AN388" s="218"/>
      <c r="AO388" s="218"/>
      <c r="AP388" s="218"/>
      <c r="AQ388" s="218"/>
      <c r="AR388" s="218"/>
      <c r="AS388" s="218"/>
      <c r="AT388" s="218"/>
      <c r="AU388" s="218"/>
      <c r="AV388" s="218"/>
      <c r="AW388" s="218"/>
      <c r="AX388" s="218"/>
      <c r="AY388" s="218"/>
      <c r="AZ388" s="218"/>
      <c r="BA388" s="218"/>
      <c r="BB388" s="218"/>
      <c r="BC388" s="218"/>
      <c r="BD388" s="218"/>
    </row>
    <row r="389" spans="1:56" ht="16.149999999999999" customHeight="1">
      <c r="A389" s="218"/>
      <c r="B389" s="218"/>
      <c r="C389" s="399" t="s">
        <v>127</v>
      </c>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18"/>
      <c r="AM389" s="218"/>
      <c r="AN389" s="218"/>
      <c r="AO389" s="218"/>
      <c r="AP389" s="218"/>
      <c r="AQ389" s="218"/>
      <c r="AR389" s="218"/>
      <c r="AS389" s="218"/>
      <c r="AT389" s="218"/>
      <c r="AU389" s="218"/>
      <c r="AV389" s="218"/>
      <c r="AW389" s="218"/>
      <c r="AX389" s="218"/>
      <c r="AY389" s="218"/>
      <c r="AZ389" s="218"/>
      <c r="BA389" s="218"/>
      <c r="BB389" s="218"/>
      <c r="BC389" s="218"/>
      <c r="BD389" s="218"/>
    </row>
    <row r="390" spans="1:56" ht="16.149999999999999" customHeight="1">
      <c r="A390" s="218"/>
      <c r="B390" s="218"/>
      <c r="C390" s="271"/>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18"/>
      <c r="AM390" s="218"/>
      <c r="AN390" s="218"/>
      <c r="AO390" s="218"/>
      <c r="AP390" s="218"/>
      <c r="AQ390" s="218"/>
      <c r="AR390" s="218"/>
      <c r="AS390" s="218"/>
      <c r="AT390" s="218"/>
      <c r="AU390" s="218"/>
      <c r="AV390" s="218"/>
      <c r="AW390" s="218"/>
      <c r="AX390" s="218"/>
      <c r="AY390" s="218"/>
      <c r="AZ390" s="218"/>
      <c r="BA390" s="218"/>
      <c r="BB390" s="218"/>
      <c r="BC390" s="218"/>
      <c r="BD390" s="218"/>
    </row>
    <row r="391" spans="1:56" ht="16.149999999999999" customHeight="1">
      <c r="A391" s="218"/>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8"/>
      <c r="AR391" s="218"/>
      <c r="AS391" s="218"/>
      <c r="AT391" s="218"/>
      <c r="AU391" s="218"/>
      <c r="AV391" s="218"/>
      <c r="AW391" s="218"/>
      <c r="AX391" s="218"/>
      <c r="AY391" s="218"/>
      <c r="AZ391" s="218"/>
      <c r="BA391" s="218"/>
      <c r="BB391" s="218"/>
      <c r="BC391" s="218"/>
      <c r="BD391" s="218"/>
    </row>
    <row r="392" spans="1:56" ht="16.149999999999999" customHeight="1">
      <c r="A392" s="218"/>
      <c r="B392" s="218"/>
      <c r="C392" s="218" t="s">
        <v>178</v>
      </c>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8"/>
      <c r="AR392" s="218"/>
      <c r="AS392" s="218"/>
      <c r="AT392" s="218"/>
      <c r="AU392" s="218"/>
      <c r="AV392" s="218"/>
      <c r="AW392" s="218"/>
      <c r="AX392" s="218"/>
      <c r="AY392" s="218"/>
      <c r="AZ392" s="218"/>
      <c r="BA392" s="218"/>
      <c r="BB392" s="218"/>
      <c r="BC392" s="218"/>
      <c r="BD392" s="218"/>
    </row>
    <row r="393" spans="1:56" ht="16.149999999999999" customHeight="1">
      <c r="A393" s="218"/>
      <c r="B393" s="218"/>
      <c r="C393" s="721" t="s">
        <v>179</v>
      </c>
      <c r="D393" s="722"/>
      <c r="E393" s="722"/>
      <c r="F393" s="722"/>
      <c r="G393" s="722"/>
      <c r="H393" s="722"/>
      <c r="I393" s="722"/>
      <c r="J393" s="722"/>
      <c r="K393" s="722"/>
      <c r="L393" s="722"/>
      <c r="M393" s="722"/>
      <c r="N393" s="722"/>
      <c r="O393" s="722"/>
      <c r="P393" s="722"/>
      <c r="Q393" s="722"/>
      <c r="R393" s="722"/>
      <c r="S393" s="722"/>
      <c r="T393" s="722"/>
      <c r="U393" s="722"/>
      <c r="V393" s="722"/>
      <c r="W393" s="722"/>
      <c r="X393" s="722"/>
      <c r="Y393" s="722"/>
      <c r="Z393" s="722"/>
      <c r="AA393" s="722"/>
      <c r="AB393" s="722"/>
      <c r="AC393" s="722"/>
      <c r="AD393" s="722"/>
      <c r="AE393" s="722"/>
      <c r="AF393" s="722"/>
      <c r="AG393" s="722"/>
      <c r="AH393" s="722"/>
      <c r="AI393" s="722"/>
      <c r="AJ393" s="723"/>
      <c r="AK393" s="218"/>
      <c r="AL393" s="218"/>
      <c r="AM393" s="661" t="s">
        <v>552</v>
      </c>
      <c r="AN393" s="661"/>
      <c r="AO393" s="661"/>
      <c r="AP393" s="661"/>
      <c r="AQ393" s="661"/>
      <c r="AR393" s="661"/>
      <c r="AS393" s="661"/>
      <c r="AT393" s="661"/>
      <c r="AU393" s="661"/>
      <c r="AV393" s="661"/>
      <c r="AW393" s="661"/>
      <c r="AX393" s="661"/>
      <c r="AY393" s="661"/>
      <c r="AZ393" s="661"/>
      <c r="BA393" s="661"/>
      <c r="BB393" s="661"/>
      <c r="BC393" s="661"/>
      <c r="BD393" s="218"/>
    </row>
    <row r="394" spans="1:56" ht="16.149999999999999" customHeight="1">
      <c r="A394" s="218"/>
      <c r="B394" s="218"/>
      <c r="C394" s="724"/>
      <c r="D394" s="619"/>
      <c r="E394" s="619"/>
      <c r="F394" s="619"/>
      <c r="G394" s="619"/>
      <c r="H394" s="619"/>
      <c r="I394" s="619"/>
      <c r="J394" s="619"/>
      <c r="K394" s="619"/>
      <c r="L394" s="619"/>
      <c r="M394" s="619"/>
      <c r="N394" s="619"/>
      <c r="O394" s="619"/>
      <c r="P394" s="619"/>
      <c r="Q394" s="619"/>
      <c r="R394" s="619"/>
      <c r="S394" s="619"/>
      <c r="T394" s="619"/>
      <c r="U394" s="619"/>
      <c r="V394" s="619"/>
      <c r="W394" s="619"/>
      <c r="X394" s="619"/>
      <c r="Y394" s="619"/>
      <c r="Z394" s="619"/>
      <c r="AA394" s="619"/>
      <c r="AB394" s="619"/>
      <c r="AC394" s="619"/>
      <c r="AD394" s="619"/>
      <c r="AE394" s="619"/>
      <c r="AF394" s="619"/>
      <c r="AG394" s="619"/>
      <c r="AH394" s="619"/>
      <c r="AI394" s="619"/>
      <c r="AJ394" s="620"/>
      <c r="AK394" s="218"/>
      <c r="AL394" s="218"/>
      <c r="AM394" s="661"/>
      <c r="AN394" s="661"/>
      <c r="AO394" s="661"/>
      <c r="AP394" s="661"/>
      <c r="AQ394" s="661"/>
      <c r="AR394" s="661"/>
      <c r="AS394" s="661"/>
      <c r="AT394" s="661"/>
      <c r="AU394" s="661"/>
      <c r="AV394" s="661"/>
      <c r="AW394" s="661"/>
      <c r="AX394" s="661"/>
      <c r="AY394" s="661"/>
      <c r="AZ394" s="661"/>
      <c r="BA394" s="661"/>
      <c r="BB394" s="661"/>
      <c r="BC394" s="661"/>
      <c r="BD394" s="218"/>
    </row>
    <row r="395" spans="1:56" ht="16.149999999999999" customHeight="1">
      <c r="A395" s="218"/>
      <c r="B395" s="218"/>
      <c r="C395" s="703"/>
      <c r="D395" s="704"/>
      <c r="E395" s="704"/>
      <c r="F395" s="704"/>
      <c r="G395" s="704"/>
      <c r="H395" s="704"/>
      <c r="I395" s="704"/>
      <c r="J395" s="704"/>
      <c r="K395" s="704"/>
      <c r="L395" s="704"/>
      <c r="M395" s="704"/>
      <c r="N395" s="704"/>
      <c r="O395" s="704"/>
      <c r="P395" s="704"/>
      <c r="Q395" s="704"/>
      <c r="R395" s="704"/>
      <c r="S395" s="704"/>
      <c r="T395" s="704"/>
      <c r="U395" s="704"/>
      <c r="V395" s="704"/>
      <c r="W395" s="704"/>
      <c r="X395" s="704"/>
      <c r="Y395" s="704"/>
      <c r="Z395" s="704"/>
      <c r="AA395" s="704"/>
      <c r="AB395" s="704"/>
      <c r="AC395" s="704"/>
      <c r="AD395" s="704"/>
      <c r="AE395" s="704"/>
      <c r="AF395" s="704"/>
      <c r="AG395" s="704"/>
      <c r="AH395" s="704"/>
      <c r="AI395" s="704"/>
      <c r="AJ395" s="705"/>
      <c r="AK395" s="218"/>
      <c r="AL395" s="218"/>
      <c r="AM395" s="661"/>
      <c r="AN395" s="661"/>
      <c r="AO395" s="661"/>
      <c r="AP395" s="661"/>
      <c r="AQ395" s="661"/>
      <c r="AR395" s="661"/>
      <c r="AS395" s="661"/>
      <c r="AT395" s="661"/>
      <c r="AU395" s="661"/>
      <c r="AV395" s="661"/>
      <c r="AW395" s="661"/>
      <c r="AX395" s="661"/>
      <c r="AY395" s="661"/>
      <c r="AZ395" s="661"/>
      <c r="BA395" s="661"/>
      <c r="BB395" s="661"/>
      <c r="BC395" s="661"/>
      <c r="BD395" s="218"/>
    </row>
    <row r="396" spans="1:56" ht="16.149999999999999" customHeight="1">
      <c r="A396" s="218"/>
      <c r="B396" s="218"/>
      <c r="C396" s="706"/>
      <c r="D396" s="707"/>
      <c r="E396" s="707"/>
      <c r="F396" s="707"/>
      <c r="G396" s="707"/>
      <c r="H396" s="707"/>
      <c r="I396" s="707"/>
      <c r="J396" s="707"/>
      <c r="K396" s="707"/>
      <c r="L396" s="707"/>
      <c r="M396" s="707"/>
      <c r="N396" s="707"/>
      <c r="O396" s="707"/>
      <c r="P396" s="707"/>
      <c r="Q396" s="707"/>
      <c r="R396" s="707"/>
      <c r="S396" s="707"/>
      <c r="T396" s="707"/>
      <c r="U396" s="707"/>
      <c r="V396" s="707"/>
      <c r="W396" s="707"/>
      <c r="X396" s="707"/>
      <c r="Y396" s="707"/>
      <c r="Z396" s="707"/>
      <c r="AA396" s="707"/>
      <c r="AB396" s="707"/>
      <c r="AC396" s="707"/>
      <c r="AD396" s="707"/>
      <c r="AE396" s="707"/>
      <c r="AF396" s="707"/>
      <c r="AG396" s="707"/>
      <c r="AH396" s="707"/>
      <c r="AI396" s="707"/>
      <c r="AJ396" s="708"/>
      <c r="AK396" s="218"/>
      <c r="AL396" s="218"/>
      <c r="AM396" s="661"/>
      <c r="AN396" s="661"/>
      <c r="AO396" s="661"/>
      <c r="AP396" s="661"/>
      <c r="AQ396" s="661"/>
      <c r="AR396" s="661"/>
      <c r="AS396" s="661"/>
      <c r="AT396" s="661"/>
      <c r="AU396" s="661"/>
      <c r="AV396" s="661"/>
      <c r="AW396" s="661"/>
      <c r="AX396" s="661"/>
      <c r="AY396" s="661"/>
      <c r="AZ396" s="661"/>
      <c r="BA396" s="661"/>
      <c r="BB396" s="661"/>
      <c r="BC396" s="661"/>
      <c r="BD396" s="218"/>
    </row>
    <row r="397" spans="1:56" ht="16.149999999999999" customHeight="1" thickBot="1">
      <c r="A397" s="218"/>
      <c r="B397" s="218"/>
      <c r="C397" s="706"/>
      <c r="D397" s="707"/>
      <c r="E397" s="707"/>
      <c r="F397" s="707"/>
      <c r="G397" s="707"/>
      <c r="H397" s="707"/>
      <c r="I397" s="707"/>
      <c r="J397" s="707"/>
      <c r="K397" s="707"/>
      <c r="L397" s="707"/>
      <c r="M397" s="707"/>
      <c r="N397" s="707"/>
      <c r="O397" s="707"/>
      <c r="P397" s="707"/>
      <c r="Q397" s="707"/>
      <c r="R397" s="707"/>
      <c r="S397" s="707"/>
      <c r="T397" s="707"/>
      <c r="U397" s="707"/>
      <c r="V397" s="707"/>
      <c r="W397" s="707"/>
      <c r="X397" s="707"/>
      <c r="Y397" s="707"/>
      <c r="Z397" s="707"/>
      <c r="AA397" s="707"/>
      <c r="AB397" s="707"/>
      <c r="AC397" s="707"/>
      <c r="AD397" s="707"/>
      <c r="AE397" s="707"/>
      <c r="AF397" s="707"/>
      <c r="AG397" s="707"/>
      <c r="AH397" s="707"/>
      <c r="AI397" s="707"/>
      <c r="AJ397" s="708"/>
      <c r="AK397" s="218"/>
      <c r="AL397" s="218"/>
      <c r="AM397" s="218"/>
      <c r="AN397" s="218"/>
      <c r="AO397" s="218"/>
      <c r="AP397" s="218"/>
      <c r="AQ397" s="218"/>
      <c r="AR397" s="218"/>
      <c r="AS397" s="218"/>
      <c r="AT397" s="218"/>
      <c r="AU397" s="218"/>
      <c r="AV397" s="218"/>
      <c r="AW397" s="218"/>
      <c r="AX397" s="218"/>
      <c r="AY397" s="218"/>
      <c r="AZ397" s="218"/>
      <c r="BA397" s="218"/>
      <c r="BB397" s="218"/>
      <c r="BC397" s="218"/>
      <c r="BD397" s="218"/>
    </row>
    <row r="398" spans="1:56" ht="16.149999999999999" customHeight="1" thickBot="1">
      <c r="A398" s="218"/>
      <c r="B398" s="218"/>
      <c r="C398" s="706"/>
      <c r="D398" s="707"/>
      <c r="E398" s="707"/>
      <c r="F398" s="707"/>
      <c r="G398" s="707"/>
      <c r="H398" s="707"/>
      <c r="I398" s="707"/>
      <c r="J398" s="707"/>
      <c r="K398" s="707"/>
      <c r="L398" s="707"/>
      <c r="M398" s="707"/>
      <c r="N398" s="707"/>
      <c r="O398" s="707"/>
      <c r="P398" s="707"/>
      <c r="Q398" s="707"/>
      <c r="R398" s="707"/>
      <c r="S398" s="707"/>
      <c r="T398" s="707"/>
      <c r="U398" s="707"/>
      <c r="V398" s="707"/>
      <c r="W398" s="707"/>
      <c r="X398" s="707"/>
      <c r="Y398" s="707"/>
      <c r="Z398" s="707"/>
      <c r="AA398" s="707"/>
      <c r="AB398" s="707"/>
      <c r="AC398" s="707"/>
      <c r="AD398" s="707"/>
      <c r="AE398" s="707"/>
      <c r="AF398" s="707"/>
      <c r="AG398" s="707"/>
      <c r="AH398" s="707"/>
      <c r="AI398" s="707"/>
      <c r="AJ398" s="708"/>
      <c r="AK398" s="218"/>
      <c r="AL398" s="218"/>
      <c r="AM398" s="218"/>
      <c r="AN398" s="218"/>
      <c r="AO398" s="218"/>
      <c r="AP398" s="218"/>
      <c r="AQ398" s="218"/>
      <c r="AR398" s="218"/>
      <c r="AS398" s="218"/>
      <c r="AT398" s="218"/>
      <c r="AU398" s="218"/>
      <c r="AV398" s="218"/>
      <c r="AW398" s="218"/>
      <c r="AX398" s="218"/>
      <c r="AY398" s="218"/>
      <c r="AZ398" s="218"/>
      <c r="BA398" s="218"/>
      <c r="BB398" s="218"/>
      <c r="BC398" s="218"/>
      <c r="BD398" s="218"/>
    </row>
    <row r="399" spans="1:56" ht="16.149999999999999" customHeight="1" thickBot="1">
      <c r="A399" s="218"/>
      <c r="B399" s="218"/>
      <c r="C399" s="706"/>
      <c r="D399" s="707"/>
      <c r="E399" s="707"/>
      <c r="F399" s="707"/>
      <c r="G399" s="707"/>
      <c r="H399" s="707"/>
      <c r="I399" s="707"/>
      <c r="J399" s="707"/>
      <c r="K399" s="707"/>
      <c r="L399" s="707"/>
      <c r="M399" s="707"/>
      <c r="N399" s="707"/>
      <c r="O399" s="707"/>
      <c r="P399" s="707"/>
      <c r="Q399" s="707"/>
      <c r="R399" s="707"/>
      <c r="S399" s="707"/>
      <c r="T399" s="707"/>
      <c r="U399" s="707"/>
      <c r="V399" s="707"/>
      <c r="W399" s="707"/>
      <c r="X399" s="707"/>
      <c r="Y399" s="707"/>
      <c r="Z399" s="707"/>
      <c r="AA399" s="707"/>
      <c r="AB399" s="707"/>
      <c r="AC399" s="707"/>
      <c r="AD399" s="707"/>
      <c r="AE399" s="707"/>
      <c r="AF399" s="707"/>
      <c r="AG399" s="707"/>
      <c r="AH399" s="707"/>
      <c r="AI399" s="707"/>
      <c r="AJ399" s="708"/>
      <c r="AK399" s="218"/>
      <c r="AL399" s="218"/>
      <c r="AM399" s="218"/>
      <c r="AN399" s="218"/>
      <c r="AO399" s="218"/>
      <c r="AP399" s="218"/>
      <c r="AQ399" s="218"/>
      <c r="AR399" s="218"/>
      <c r="AS399" s="218"/>
      <c r="AT399" s="218"/>
      <c r="AU399" s="218"/>
      <c r="AV399" s="218"/>
      <c r="AW399" s="218"/>
      <c r="AX399" s="218"/>
      <c r="AY399" s="218"/>
      <c r="AZ399" s="218"/>
      <c r="BA399" s="218"/>
      <c r="BB399" s="218"/>
      <c r="BC399" s="218"/>
      <c r="BD399" s="218"/>
    </row>
    <row r="400" spans="1:56" ht="16.149999999999999" customHeight="1" thickBot="1">
      <c r="A400" s="218"/>
      <c r="B400" s="218"/>
      <c r="C400" s="706"/>
      <c r="D400" s="707"/>
      <c r="E400" s="707"/>
      <c r="F400" s="707"/>
      <c r="G400" s="707"/>
      <c r="H400" s="707"/>
      <c r="I400" s="707"/>
      <c r="J400" s="707"/>
      <c r="K400" s="707"/>
      <c r="L400" s="707"/>
      <c r="M400" s="707"/>
      <c r="N400" s="707"/>
      <c r="O400" s="707"/>
      <c r="P400" s="707"/>
      <c r="Q400" s="707"/>
      <c r="R400" s="707"/>
      <c r="S400" s="707"/>
      <c r="T400" s="707"/>
      <c r="U400" s="707"/>
      <c r="V400" s="707"/>
      <c r="W400" s="707"/>
      <c r="X400" s="707"/>
      <c r="Y400" s="707"/>
      <c r="Z400" s="707"/>
      <c r="AA400" s="707"/>
      <c r="AB400" s="707"/>
      <c r="AC400" s="707"/>
      <c r="AD400" s="707"/>
      <c r="AE400" s="707"/>
      <c r="AF400" s="707"/>
      <c r="AG400" s="707"/>
      <c r="AH400" s="707"/>
      <c r="AI400" s="707"/>
      <c r="AJ400" s="708"/>
      <c r="AK400" s="218"/>
      <c r="AL400" s="218"/>
      <c r="AM400" s="218"/>
      <c r="AN400" s="218"/>
      <c r="AO400" s="218"/>
      <c r="AP400" s="218"/>
      <c r="AQ400" s="218"/>
      <c r="AR400" s="218"/>
      <c r="AS400" s="218"/>
      <c r="AT400" s="218"/>
      <c r="AU400" s="218"/>
      <c r="AV400" s="218"/>
      <c r="AW400" s="218"/>
      <c r="AX400" s="218"/>
      <c r="AY400" s="218"/>
      <c r="AZ400" s="218"/>
      <c r="BA400" s="218"/>
      <c r="BB400" s="218"/>
      <c r="BC400" s="218"/>
      <c r="BD400" s="218"/>
    </row>
    <row r="401" spans="1:56" ht="16.149999999999999" customHeight="1" thickBot="1">
      <c r="A401" s="218"/>
      <c r="B401" s="218"/>
      <c r="C401" s="706"/>
      <c r="D401" s="707"/>
      <c r="E401" s="707"/>
      <c r="F401" s="707"/>
      <c r="G401" s="707"/>
      <c r="H401" s="707"/>
      <c r="I401" s="707"/>
      <c r="J401" s="707"/>
      <c r="K401" s="707"/>
      <c r="L401" s="707"/>
      <c r="M401" s="707"/>
      <c r="N401" s="707"/>
      <c r="O401" s="707"/>
      <c r="P401" s="707"/>
      <c r="Q401" s="707"/>
      <c r="R401" s="707"/>
      <c r="S401" s="707"/>
      <c r="T401" s="707"/>
      <c r="U401" s="707"/>
      <c r="V401" s="707"/>
      <c r="W401" s="707"/>
      <c r="X401" s="707"/>
      <c r="Y401" s="707"/>
      <c r="Z401" s="707"/>
      <c r="AA401" s="707"/>
      <c r="AB401" s="707"/>
      <c r="AC401" s="707"/>
      <c r="AD401" s="707"/>
      <c r="AE401" s="707"/>
      <c r="AF401" s="707"/>
      <c r="AG401" s="707"/>
      <c r="AH401" s="707"/>
      <c r="AI401" s="707"/>
      <c r="AJ401" s="708"/>
      <c r="AK401" s="218"/>
      <c r="AL401" s="218"/>
      <c r="AM401" s="218"/>
      <c r="AN401" s="218"/>
      <c r="AO401" s="218"/>
      <c r="AP401" s="218"/>
      <c r="AQ401" s="218"/>
      <c r="AR401" s="218"/>
      <c r="AS401" s="218"/>
      <c r="AT401" s="218"/>
      <c r="AU401" s="218"/>
      <c r="AV401" s="218"/>
      <c r="AW401" s="218"/>
      <c r="AX401" s="218"/>
      <c r="AY401" s="218"/>
      <c r="AZ401" s="218"/>
      <c r="BA401" s="218"/>
      <c r="BB401" s="218"/>
      <c r="BC401" s="218"/>
      <c r="BD401" s="218"/>
    </row>
    <row r="402" spans="1:56" ht="16.149999999999999" customHeight="1" thickBot="1">
      <c r="A402" s="218"/>
      <c r="B402" s="218"/>
      <c r="C402" s="706"/>
      <c r="D402" s="707"/>
      <c r="E402" s="707"/>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7"/>
      <c r="AC402" s="707"/>
      <c r="AD402" s="707"/>
      <c r="AE402" s="707"/>
      <c r="AF402" s="707"/>
      <c r="AG402" s="707"/>
      <c r="AH402" s="707"/>
      <c r="AI402" s="707"/>
      <c r="AJ402" s="708"/>
      <c r="AK402" s="218"/>
      <c r="AL402" s="218"/>
      <c r="AM402" s="218"/>
      <c r="AN402" s="218"/>
      <c r="AO402" s="218"/>
      <c r="AP402" s="218"/>
      <c r="AQ402" s="218"/>
      <c r="AR402" s="218"/>
      <c r="AS402" s="218"/>
      <c r="AT402" s="218"/>
      <c r="AU402" s="218"/>
      <c r="AV402" s="218"/>
      <c r="AW402" s="218"/>
      <c r="AX402" s="218"/>
      <c r="AY402" s="218"/>
      <c r="AZ402" s="218"/>
      <c r="BA402" s="218"/>
      <c r="BB402" s="218"/>
      <c r="BC402" s="218"/>
      <c r="BD402" s="218"/>
    </row>
    <row r="403" spans="1:56" ht="16.149999999999999" customHeight="1" thickBot="1">
      <c r="A403" s="218"/>
      <c r="B403" s="218"/>
      <c r="C403" s="706"/>
      <c r="D403" s="707"/>
      <c r="E403" s="707"/>
      <c r="F403" s="707"/>
      <c r="G403" s="707"/>
      <c r="H403" s="707"/>
      <c r="I403" s="707"/>
      <c r="J403" s="707"/>
      <c r="K403" s="707"/>
      <c r="L403" s="707"/>
      <c r="M403" s="707"/>
      <c r="N403" s="707"/>
      <c r="O403" s="707"/>
      <c r="P403" s="707"/>
      <c r="Q403" s="707"/>
      <c r="R403" s="707"/>
      <c r="S403" s="707"/>
      <c r="T403" s="707"/>
      <c r="U403" s="707"/>
      <c r="V403" s="707"/>
      <c r="W403" s="707"/>
      <c r="X403" s="707"/>
      <c r="Y403" s="707"/>
      <c r="Z403" s="707"/>
      <c r="AA403" s="707"/>
      <c r="AB403" s="707"/>
      <c r="AC403" s="707"/>
      <c r="AD403" s="707"/>
      <c r="AE403" s="707"/>
      <c r="AF403" s="707"/>
      <c r="AG403" s="707"/>
      <c r="AH403" s="707"/>
      <c r="AI403" s="707"/>
      <c r="AJ403" s="708"/>
      <c r="AK403" s="218"/>
      <c r="AL403" s="218"/>
      <c r="AM403" s="218"/>
      <c r="AN403" s="218"/>
      <c r="AO403" s="218"/>
      <c r="AP403" s="218"/>
      <c r="AQ403" s="218"/>
      <c r="AR403" s="218"/>
      <c r="AS403" s="218"/>
      <c r="AT403" s="218"/>
      <c r="AU403" s="218"/>
      <c r="AV403" s="218"/>
      <c r="AW403" s="218"/>
      <c r="AX403" s="218"/>
      <c r="AY403" s="218"/>
      <c r="AZ403" s="218"/>
      <c r="BA403" s="218"/>
      <c r="BB403" s="218"/>
      <c r="BC403" s="218"/>
      <c r="BD403" s="218"/>
    </row>
    <row r="404" spans="1:56" ht="16.149999999999999" customHeight="1" thickBot="1">
      <c r="A404" s="218"/>
      <c r="B404" s="218"/>
      <c r="C404" s="706"/>
      <c r="D404" s="707"/>
      <c r="E404" s="707"/>
      <c r="F404" s="707"/>
      <c r="G404" s="707"/>
      <c r="H404" s="707"/>
      <c r="I404" s="707"/>
      <c r="J404" s="707"/>
      <c r="K404" s="707"/>
      <c r="L404" s="707"/>
      <c r="M404" s="707"/>
      <c r="N404" s="707"/>
      <c r="O404" s="707"/>
      <c r="P404" s="707"/>
      <c r="Q404" s="707"/>
      <c r="R404" s="707"/>
      <c r="S404" s="707"/>
      <c r="T404" s="707"/>
      <c r="U404" s="707"/>
      <c r="V404" s="707"/>
      <c r="W404" s="707"/>
      <c r="X404" s="707"/>
      <c r="Y404" s="707"/>
      <c r="Z404" s="707"/>
      <c r="AA404" s="707"/>
      <c r="AB404" s="707"/>
      <c r="AC404" s="707"/>
      <c r="AD404" s="707"/>
      <c r="AE404" s="707"/>
      <c r="AF404" s="707"/>
      <c r="AG404" s="707"/>
      <c r="AH404" s="707"/>
      <c r="AI404" s="707"/>
      <c r="AJ404" s="708"/>
      <c r="AK404" s="218"/>
      <c r="AL404" s="218"/>
      <c r="AM404" s="218"/>
      <c r="AN404" s="218"/>
      <c r="AO404" s="218"/>
      <c r="AP404" s="218"/>
      <c r="AQ404" s="218"/>
      <c r="AR404" s="218"/>
      <c r="AS404" s="218"/>
      <c r="AT404" s="218"/>
      <c r="AU404" s="218"/>
      <c r="AV404" s="218"/>
      <c r="AW404" s="218"/>
      <c r="AX404" s="218"/>
      <c r="AY404" s="218"/>
      <c r="AZ404" s="218"/>
      <c r="BA404" s="218"/>
      <c r="BB404" s="218"/>
      <c r="BC404" s="218"/>
      <c r="BD404" s="218"/>
    </row>
    <row r="405" spans="1:56" ht="16.149999999999999" customHeight="1" thickBot="1">
      <c r="A405" s="218"/>
      <c r="B405" s="218"/>
      <c r="C405" s="706"/>
      <c r="D405" s="707"/>
      <c r="E405" s="707"/>
      <c r="F405" s="707"/>
      <c r="G405" s="707"/>
      <c r="H405" s="707"/>
      <c r="I405" s="707"/>
      <c r="J405" s="707"/>
      <c r="K405" s="707"/>
      <c r="L405" s="707"/>
      <c r="M405" s="707"/>
      <c r="N405" s="707"/>
      <c r="O405" s="707"/>
      <c r="P405" s="707"/>
      <c r="Q405" s="707"/>
      <c r="R405" s="707"/>
      <c r="S405" s="707"/>
      <c r="T405" s="707"/>
      <c r="U405" s="707"/>
      <c r="V405" s="707"/>
      <c r="W405" s="707"/>
      <c r="X405" s="707"/>
      <c r="Y405" s="707"/>
      <c r="Z405" s="707"/>
      <c r="AA405" s="707"/>
      <c r="AB405" s="707"/>
      <c r="AC405" s="707"/>
      <c r="AD405" s="707"/>
      <c r="AE405" s="707"/>
      <c r="AF405" s="707"/>
      <c r="AG405" s="707"/>
      <c r="AH405" s="707"/>
      <c r="AI405" s="707"/>
      <c r="AJ405" s="708"/>
      <c r="AK405" s="218"/>
      <c r="AL405" s="218"/>
      <c r="AM405" s="218"/>
      <c r="AN405" s="218"/>
      <c r="AO405" s="218"/>
      <c r="AP405" s="218"/>
      <c r="AQ405" s="218"/>
      <c r="AR405" s="218"/>
      <c r="AS405" s="218"/>
      <c r="AT405" s="218"/>
      <c r="AU405" s="218"/>
      <c r="AV405" s="218"/>
      <c r="AW405" s="218"/>
      <c r="AX405" s="218"/>
      <c r="AY405" s="218"/>
      <c r="AZ405" s="218"/>
      <c r="BA405" s="218"/>
      <c r="BB405" s="218"/>
      <c r="BC405" s="218"/>
      <c r="BD405" s="218"/>
    </row>
    <row r="406" spans="1:56" ht="16.149999999999999" customHeight="1" thickBot="1">
      <c r="A406" s="218"/>
      <c r="B406" s="218"/>
      <c r="C406" s="706"/>
      <c r="D406" s="707"/>
      <c r="E406" s="707"/>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7"/>
      <c r="AC406" s="707"/>
      <c r="AD406" s="707"/>
      <c r="AE406" s="707"/>
      <c r="AF406" s="707"/>
      <c r="AG406" s="707"/>
      <c r="AH406" s="707"/>
      <c r="AI406" s="707"/>
      <c r="AJ406" s="708"/>
      <c r="AK406" s="218"/>
      <c r="AL406" s="218"/>
      <c r="AM406" s="218"/>
      <c r="AN406" s="218"/>
      <c r="AO406" s="218"/>
      <c r="AP406" s="218"/>
      <c r="AQ406" s="218"/>
      <c r="AR406" s="218"/>
      <c r="AS406" s="218"/>
      <c r="AT406" s="218"/>
      <c r="AU406" s="218"/>
      <c r="AV406" s="218"/>
      <c r="AW406" s="218"/>
      <c r="AX406" s="218"/>
      <c r="AY406" s="218"/>
      <c r="AZ406" s="218"/>
      <c r="BA406" s="218"/>
      <c r="BB406" s="218"/>
      <c r="BC406" s="218"/>
      <c r="BD406" s="218"/>
    </row>
    <row r="407" spans="1:56" ht="16.149999999999999" customHeight="1" thickBot="1">
      <c r="A407" s="218"/>
      <c r="B407" s="218"/>
      <c r="C407" s="706"/>
      <c r="D407" s="707"/>
      <c r="E407" s="707"/>
      <c r="F407" s="707"/>
      <c r="G407" s="707"/>
      <c r="H407" s="707"/>
      <c r="I407" s="707"/>
      <c r="J407" s="707"/>
      <c r="K407" s="707"/>
      <c r="L407" s="707"/>
      <c r="M407" s="707"/>
      <c r="N407" s="707"/>
      <c r="O407" s="707"/>
      <c r="P407" s="707"/>
      <c r="Q407" s="707"/>
      <c r="R407" s="707"/>
      <c r="S407" s="707"/>
      <c r="T407" s="707"/>
      <c r="U407" s="707"/>
      <c r="V407" s="707"/>
      <c r="W407" s="707"/>
      <c r="X407" s="707"/>
      <c r="Y407" s="707"/>
      <c r="Z407" s="707"/>
      <c r="AA407" s="707"/>
      <c r="AB407" s="707"/>
      <c r="AC407" s="707"/>
      <c r="AD407" s="707"/>
      <c r="AE407" s="707"/>
      <c r="AF407" s="707"/>
      <c r="AG407" s="707"/>
      <c r="AH407" s="707"/>
      <c r="AI407" s="707"/>
      <c r="AJ407" s="708"/>
      <c r="AK407" s="218"/>
      <c r="AL407" s="218"/>
      <c r="AM407" s="218"/>
      <c r="AN407" s="218"/>
      <c r="AO407" s="218"/>
      <c r="AP407" s="218"/>
      <c r="AQ407" s="218"/>
      <c r="AR407" s="218"/>
      <c r="AS407" s="218"/>
      <c r="AT407" s="218"/>
      <c r="AU407" s="218"/>
      <c r="AV407" s="218"/>
      <c r="AW407" s="218"/>
      <c r="AX407" s="218"/>
      <c r="AY407" s="218"/>
      <c r="AZ407" s="218"/>
      <c r="BA407" s="218"/>
      <c r="BB407" s="218"/>
      <c r="BC407" s="218"/>
      <c r="BD407" s="218"/>
    </row>
    <row r="408" spans="1:56" ht="16.149999999999999" customHeight="1">
      <c r="A408" s="218"/>
      <c r="B408" s="218"/>
      <c r="C408" s="706"/>
      <c r="D408" s="707"/>
      <c r="E408" s="707"/>
      <c r="F408" s="707"/>
      <c r="G408" s="707"/>
      <c r="H408" s="707"/>
      <c r="I408" s="707"/>
      <c r="J408" s="707"/>
      <c r="K408" s="707"/>
      <c r="L408" s="707"/>
      <c r="M408" s="707"/>
      <c r="N408" s="707"/>
      <c r="O408" s="707"/>
      <c r="P408" s="707"/>
      <c r="Q408" s="707"/>
      <c r="R408" s="707"/>
      <c r="S408" s="707"/>
      <c r="T408" s="707"/>
      <c r="U408" s="707"/>
      <c r="V408" s="707"/>
      <c r="W408" s="707"/>
      <c r="X408" s="707"/>
      <c r="Y408" s="707"/>
      <c r="Z408" s="707"/>
      <c r="AA408" s="707"/>
      <c r="AB408" s="707"/>
      <c r="AC408" s="707"/>
      <c r="AD408" s="707"/>
      <c r="AE408" s="707"/>
      <c r="AF408" s="707"/>
      <c r="AG408" s="707"/>
      <c r="AH408" s="707"/>
      <c r="AI408" s="707"/>
      <c r="AJ408" s="708"/>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row>
    <row r="409" spans="1:56" ht="16.149999999999999" customHeight="1">
      <c r="A409" s="218"/>
      <c r="B409" s="218"/>
      <c r="C409" s="706"/>
      <c r="D409" s="707"/>
      <c r="E409" s="707"/>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7"/>
      <c r="AC409" s="707"/>
      <c r="AD409" s="707"/>
      <c r="AE409" s="707"/>
      <c r="AF409" s="707"/>
      <c r="AG409" s="707"/>
      <c r="AH409" s="707"/>
      <c r="AI409" s="707"/>
      <c r="AJ409" s="708"/>
      <c r="AK409" s="218"/>
      <c r="AL409" s="218"/>
      <c r="AM409" s="218"/>
      <c r="AN409" s="218"/>
      <c r="AO409" s="218"/>
      <c r="AP409" s="218"/>
      <c r="AQ409" s="218"/>
      <c r="AR409" s="218"/>
      <c r="AS409" s="218"/>
      <c r="AT409" s="218"/>
      <c r="AU409" s="218"/>
      <c r="AV409" s="218"/>
      <c r="AW409" s="218"/>
      <c r="AX409" s="218"/>
      <c r="AY409" s="218"/>
      <c r="AZ409" s="218"/>
      <c r="BA409" s="218"/>
      <c r="BB409" s="218"/>
      <c r="BC409" s="218"/>
      <c r="BD409" s="218"/>
    </row>
    <row r="410" spans="1:56" ht="16.149999999999999" customHeight="1">
      <c r="A410" s="218"/>
      <c r="B410" s="218"/>
      <c r="C410" s="706"/>
      <c r="D410" s="707"/>
      <c r="E410" s="707"/>
      <c r="F410" s="707"/>
      <c r="G410" s="707"/>
      <c r="H410" s="707"/>
      <c r="I410" s="707"/>
      <c r="J410" s="707"/>
      <c r="K410" s="707"/>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7"/>
      <c r="AJ410" s="708"/>
      <c r="AK410" s="218"/>
      <c r="AL410" s="218"/>
      <c r="AM410" s="218"/>
      <c r="AN410" s="218"/>
      <c r="AO410" s="218"/>
      <c r="AP410" s="218"/>
      <c r="AQ410" s="218"/>
      <c r="AR410" s="218"/>
      <c r="AS410" s="218"/>
      <c r="AT410" s="218"/>
      <c r="AU410" s="218"/>
      <c r="AV410" s="218"/>
      <c r="AW410" s="218"/>
      <c r="AX410" s="218"/>
      <c r="AY410" s="218"/>
      <c r="AZ410" s="218"/>
      <c r="BA410" s="218"/>
      <c r="BB410" s="218"/>
      <c r="BC410" s="218"/>
      <c r="BD410" s="218"/>
    </row>
    <row r="411" spans="1:56" ht="16.149999999999999" customHeight="1">
      <c r="A411" s="218"/>
      <c r="B411" s="218"/>
      <c r="C411" s="706"/>
      <c r="D411" s="707"/>
      <c r="E411" s="707"/>
      <c r="F411" s="707"/>
      <c r="G411" s="707"/>
      <c r="H411" s="707"/>
      <c r="I411" s="707"/>
      <c r="J411" s="707"/>
      <c r="K411" s="707"/>
      <c r="L411" s="707"/>
      <c r="M411" s="707"/>
      <c r="N411" s="707"/>
      <c r="O411" s="707"/>
      <c r="P411" s="707"/>
      <c r="Q411" s="707"/>
      <c r="R411" s="707"/>
      <c r="S411" s="707"/>
      <c r="T411" s="707"/>
      <c r="U411" s="707"/>
      <c r="V411" s="707"/>
      <c r="W411" s="707"/>
      <c r="X411" s="707"/>
      <c r="Y411" s="707"/>
      <c r="Z411" s="707"/>
      <c r="AA411" s="707"/>
      <c r="AB411" s="707"/>
      <c r="AC411" s="707"/>
      <c r="AD411" s="707"/>
      <c r="AE411" s="707"/>
      <c r="AF411" s="707"/>
      <c r="AG411" s="707"/>
      <c r="AH411" s="707"/>
      <c r="AI411" s="707"/>
      <c r="AJ411" s="708"/>
      <c r="AK411" s="218"/>
      <c r="AL411" s="218"/>
      <c r="AM411" s="218"/>
      <c r="AN411" s="218"/>
      <c r="AO411" s="218"/>
      <c r="AP411" s="218"/>
      <c r="AQ411" s="218"/>
      <c r="AR411" s="218"/>
      <c r="AS411" s="218"/>
      <c r="AT411" s="218"/>
      <c r="AU411" s="218"/>
      <c r="AV411" s="218"/>
      <c r="AW411" s="218"/>
      <c r="AX411" s="218"/>
      <c r="AY411" s="218"/>
      <c r="AZ411" s="218"/>
      <c r="BA411" s="218"/>
      <c r="BB411" s="218"/>
      <c r="BC411" s="218"/>
      <c r="BD411" s="218"/>
    </row>
    <row r="412" spans="1:56" ht="16.149999999999999" customHeight="1" thickBot="1">
      <c r="A412" s="218"/>
      <c r="B412" s="218"/>
      <c r="C412" s="706"/>
      <c r="D412" s="707"/>
      <c r="E412" s="707"/>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7"/>
      <c r="AC412" s="707"/>
      <c r="AD412" s="707"/>
      <c r="AE412" s="707"/>
      <c r="AF412" s="707"/>
      <c r="AG412" s="707"/>
      <c r="AH412" s="707"/>
      <c r="AI412" s="707"/>
      <c r="AJ412" s="708"/>
      <c r="AK412" s="218"/>
      <c r="AL412" s="218"/>
      <c r="AM412" s="218"/>
      <c r="AN412" s="218"/>
      <c r="AO412" s="218"/>
      <c r="AP412" s="218"/>
      <c r="AQ412" s="218"/>
      <c r="AR412" s="218"/>
      <c r="AS412" s="218"/>
      <c r="AT412" s="218"/>
      <c r="AU412" s="218"/>
      <c r="AV412" s="218"/>
      <c r="AW412" s="218"/>
      <c r="AX412" s="218"/>
      <c r="AY412" s="218"/>
      <c r="AZ412" s="218"/>
      <c r="BA412" s="218"/>
      <c r="BB412" s="218"/>
      <c r="BC412" s="218"/>
      <c r="BD412" s="218"/>
    </row>
    <row r="413" spans="1:56" ht="16.149999999999999" customHeight="1" thickBot="1">
      <c r="A413" s="218"/>
      <c r="B413" s="218"/>
      <c r="C413" s="709"/>
      <c r="D413" s="710"/>
      <c r="E413" s="710"/>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0"/>
      <c r="AC413" s="710"/>
      <c r="AD413" s="710"/>
      <c r="AE413" s="710"/>
      <c r="AF413" s="710"/>
      <c r="AG413" s="710"/>
      <c r="AH413" s="710"/>
      <c r="AI413" s="710"/>
      <c r="AJ413" s="711"/>
      <c r="AK413" s="218"/>
      <c r="AL413" s="218"/>
      <c r="AM413" s="218"/>
      <c r="AN413" s="218"/>
      <c r="AO413" s="218"/>
      <c r="AP413" s="218"/>
      <c r="AQ413" s="218"/>
      <c r="AR413" s="218"/>
      <c r="AS413" s="218"/>
      <c r="AT413" s="218"/>
      <c r="AU413" s="218"/>
      <c r="AV413" s="218"/>
      <c r="AW413" s="218"/>
      <c r="AX413" s="218"/>
      <c r="AY413" s="218"/>
      <c r="AZ413" s="218"/>
      <c r="BA413" s="218"/>
      <c r="BB413" s="218"/>
      <c r="BC413" s="218"/>
      <c r="BD413" s="218"/>
    </row>
    <row r="414" spans="1:56" ht="16.149999999999999" customHeight="1">
      <c r="A414" s="218"/>
      <c r="B414" s="218"/>
      <c r="C414" s="399" t="s">
        <v>127</v>
      </c>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18"/>
      <c r="AM414" s="218"/>
      <c r="AN414" s="218"/>
      <c r="AO414" s="218"/>
      <c r="AP414" s="218"/>
      <c r="AQ414" s="218"/>
      <c r="AR414" s="218"/>
      <c r="AS414" s="218"/>
      <c r="AT414" s="218"/>
      <c r="AU414" s="218"/>
      <c r="AV414" s="218"/>
      <c r="AW414" s="218"/>
      <c r="AX414" s="218"/>
      <c r="AY414" s="218"/>
      <c r="AZ414" s="218"/>
      <c r="BA414" s="218"/>
      <c r="BB414" s="218"/>
      <c r="BC414" s="218"/>
      <c r="BD414" s="218"/>
    </row>
    <row r="415" spans="1:56" ht="16.149999999999999" customHeight="1">
      <c r="A415" s="218"/>
      <c r="B415" s="218"/>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8"/>
      <c r="AL415" s="218"/>
      <c r="AM415" s="218"/>
      <c r="AN415" s="218"/>
      <c r="AO415" s="218"/>
      <c r="AP415" s="218"/>
      <c r="AQ415" s="218"/>
      <c r="AR415" s="218"/>
      <c r="AS415" s="218"/>
      <c r="AT415" s="218"/>
      <c r="AU415" s="218"/>
      <c r="AV415" s="218"/>
      <c r="AW415" s="218"/>
      <c r="AX415" s="218"/>
      <c r="AY415" s="218"/>
      <c r="AZ415" s="218"/>
      <c r="BA415" s="218"/>
      <c r="BB415" s="218"/>
      <c r="BC415" s="218"/>
      <c r="BD415" s="218"/>
    </row>
    <row r="416" spans="1:56" ht="16.149999999999999" customHeight="1">
      <c r="A416" s="218"/>
      <c r="B416" s="218"/>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8"/>
      <c r="AL416" s="218"/>
      <c r="AM416" s="218"/>
      <c r="AN416" s="218"/>
      <c r="AO416" s="218"/>
      <c r="AP416" s="218"/>
      <c r="AQ416" s="218"/>
      <c r="AR416" s="218"/>
      <c r="AS416" s="218"/>
      <c r="AT416" s="218"/>
      <c r="AU416" s="218"/>
      <c r="AV416" s="218"/>
      <c r="AW416" s="218"/>
      <c r="AX416" s="218"/>
      <c r="AY416" s="218"/>
      <c r="AZ416" s="218"/>
      <c r="BA416" s="218"/>
      <c r="BB416" s="218"/>
      <c r="BC416" s="218"/>
      <c r="BD416" s="218"/>
    </row>
    <row r="417" spans="1:56" ht="16.149999999999999" customHeight="1">
      <c r="A417" s="218"/>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8"/>
      <c r="AL417" s="218"/>
      <c r="AM417" s="218"/>
      <c r="AN417" s="218"/>
      <c r="AO417" s="218"/>
      <c r="AP417" s="218"/>
      <c r="AQ417" s="218"/>
      <c r="AR417" s="218"/>
      <c r="AS417" s="218"/>
      <c r="AT417" s="218"/>
      <c r="AU417" s="218"/>
      <c r="AV417" s="218"/>
      <c r="AW417" s="218"/>
      <c r="AX417" s="218"/>
      <c r="AY417" s="218"/>
      <c r="AZ417" s="218"/>
      <c r="BA417" s="218"/>
      <c r="BB417" s="218"/>
      <c r="BC417" s="218"/>
      <c r="BD417" s="218"/>
    </row>
    <row r="418" spans="1:56" ht="16.149999999999999" customHeight="1">
      <c r="A418" s="218"/>
      <c r="B418" s="218"/>
      <c r="C418" s="218"/>
      <c r="D418" s="218"/>
      <c r="E418" s="218"/>
      <c r="F418" s="218"/>
      <c r="G418" s="218"/>
      <c r="H418" s="218"/>
      <c r="I418" s="218"/>
      <c r="J418" s="218"/>
      <c r="K418" s="927" t="s">
        <v>580</v>
      </c>
      <c r="L418" s="928"/>
      <c r="M418" s="928"/>
      <c r="N418" s="928"/>
      <c r="O418" s="928"/>
      <c r="P418" s="928"/>
      <c r="Q418" s="928"/>
      <c r="R418" s="928"/>
      <c r="S418" s="928"/>
      <c r="T418" s="928"/>
      <c r="U418" s="928"/>
      <c r="V418" s="928"/>
      <c r="W418" s="928"/>
      <c r="X418" s="928"/>
      <c r="Y418" s="928"/>
      <c r="Z418" s="928"/>
      <c r="AA418" s="928"/>
      <c r="AB418" s="218"/>
      <c r="AC418" s="218"/>
      <c r="AD418" s="218"/>
      <c r="AE418" s="218"/>
      <c r="AF418" s="218"/>
      <c r="AG418" s="218"/>
      <c r="AH418" s="218"/>
      <c r="AI418" s="218"/>
      <c r="AJ418" s="218"/>
      <c r="AK418" s="218"/>
      <c r="AL418" s="218"/>
      <c r="AM418" s="218"/>
      <c r="AN418" s="218"/>
      <c r="AO418" s="218"/>
      <c r="AP418" s="218"/>
      <c r="AQ418" s="218"/>
      <c r="AR418" s="218"/>
      <c r="AS418" s="218"/>
      <c r="AT418" s="218"/>
      <c r="AU418" s="218"/>
      <c r="AV418" s="218"/>
      <c r="AW418" s="218"/>
      <c r="AX418" s="218"/>
      <c r="AY418" s="218"/>
      <c r="AZ418" s="218"/>
      <c r="BA418" s="218"/>
      <c r="BB418" s="218"/>
      <c r="BC418" s="218"/>
      <c r="BD418" s="218"/>
    </row>
    <row r="419" spans="1:56" ht="16.149999999999999" customHeight="1">
      <c r="A419" s="218"/>
      <c r="B419" s="218"/>
      <c r="C419" s="218"/>
      <c r="D419" s="218"/>
      <c r="E419" s="218"/>
      <c r="F419" s="218"/>
      <c r="G419" s="218"/>
      <c r="H419" s="218"/>
      <c r="I419" s="218"/>
      <c r="J419" s="218"/>
      <c r="K419" s="928"/>
      <c r="L419" s="928"/>
      <c r="M419" s="928"/>
      <c r="N419" s="928"/>
      <c r="O419" s="928"/>
      <c r="P419" s="928"/>
      <c r="Q419" s="928"/>
      <c r="R419" s="928"/>
      <c r="S419" s="928"/>
      <c r="T419" s="928"/>
      <c r="U419" s="928"/>
      <c r="V419" s="928"/>
      <c r="W419" s="928"/>
      <c r="X419" s="928"/>
      <c r="Y419" s="928"/>
      <c r="Z419" s="928"/>
      <c r="AA419" s="928"/>
      <c r="AB419" s="218"/>
      <c r="AC419" s="218"/>
      <c r="AD419" s="218"/>
      <c r="AE419" s="218"/>
      <c r="AF419" s="218"/>
      <c r="AG419" s="218"/>
      <c r="AH419" s="218"/>
      <c r="AI419" s="218"/>
      <c r="AJ419" s="218"/>
      <c r="AK419" s="218"/>
      <c r="AL419" s="218"/>
      <c r="AM419" s="218"/>
      <c r="AN419" s="218"/>
      <c r="AO419" s="218"/>
      <c r="AP419" s="218"/>
      <c r="AQ419" s="218"/>
      <c r="AR419" s="218"/>
      <c r="AS419" s="218"/>
      <c r="AT419" s="218"/>
      <c r="AU419" s="218"/>
      <c r="AV419" s="218"/>
      <c r="AW419" s="218"/>
      <c r="AX419" s="218"/>
      <c r="AY419" s="218"/>
      <c r="AZ419" s="218"/>
      <c r="BA419" s="218"/>
      <c r="BB419" s="218"/>
      <c r="BC419" s="218"/>
      <c r="BD419" s="218"/>
    </row>
    <row r="420" spans="1:56" ht="16.149999999999999" customHeight="1">
      <c r="A420" s="218"/>
      <c r="B420" s="218"/>
      <c r="C420" s="218"/>
      <c r="D420" s="218"/>
      <c r="E420" s="218"/>
      <c r="F420" s="218"/>
      <c r="G420" s="218"/>
      <c r="H420" s="218"/>
      <c r="I420" s="218"/>
      <c r="J420" s="218"/>
      <c r="K420" s="928"/>
      <c r="L420" s="928"/>
      <c r="M420" s="928"/>
      <c r="N420" s="928"/>
      <c r="O420" s="928"/>
      <c r="P420" s="928"/>
      <c r="Q420" s="928"/>
      <c r="R420" s="928"/>
      <c r="S420" s="928"/>
      <c r="T420" s="928"/>
      <c r="U420" s="928"/>
      <c r="V420" s="928"/>
      <c r="W420" s="928"/>
      <c r="X420" s="928"/>
      <c r="Y420" s="928"/>
      <c r="Z420" s="928"/>
      <c r="AA420" s="928"/>
      <c r="AB420" s="218"/>
      <c r="AC420" s="218"/>
      <c r="AD420" s="218"/>
      <c r="AE420" s="218"/>
      <c r="AF420" s="218"/>
      <c r="AG420" s="218"/>
      <c r="AH420" s="218"/>
      <c r="AI420" s="218"/>
      <c r="AJ420" s="218"/>
      <c r="AK420" s="218"/>
      <c r="AL420" s="218"/>
      <c r="AM420" s="218"/>
      <c r="AN420" s="218"/>
      <c r="AO420" s="218"/>
      <c r="AP420" s="218"/>
      <c r="AQ420" s="218"/>
      <c r="AR420" s="218"/>
      <c r="AS420" s="218"/>
      <c r="AT420" s="218"/>
      <c r="AU420" s="218"/>
      <c r="AV420" s="218"/>
      <c r="AW420" s="218"/>
      <c r="AX420" s="218"/>
      <c r="AY420" s="218"/>
      <c r="AZ420" s="218"/>
      <c r="BA420" s="218"/>
      <c r="BB420" s="218"/>
      <c r="BC420" s="218"/>
      <c r="BD420" s="218"/>
    </row>
    <row r="421" spans="1:56" ht="16.149999999999999" customHeight="1">
      <c r="A421" s="218"/>
      <c r="B421" s="218"/>
      <c r="C421" s="218"/>
      <c r="D421" s="218"/>
      <c r="E421" s="218"/>
      <c r="F421" s="218"/>
      <c r="G421" s="218"/>
      <c r="H421" s="218"/>
      <c r="I421" s="218"/>
      <c r="J421" s="218"/>
      <c r="K421" s="928"/>
      <c r="L421" s="928"/>
      <c r="M421" s="928"/>
      <c r="N421" s="928"/>
      <c r="O421" s="928"/>
      <c r="P421" s="928"/>
      <c r="Q421" s="928"/>
      <c r="R421" s="928"/>
      <c r="S421" s="928"/>
      <c r="T421" s="928"/>
      <c r="U421" s="928"/>
      <c r="V421" s="928"/>
      <c r="W421" s="928"/>
      <c r="X421" s="928"/>
      <c r="Y421" s="928"/>
      <c r="Z421" s="928"/>
      <c r="AA421" s="928"/>
      <c r="AB421" s="218"/>
      <c r="AC421" s="218"/>
      <c r="AD421" s="218"/>
      <c r="AE421" s="218"/>
      <c r="AF421" s="218"/>
      <c r="AG421" s="218"/>
      <c r="AH421" s="218"/>
      <c r="AI421" s="218"/>
      <c r="AJ421" s="218"/>
      <c r="AK421" s="218"/>
      <c r="AL421" s="218"/>
      <c r="AM421" s="218"/>
      <c r="AN421" s="218"/>
      <c r="AO421" s="218"/>
      <c r="AP421" s="218"/>
      <c r="AQ421" s="218"/>
      <c r="AR421" s="218"/>
      <c r="AS421" s="218"/>
      <c r="AT421" s="218"/>
      <c r="AU421" s="218"/>
      <c r="AV421" s="218"/>
      <c r="AW421" s="218"/>
      <c r="AX421" s="218"/>
      <c r="AY421" s="218"/>
      <c r="AZ421" s="218"/>
      <c r="BA421" s="218"/>
      <c r="BB421" s="218"/>
      <c r="BC421" s="218"/>
      <c r="BD421" s="218"/>
    </row>
    <row r="422" spans="1:56" ht="21">
      <c r="A422" s="218"/>
      <c r="B422" s="218"/>
      <c r="C422" s="218"/>
      <c r="D422" s="218"/>
      <c r="E422" s="218"/>
      <c r="F422" s="218"/>
      <c r="G422" s="218"/>
      <c r="H422" s="218"/>
      <c r="I422" s="218"/>
      <c r="J422" s="218"/>
      <c r="K422" s="928"/>
      <c r="L422" s="928"/>
      <c r="M422" s="928"/>
      <c r="N422" s="928"/>
      <c r="O422" s="928"/>
      <c r="P422" s="928"/>
      <c r="Q422" s="928"/>
      <c r="R422" s="928"/>
      <c r="S422" s="928"/>
      <c r="T422" s="928"/>
      <c r="U422" s="928"/>
      <c r="V422" s="928"/>
      <c r="W422" s="928"/>
      <c r="X422" s="928"/>
      <c r="Y422" s="928"/>
      <c r="Z422" s="928"/>
      <c r="AA422" s="928"/>
      <c r="AB422" s="218"/>
      <c r="AC422" s="366" t="s">
        <v>542</v>
      </c>
      <c r="AD422" s="218"/>
      <c r="AE422" s="654" t="s">
        <v>541</v>
      </c>
      <c r="AF422" s="487"/>
      <c r="AG422" s="366" t="s">
        <v>540</v>
      </c>
      <c r="AH422" s="218"/>
      <c r="AI422" s="218"/>
      <c r="AJ422" s="218"/>
      <c r="AK422" s="218"/>
      <c r="AL422" s="218"/>
      <c r="AM422" s="218"/>
      <c r="AN422" s="218"/>
      <c r="AO422" s="218"/>
      <c r="AP422" s="218"/>
      <c r="AQ422" s="218"/>
      <c r="AR422" s="218"/>
      <c r="AS422" s="218"/>
      <c r="AT422" s="218"/>
      <c r="AU422" s="218"/>
      <c r="AV422" s="218"/>
      <c r="AW422" s="218"/>
      <c r="AX422" s="218"/>
      <c r="AY422" s="218"/>
      <c r="AZ422" s="218"/>
      <c r="BA422" s="218"/>
      <c r="BB422" s="218"/>
      <c r="BC422" s="218"/>
      <c r="BD422" s="218"/>
    </row>
    <row r="423" spans="1:56" ht="16.149999999999999" customHeight="1">
      <c r="A423" s="218"/>
      <c r="B423" s="218"/>
      <c r="C423" s="218"/>
      <c r="D423" s="218"/>
      <c r="E423" s="218"/>
      <c r="F423" s="218"/>
      <c r="G423" s="218"/>
      <c r="H423" s="218"/>
      <c r="I423" s="218"/>
      <c r="J423" s="218"/>
      <c r="K423" s="928"/>
      <c r="L423" s="928"/>
      <c r="M423" s="928"/>
      <c r="N423" s="928"/>
      <c r="O423" s="928"/>
      <c r="P423" s="928"/>
      <c r="Q423" s="928"/>
      <c r="R423" s="928"/>
      <c r="S423" s="928"/>
      <c r="T423" s="928"/>
      <c r="U423" s="928"/>
      <c r="V423" s="928"/>
      <c r="W423" s="928"/>
      <c r="X423" s="928"/>
      <c r="Y423" s="928"/>
      <c r="Z423" s="928"/>
      <c r="AA423" s="928"/>
      <c r="AB423" s="218"/>
      <c r="AC423" s="230" t="s">
        <v>539</v>
      </c>
      <c r="AD423" s="218"/>
      <c r="AE423" s="218"/>
      <c r="AF423" s="218"/>
      <c r="AG423" s="218"/>
      <c r="AH423" s="218"/>
      <c r="AI423" s="218"/>
      <c r="AJ423" s="218"/>
      <c r="AK423" s="218"/>
      <c r="AL423" s="218"/>
      <c r="AM423" s="218"/>
      <c r="AN423" s="218"/>
      <c r="AO423" s="218"/>
      <c r="AP423" s="218"/>
      <c r="AQ423" s="218"/>
      <c r="AR423" s="218"/>
      <c r="AS423" s="218"/>
      <c r="AT423" s="218"/>
      <c r="AU423" s="218"/>
      <c r="AV423" s="218"/>
      <c r="AW423" s="218"/>
      <c r="AX423" s="218"/>
      <c r="AY423" s="218"/>
      <c r="AZ423" s="218"/>
      <c r="BA423" s="218"/>
      <c r="BB423" s="218"/>
      <c r="BC423" s="218"/>
      <c r="BD423" s="218"/>
    </row>
    <row r="424" spans="1:56" ht="16.149999999999999" customHeight="1">
      <c r="A424" s="218"/>
      <c r="B424" s="218"/>
      <c r="C424" s="218"/>
      <c r="D424" s="218"/>
      <c r="E424" s="218"/>
      <c r="F424" s="218"/>
      <c r="G424" s="218"/>
      <c r="H424" s="218"/>
      <c r="I424" s="218"/>
      <c r="J424" s="218"/>
      <c r="K424" s="928"/>
      <c r="L424" s="928"/>
      <c r="M424" s="928"/>
      <c r="N424" s="928"/>
      <c r="O424" s="928"/>
      <c r="P424" s="928"/>
      <c r="Q424" s="928"/>
      <c r="R424" s="928"/>
      <c r="S424" s="928"/>
      <c r="T424" s="928"/>
      <c r="U424" s="928"/>
      <c r="V424" s="928"/>
      <c r="W424" s="928"/>
      <c r="X424" s="928"/>
      <c r="Y424" s="928"/>
      <c r="Z424" s="928"/>
      <c r="AA424" s="928"/>
      <c r="AB424" s="218"/>
      <c r="AC424" s="218"/>
      <c r="AD424" s="218"/>
      <c r="AE424" s="218"/>
      <c r="AF424" s="218"/>
      <c r="AG424" s="218"/>
      <c r="AH424" s="218"/>
      <c r="AI424" s="218"/>
      <c r="AJ424" s="218"/>
      <c r="AK424" s="218"/>
      <c r="AL424" s="218"/>
      <c r="AM424" s="218"/>
      <c r="AN424" s="218"/>
      <c r="AO424" s="218"/>
      <c r="AP424" s="218"/>
      <c r="AQ424" s="218"/>
      <c r="AR424" s="218"/>
      <c r="AS424" s="218"/>
      <c r="AT424" s="218"/>
      <c r="AU424" s="218"/>
      <c r="AV424" s="218"/>
      <c r="AW424" s="218"/>
      <c r="AX424" s="218"/>
      <c r="AY424" s="218"/>
      <c r="AZ424" s="218"/>
      <c r="BA424" s="218"/>
      <c r="BB424" s="218"/>
      <c r="BC424" s="218"/>
      <c r="BD424" s="218"/>
    </row>
    <row r="425" spans="1:56" ht="16.149999999999999" customHeight="1">
      <c r="A425" s="218"/>
      <c r="B425" s="218"/>
      <c r="C425" s="218"/>
      <c r="D425" s="218"/>
      <c r="E425" s="218"/>
      <c r="F425" s="218"/>
      <c r="G425" s="218"/>
      <c r="H425" s="218"/>
      <c r="I425" s="218"/>
      <c r="J425" s="218"/>
      <c r="K425" s="928"/>
      <c r="L425" s="928"/>
      <c r="M425" s="928"/>
      <c r="N425" s="928"/>
      <c r="O425" s="928"/>
      <c r="P425" s="928"/>
      <c r="Q425" s="928"/>
      <c r="R425" s="928"/>
      <c r="S425" s="928"/>
      <c r="T425" s="928"/>
      <c r="U425" s="928"/>
      <c r="V425" s="928"/>
      <c r="W425" s="928"/>
      <c r="X425" s="928"/>
      <c r="Y425" s="928"/>
      <c r="Z425" s="928"/>
      <c r="AA425" s="928"/>
      <c r="AB425" s="218"/>
      <c r="AC425" s="218"/>
      <c r="AD425" s="218"/>
      <c r="AE425" s="218"/>
      <c r="AF425" s="218"/>
      <c r="AG425" s="218"/>
      <c r="AH425" s="218"/>
      <c r="AI425" s="218"/>
      <c r="AJ425" s="218"/>
      <c r="AK425" s="218"/>
      <c r="AL425" s="218"/>
      <c r="AM425" s="218"/>
      <c r="AN425" s="218"/>
      <c r="AO425" s="218"/>
      <c r="AP425" s="218"/>
      <c r="AQ425" s="218"/>
      <c r="AR425" s="218"/>
      <c r="AS425" s="218"/>
      <c r="AT425" s="218"/>
      <c r="AU425" s="218"/>
      <c r="AV425" s="218"/>
      <c r="AW425" s="218"/>
      <c r="AX425" s="218"/>
      <c r="AY425" s="218"/>
      <c r="AZ425" s="218"/>
      <c r="BA425" s="218"/>
      <c r="BB425" s="218"/>
      <c r="BC425" s="218"/>
      <c r="BD425" s="218"/>
    </row>
    <row r="426" spans="1:56" ht="16.149999999999999" customHeight="1">
      <c r="A426" s="218"/>
      <c r="B426" s="218"/>
      <c r="C426" s="218"/>
      <c r="D426" s="218"/>
      <c r="E426" s="218"/>
      <c r="F426" s="218"/>
      <c r="G426" s="218"/>
      <c r="H426" s="218"/>
      <c r="I426" s="218"/>
      <c r="J426" s="218"/>
      <c r="K426" s="928"/>
      <c r="L426" s="928"/>
      <c r="M426" s="928"/>
      <c r="N426" s="928"/>
      <c r="O426" s="928"/>
      <c r="P426" s="928"/>
      <c r="Q426" s="928"/>
      <c r="R426" s="928"/>
      <c r="S426" s="928"/>
      <c r="T426" s="928"/>
      <c r="U426" s="928"/>
      <c r="V426" s="928"/>
      <c r="W426" s="928"/>
      <c r="X426" s="928"/>
      <c r="Y426" s="928"/>
      <c r="Z426" s="928"/>
      <c r="AA426" s="928"/>
      <c r="AB426" s="218"/>
      <c r="AC426" s="218"/>
      <c r="AD426" s="218"/>
      <c r="AE426" s="218"/>
      <c r="AF426" s="218"/>
      <c r="AG426" s="218"/>
      <c r="AH426" s="218"/>
      <c r="AI426" s="218"/>
      <c r="AJ426" s="218"/>
      <c r="AK426" s="218"/>
      <c r="AL426" s="218"/>
      <c r="AM426" s="218"/>
      <c r="AN426" s="218"/>
      <c r="AO426" s="218"/>
      <c r="AP426" s="218"/>
      <c r="AQ426" s="218"/>
      <c r="AR426" s="218"/>
      <c r="AS426" s="218"/>
      <c r="AT426" s="218"/>
      <c r="AU426" s="218"/>
      <c r="AV426" s="218"/>
      <c r="AW426" s="218"/>
      <c r="AX426" s="218"/>
      <c r="AY426" s="218"/>
      <c r="AZ426" s="218"/>
      <c r="BA426" s="218"/>
      <c r="BB426" s="218"/>
      <c r="BC426" s="218"/>
      <c r="BD426" s="218"/>
    </row>
    <row r="427" spans="1:56" ht="16.149999999999999" customHeight="1">
      <c r="A427" s="218"/>
      <c r="B427" s="218"/>
      <c r="C427" s="218"/>
      <c r="D427" s="218"/>
      <c r="E427" s="218"/>
      <c r="F427" s="218"/>
      <c r="G427" s="218"/>
      <c r="H427" s="218"/>
      <c r="I427" s="218"/>
      <c r="J427" s="218"/>
      <c r="K427" s="928"/>
      <c r="L427" s="928"/>
      <c r="M427" s="928"/>
      <c r="N427" s="928"/>
      <c r="O427" s="928"/>
      <c r="P427" s="928"/>
      <c r="Q427" s="928"/>
      <c r="R427" s="928"/>
      <c r="S427" s="928"/>
      <c r="T427" s="928"/>
      <c r="U427" s="928"/>
      <c r="V427" s="928"/>
      <c r="W427" s="928"/>
      <c r="X427" s="928"/>
      <c r="Y427" s="928"/>
      <c r="Z427" s="928"/>
      <c r="AA427" s="928"/>
      <c r="AB427" s="218"/>
      <c r="AC427" s="218"/>
      <c r="AD427" s="218"/>
      <c r="AE427" s="218"/>
      <c r="AF427" s="218"/>
      <c r="AG427" s="218"/>
      <c r="AH427" s="218"/>
      <c r="AI427" s="218"/>
      <c r="AJ427" s="218"/>
      <c r="AK427" s="218"/>
      <c r="AL427" s="218"/>
      <c r="AM427" s="218"/>
      <c r="AN427" s="218"/>
      <c r="AO427" s="218"/>
      <c r="AP427" s="218"/>
      <c r="AQ427" s="218"/>
      <c r="AR427" s="218"/>
      <c r="AS427" s="218"/>
      <c r="AT427" s="218"/>
      <c r="AU427" s="218"/>
      <c r="AV427" s="218"/>
      <c r="AW427" s="218"/>
      <c r="AX427" s="218"/>
      <c r="AY427" s="218"/>
      <c r="AZ427" s="218"/>
      <c r="BA427" s="218"/>
      <c r="BB427" s="218"/>
      <c r="BC427" s="218"/>
      <c r="BD427" s="218"/>
    </row>
    <row r="428" spans="1:56" ht="16.149999999999999" customHeight="1">
      <c r="A428" s="218"/>
      <c r="B428" s="218"/>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8"/>
      <c r="AL428" s="218"/>
      <c r="AM428" s="218"/>
      <c r="AN428" s="218"/>
      <c r="AO428" s="218"/>
      <c r="AP428" s="218"/>
      <c r="AQ428" s="218"/>
      <c r="AR428" s="218"/>
      <c r="AS428" s="218"/>
      <c r="AT428" s="218"/>
      <c r="AU428" s="218"/>
      <c r="AV428" s="218"/>
      <c r="AW428" s="218"/>
      <c r="AX428" s="218"/>
      <c r="AY428" s="218"/>
      <c r="AZ428" s="218"/>
      <c r="BA428" s="218"/>
      <c r="BB428" s="218"/>
      <c r="BC428" s="218"/>
      <c r="BD428" s="218"/>
    </row>
    <row r="429" spans="1:56" ht="16.149999999999999" customHeight="1">
      <c r="A429" s="218"/>
      <c r="B429" s="218"/>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8"/>
      <c r="AL429" s="218"/>
      <c r="AM429" s="218"/>
      <c r="AN429" s="218"/>
      <c r="AO429" s="218"/>
      <c r="AP429" s="218"/>
      <c r="AQ429" s="218"/>
      <c r="AR429" s="218"/>
      <c r="AS429" s="218"/>
      <c r="AT429" s="218"/>
      <c r="AU429" s="218"/>
      <c r="AV429" s="218"/>
      <c r="AW429" s="218"/>
      <c r="AX429" s="218"/>
      <c r="AY429" s="218"/>
      <c r="AZ429" s="218"/>
      <c r="BA429" s="218"/>
      <c r="BB429" s="218"/>
      <c r="BC429" s="218"/>
      <c r="BD429" s="218"/>
    </row>
    <row r="430" spans="1:56" ht="16.149999999999999"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c r="BD430" s="102"/>
    </row>
    <row r="431" spans="1:56" ht="16.149999999999999"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c r="BD431" s="102"/>
    </row>
    <row r="432" spans="1:56" ht="16.149999999999999"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c r="BD432" s="102"/>
    </row>
    <row r="433" spans="1:56" ht="16.149999999999999"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row>
    <row r="434" spans="1:56" ht="16.149999999999999"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row>
    <row r="435" spans="1:56" ht="16.149999999999999"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c r="BD435" s="102"/>
    </row>
    <row r="436" spans="1:56" ht="16.149999999999999"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row>
    <row r="437" spans="1:56">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row>
  </sheetData>
  <sheetProtection algorithmName="SHA-512" hashValue="0OF4yy00C5xH2d+1dH1DhgeQ353Cbz4RCfJlegG6a7TXUz6u67K1Op+9omPuCBjuDv3aFmOlZ8I0Ac/b9qA3dw==" saltValue="mMoj+UHSwJRoJiDTOAyq9A==" spinCount="100000" sheet="1" selectLockedCells="1"/>
  <mergeCells count="406">
    <mergeCell ref="O197:R199"/>
    <mergeCell ref="U20:AI20"/>
    <mergeCell ref="B36:I36"/>
    <mergeCell ref="J40:AH40"/>
    <mergeCell ref="J41:AH41"/>
    <mergeCell ref="U24:AI26"/>
    <mergeCell ref="Q24:T26"/>
    <mergeCell ref="B48:I48"/>
    <mergeCell ref="B72:P73"/>
    <mergeCell ref="B76:Q77"/>
    <mergeCell ref="AB68:AD69"/>
    <mergeCell ref="B70:C71"/>
    <mergeCell ref="AB74:AD75"/>
    <mergeCell ref="AG67:BC67"/>
    <mergeCell ref="AG68:BC70"/>
    <mergeCell ref="R68:AA69"/>
    <mergeCell ref="E50:I50"/>
    <mergeCell ref="Y50:AH50"/>
    <mergeCell ref="AE88:AL91"/>
    <mergeCell ref="R78:AA79"/>
    <mergeCell ref="B134:W134"/>
    <mergeCell ref="X134:AC134"/>
    <mergeCell ref="B135:W135"/>
    <mergeCell ref="X135:AC135"/>
    <mergeCell ref="A1:AR1"/>
    <mergeCell ref="AV1:BA1"/>
    <mergeCell ref="BB1:BD1"/>
    <mergeCell ref="U3:Z3"/>
    <mergeCell ref="B10:K10"/>
    <mergeCell ref="AL15:AY15"/>
    <mergeCell ref="U16:AI16"/>
    <mergeCell ref="AL16:AY16"/>
    <mergeCell ref="U19:AI19"/>
    <mergeCell ref="A5:AJ7"/>
    <mergeCell ref="AK7:BB9"/>
    <mergeCell ref="AA18:AD18"/>
    <mergeCell ref="V18:Z18"/>
    <mergeCell ref="AE18:AI18"/>
    <mergeCell ref="K418:AA427"/>
    <mergeCell ref="AK46:BC47"/>
    <mergeCell ref="AK49:BC51"/>
    <mergeCell ref="P42:S42"/>
    <mergeCell ref="U42:X42"/>
    <mergeCell ref="B80:Q81"/>
    <mergeCell ref="AO87:BC99"/>
    <mergeCell ref="AN225:BA229"/>
    <mergeCell ref="AO142:AX142"/>
    <mergeCell ref="B129:W129"/>
    <mergeCell ref="X129:AC129"/>
    <mergeCell ref="B130:W130"/>
    <mergeCell ref="X130:AC130"/>
    <mergeCell ref="B131:W131"/>
    <mergeCell ref="X131:AC131"/>
    <mergeCell ref="B132:W132"/>
    <mergeCell ref="X132:AC132"/>
    <mergeCell ref="B133:W133"/>
    <mergeCell ref="X133:AC133"/>
    <mergeCell ref="AA191:AD193"/>
    <mergeCell ref="AE191:AJ193"/>
    <mergeCell ref="AE194:AJ196"/>
    <mergeCell ref="S203:V205"/>
    <mergeCell ref="W203:Z205"/>
    <mergeCell ref="B88:O91"/>
    <mergeCell ref="Z88:AD91"/>
    <mergeCell ref="Z92:AD95"/>
    <mergeCell ref="B92:O95"/>
    <mergeCell ref="P90:R91"/>
    <mergeCell ref="P94:R95"/>
    <mergeCell ref="P92:R93"/>
    <mergeCell ref="S92:S95"/>
    <mergeCell ref="T88:Y89"/>
    <mergeCell ref="T90:Y91"/>
    <mergeCell ref="T92:Y93"/>
    <mergeCell ref="T94:Y95"/>
    <mergeCell ref="B96:O97"/>
    <mergeCell ref="B110:W110"/>
    <mergeCell ref="Z110:AA110"/>
    <mergeCell ref="AB110:AC110"/>
    <mergeCell ref="B118:D119"/>
    <mergeCell ref="S96:S99"/>
    <mergeCell ref="S100:AA100"/>
    <mergeCell ref="B101:R101"/>
    <mergeCell ref="S101:AA101"/>
    <mergeCell ref="T96:Y97"/>
    <mergeCell ref="T98:Y99"/>
    <mergeCell ref="K200:N202"/>
    <mergeCell ref="S197:V199"/>
    <mergeCell ref="W197:Z199"/>
    <mergeCell ref="T50:W50"/>
    <mergeCell ref="W191:Z193"/>
    <mergeCell ref="E51:I51"/>
    <mergeCell ref="J51:AH51"/>
    <mergeCell ref="AH57:BC57"/>
    <mergeCell ref="B68:P68"/>
    <mergeCell ref="B69:P69"/>
    <mergeCell ref="Q58:Q59"/>
    <mergeCell ref="Q60:Q61"/>
    <mergeCell ref="Q62:Q63"/>
    <mergeCell ref="Q64:Q65"/>
    <mergeCell ref="Q66:Q67"/>
    <mergeCell ref="Q68:Q69"/>
    <mergeCell ref="B62:C63"/>
    <mergeCell ref="B66:C67"/>
    <mergeCell ref="D66:P67"/>
    <mergeCell ref="B49:D51"/>
    <mergeCell ref="B100:R100"/>
    <mergeCell ref="F84:Y84"/>
    <mergeCell ref="B87:R87"/>
    <mergeCell ref="S87:U87"/>
    <mergeCell ref="AM271:BC274"/>
    <mergeCell ref="AM262:BC264"/>
    <mergeCell ref="AB72:AD73"/>
    <mergeCell ref="AB80:AD81"/>
    <mergeCell ref="AE76:BD77"/>
    <mergeCell ref="B60:C61"/>
    <mergeCell ref="D60:P61"/>
    <mergeCell ref="D62:P63"/>
    <mergeCell ref="D64:P65"/>
    <mergeCell ref="B64:C65"/>
    <mergeCell ref="B78:Q79"/>
    <mergeCell ref="R70:AA71"/>
    <mergeCell ref="R76:AA77"/>
    <mergeCell ref="K167:N169"/>
    <mergeCell ref="O167:R169"/>
    <mergeCell ref="K188:N190"/>
    <mergeCell ref="G197:J199"/>
    <mergeCell ref="K191:N193"/>
    <mergeCell ref="G194:J196"/>
    <mergeCell ref="K194:N196"/>
    <mergeCell ref="G203:J205"/>
    <mergeCell ref="K203:N205"/>
    <mergeCell ref="O203:R205"/>
    <mergeCell ref="G200:J202"/>
    <mergeCell ref="R60:AA61"/>
    <mergeCell ref="R58:AA59"/>
    <mergeCell ref="AB60:AD61"/>
    <mergeCell ref="B58:P59"/>
    <mergeCell ref="AB58:AD59"/>
    <mergeCell ref="B56:Q57"/>
    <mergeCell ref="R56:T57"/>
    <mergeCell ref="U56:W57"/>
    <mergeCell ref="B46:I47"/>
    <mergeCell ref="J50:R50"/>
    <mergeCell ref="J43:AH45"/>
    <mergeCell ref="AK43:BC44"/>
    <mergeCell ref="AL28:AY29"/>
    <mergeCell ref="J46:AH48"/>
    <mergeCell ref="J37:AH39"/>
    <mergeCell ref="B37:I39"/>
    <mergeCell ref="E49:I49"/>
    <mergeCell ref="J49:AH49"/>
    <mergeCell ref="Z42:AH42"/>
    <mergeCell ref="B40:I42"/>
    <mergeCell ref="AM145:BC147"/>
    <mergeCell ref="AM148:BC150"/>
    <mergeCell ref="B142:AJ153"/>
    <mergeCell ref="AE188:AJ190"/>
    <mergeCell ref="G176:J178"/>
    <mergeCell ref="K176:N178"/>
    <mergeCell ref="G179:J181"/>
    <mergeCell ref="G173:J175"/>
    <mergeCell ref="AA167:AD169"/>
    <mergeCell ref="AE164:AJ166"/>
    <mergeCell ref="S167:V169"/>
    <mergeCell ref="W167:Z169"/>
    <mergeCell ref="U158:V160"/>
    <mergeCell ref="W158:X160"/>
    <mergeCell ref="Y158:Z160"/>
    <mergeCell ref="B161:F166"/>
    <mergeCell ref="C167:F172"/>
    <mergeCell ref="M158:N160"/>
    <mergeCell ref="K173:N175"/>
    <mergeCell ref="S158:T160"/>
    <mergeCell ref="AA173:AD175"/>
    <mergeCell ref="AA158:AB160"/>
    <mergeCell ref="AC158:AD160"/>
    <mergeCell ref="W179:Z181"/>
    <mergeCell ref="AD117:AJ118"/>
    <mergeCell ref="AD115:AJ116"/>
    <mergeCell ref="AD113:AJ114"/>
    <mergeCell ref="AD111:AJ112"/>
    <mergeCell ref="AB78:AD79"/>
    <mergeCell ref="R74:AA75"/>
    <mergeCell ref="AE92:AL95"/>
    <mergeCell ref="AD121:AJ122"/>
    <mergeCell ref="R80:AA81"/>
    <mergeCell ref="Z96:AD99"/>
    <mergeCell ref="S88:S91"/>
    <mergeCell ref="V87:X87"/>
    <mergeCell ref="Y87:AD87"/>
    <mergeCell ref="X110:Y110"/>
    <mergeCell ref="AD110:AJ110"/>
    <mergeCell ref="X115:AC116"/>
    <mergeCell ref="X117:AC118"/>
    <mergeCell ref="I258:AJ259"/>
    <mergeCell ref="S293:AJ293"/>
    <mergeCell ref="AE212:AJ214"/>
    <mergeCell ref="G209:J211"/>
    <mergeCell ref="C221:AJ236"/>
    <mergeCell ref="P275:AJ284"/>
    <mergeCell ref="I271:O284"/>
    <mergeCell ref="C271:H332"/>
    <mergeCell ref="S286:AI288"/>
    <mergeCell ref="I285:O307"/>
    <mergeCell ref="C260:H270"/>
    <mergeCell ref="I261:AJ270"/>
    <mergeCell ref="T212:V214"/>
    <mergeCell ref="P212:R214"/>
    <mergeCell ref="AM289:BC292"/>
    <mergeCell ref="AM311:BC314"/>
    <mergeCell ref="I354:AJ361"/>
    <mergeCell ref="C362:H370"/>
    <mergeCell ref="I363:AJ370"/>
    <mergeCell ref="C353:H361"/>
    <mergeCell ref="I345:AJ352"/>
    <mergeCell ref="AE167:AJ169"/>
    <mergeCell ref="AM221:BC224"/>
    <mergeCell ref="K209:N211"/>
    <mergeCell ref="O209:R211"/>
    <mergeCell ref="S209:V211"/>
    <mergeCell ref="W209:Z211"/>
    <mergeCell ref="AA209:AD211"/>
    <mergeCell ref="AN230:BA231"/>
    <mergeCell ref="AE206:AJ208"/>
    <mergeCell ref="AE209:AJ211"/>
    <mergeCell ref="K206:N208"/>
    <mergeCell ref="K212:N214"/>
    <mergeCell ref="C238:AJ253"/>
    <mergeCell ref="AN242:BA246"/>
    <mergeCell ref="AN247:BA248"/>
    <mergeCell ref="X212:Z214"/>
    <mergeCell ref="C258:H259"/>
    <mergeCell ref="AM393:BC396"/>
    <mergeCell ref="C395:AJ413"/>
    <mergeCell ref="C335:H352"/>
    <mergeCell ref="C393:AJ394"/>
    <mergeCell ref="P320:AJ332"/>
    <mergeCell ref="C380:H388"/>
    <mergeCell ref="I381:AJ388"/>
    <mergeCell ref="P298:AJ307"/>
    <mergeCell ref="I308:O332"/>
    <mergeCell ref="C371:H379"/>
    <mergeCell ref="I372:AJ379"/>
    <mergeCell ref="AM338:BC341"/>
    <mergeCell ref="B136:W136"/>
    <mergeCell ref="X136:AC136"/>
    <mergeCell ref="B137:W137"/>
    <mergeCell ref="X137:AC137"/>
    <mergeCell ref="K161:N163"/>
    <mergeCell ref="O161:R163"/>
    <mergeCell ref="AD119:AJ120"/>
    <mergeCell ref="AD123:AJ124"/>
    <mergeCell ref="AD125:AJ126"/>
    <mergeCell ref="AD127:AJ128"/>
    <mergeCell ref="X119:AC120"/>
    <mergeCell ref="X121:AC122"/>
    <mergeCell ref="X123:AC124"/>
    <mergeCell ref="AE158:AJ160"/>
    <mergeCell ref="AE161:AJ163"/>
    <mergeCell ref="AA161:AD163"/>
    <mergeCell ref="K158:L160"/>
    <mergeCell ref="B158:J160"/>
    <mergeCell ref="O158:P160"/>
    <mergeCell ref="Q158:R160"/>
    <mergeCell ref="O121:W122"/>
    <mergeCell ref="O123:W124"/>
    <mergeCell ref="O127:W128"/>
    <mergeCell ref="O179:R181"/>
    <mergeCell ref="S179:V181"/>
    <mergeCell ref="AB164:AD166"/>
    <mergeCell ref="W185:Z187"/>
    <mergeCell ref="AA185:AD187"/>
    <mergeCell ref="AE422:AF422"/>
    <mergeCell ref="AG60:BC61"/>
    <mergeCell ref="AG58:BC59"/>
    <mergeCell ref="AG62:BC63"/>
    <mergeCell ref="AG71:BC72"/>
    <mergeCell ref="AM276:BC278"/>
    <mergeCell ref="AA197:AD199"/>
    <mergeCell ref="AE203:AJ205"/>
    <mergeCell ref="AE197:AJ199"/>
    <mergeCell ref="AE200:AJ202"/>
    <mergeCell ref="T200:V202"/>
    <mergeCell ref="X200:Z202"/>
    <mergeCell ref="P194:R196"/>
    <mergeCell ref="T194:V196"/>
    <mergeCell ref="X194:Z196"/>
    <mergeCell ref="T164:V166"/>
    <mergeCell ref="X164:Z166"/>
    <mergeCell ref="O185:R187"/>
    <mergeCell ref="P96:R97"/>
    <mergeCell ref="G191:J193"/>
    <mergeCell ref="G164:J166"/>
    <mergeCell ref="K164:N166"/>
    <mergeCell ref="G161:J163"/>
    <mergeCell ref="X111:AC112"/>
    <mergeCell ref="X113:AC114"/>
    <mergeCell ref="X125:AC126"/>
    <mergeCell ref="X127:AC128"/>
    <mergeCell ref="G170:J172"/>
    <mergeCell ref="K170:N172"/>
    <mergeCell ref="G167:J169"/>
    <mergeCell ref="P188:R190"/>
    <mergeCell ref="T188:V190"/>
    <mergeCell ref="P182:R184"/>
    <mergeCell ref="T182:V184"/>
    <mergeCell ref="X182:Z184"/>
    <mergeCell ref="X188:Z190"/>
    <mergeCell ref="P164:R166"/>
    <mergeCell ref="P170:R172"/>
    <mergeCell ref="P176:R178"/>
    <mergeCell ref="T176:V178"/>
    <mergeCell ref="X176:Z178"/>
    <mergeCell ref="T170:V172"/>
    <mergeCell ref="X170:Z172"/>
    <mergeCell ref="K197:N199"/>
    <mergeCell ref="S161:V163"/>
    <mergeCell ref="W161:Z163"/>
    <mergeCell ref="K179:N181"/>
    <mergeCell ref="G182:J184"/>
    <mergeCell ref="K182:N184"/>
    <mergeCell ref="AL25:AY26"/>
    <mergeCell ref="AK39:BC41"/>
    <mergeCell ref="AE96:AL99"/>
    <mergeCell ref="AB76:AD77"/>
    <mergeCell ref="AE87:AL87"/>
    <mergeCell ref="P88:R89"/>
    <mergeCell ref="P98:R99"/>
    <mergeCell ref="B98:O99"/>
    <mergeCell ref="C179:F184"/>
    <mergeCell ref="C185:F190"/>
    <mergeCell ref="B191:F196"/>
    <mergeCell ref="C197:F202"/>
    <mergeCell ref="AE170:AJ172"/>
    <mergeCell ref="AE185:AJ187"/>
    <mergeCell ref="AE173:AJ175"/>
    <mergeCell ref="AE176:AJ178"/>
    <mergeCell ref="AE179:AJ181"/>
    <mergeCell ref="AE182:AJ184"/>
    <mergeCell ref="U21:AI23"/>
    <mergeCell ref="J34:AH36"/>
    <mergeCell ref="Q21:T23"/>
    <mergeCell ref="AB70:AD71"/>
    <mergeCell ref="AL18:AY20"/>
    <mergeCell ref="Q70:Q71"/>
    <mergeCell ref="Q72:Q73"/>
    <mergeCell ref="Q74:Q75"/>
    <mergeCell ref="B74:P75"/>
    <mergeCell ref="B34:I35"/>
    <mergeCell ref="R66:AA67"/>
    <mergeCell ref="U27:AI29"/>
    <mergeCell ref="AK33:BC37"/>
    <mergeCell ref="AL22:AY23"/>
    <mergeCell ref="AG54:AT55"/>
    <mergeCell ref="X56:AD57"/>
    <mergeCell ref="D70:P71"/>
    <mergeCell ref="AB66:AD67"/>
    <mergeCell ref="R64:AA65"/>
    <mergeCell ref="AB64:AD65"/>
    <mergeCell ref="R62:AA63"/>
    <mergeCell ref="AB62:AD63"/>
    <mergeCell ref="R72:AA73"/>
    <mergeCell ref="B43:I45"/>
    <mergeCell ref="B203:F208"/>
    <mergeCell ref="B209:F214"/>
    <mergeCell ref="AB170:AD172"/>
    <mergeCell ref="AB176:AD178"/>
    <mergeCell ref="AB182:AD184"/>
    <mergeCell ref="AB212:AD214"/>
    <mergeCell ref="AB206:AD208"/>
    <mergeCell ref="AB200:AD202"/>
    <mergeCell ref="AB194:AD196"/>
    <mergeCell ref="AB188:AD190"/>
    <mergeCell ref="G185:J187"/>
    <mergeCell ref="K185:N187"/>
    <mergeCell ref="G188:J190"/>
    <mergeCell ref="C173:F178"/>
    <mergeCell ref="G206:J208"/>
    <mergeCell ref="G212:J214"/>
    <mergeCell ref="O191:R193"/>
    <mergeCell ref="S191:V193"/>
    <mergeCell ref="O173:R175"/>
    <mergeCell ref="S173:V175"/>
    <mergeCell ref="P206:R208"/>
    <mergeCell ref="T206:V208"/>
    <mergeCell ref="X206:Z208"/>
    <mergeCell ref="P200:R202"/>
    <mergeCell ref="W173:Z175"/>
    <mergeCell ref="AA179:AD181"/>
    <mergeCell ref="AA203:AD205"/>
    <mergeCell ref="AV161:BD166"/>
    <mergeCell ref="AV167:BD172"/>
    <mergeCell ref="AM167:AU172"/>
    <mergeCell ref="AM161:AU166"/>
    <mergeCell ref="AM182:AU187"/>
    <mergeCell ref="AM188:AU193"/>
    <mergeCell ref="AM203:AU208"/>
    <mergeCell ref="AM209:AU214"/>
    <mergeCell ref="AV182:BD187"/>
    <mergeCell ref="AV188:BD193"/>
    <mergeCell ref="AV203:BD208"/>
    <mergeCell ref="AV209:BD214"/>
    <mergeCell ref="AM238:BC241"/>
    <mergeCell ref="AI216:AJ216"/>
    <mergeCell ref="AI215:AJ215"/>
    <mergeCell ref="S185:V187"/>
  </mergeCells>
  <phoneticPr fontId="44"/>
  <conditionalFormatting sqref="AG58 AG67:AG68">
    <cfRule type="expression" dxfId="97" priority="91" stopIfTrue="1">
      <formula>LEN(TRIM(AG58))&gt;0</formula>
    </cfRule>
  </conditionalFormatting>
  <conditionalFormatting sqref="AE164">
    <cfRule type="expression" dxfId="96" priority="18" stopIfTrue="1">
      <formula>VALUE($AE$164)&gt;=105</formula>
    </cfRule>
    <cfRule type="expression" dxfId="95" priority="93">
      <formula>VALUE($AE$164)&gt;100</formula>
    </cfRule>
  </conditionalFormatting>
  <conditionalFormatting sqref="U16:AI16">
    <cfRule type="cellIs" dxfId="94" priority="94" stopIfTrue="1" operator="between">
      <formula>43586</formula>
      <formula>43830</formula>
    </cfRule>
  </conditionalFormatting>
  <conditionalFormatting sqref="AE194">
    <cfRule type="expression" dxfId="93" priority="13" stopIfTrue="1">
      <formula>VALUE($AE$194)&gt;=105</formula>
    </cfRule>
    <cfRule type="expression" dxfId="92" priority="95">
      <formula>VALUE($AE$194)&gt;100</formula>
    </cfRule>
  </conditionalFormatting>
  <conditionalFormatting sqref="AE206">
    <cfRule type="expression" dxfId="91" priority="11" stopIfTrue="1">
      <formula>VALUE($AE$206)&gt;=105</formula>
    </cfRule>
    <cfRule type="expression" dxfId="90" priority="96">
      <formula>VALUE($AE$206)&gt;100</formula>
    </cfRule>
  </conditionalFormatting>
  <conditionalFormatting sqref="AE212">
    <cfRule type="expression" dxfId="89" priority="10" stopIfTrue="1">
      <formula>VALUE($AE$212)&gt;=105</formula>
    </cfRule>
    <cfRule type="expression" dxfId="88" priority="97">
      <formula>VALUE($AE$212)&gt;100</formula>
    </cfRule>
  </conditionalFormatting>
  <conditionalFormatting sqref="AE76">
    <cfRule type="expression" dxfId="87" priority="98" stopIfTrue="1">
      <formula>AND($R$76&gt;0,$R$76&lt;50000)</formula>
    </cfRule>
  </conditionalFormatting>
  <conditionalFormatting sqref="AE170">
    <cfRule type="expression" dxfId="86" priority="17" stopIfTrue="1">
      <formula>VALUE($AE$170)&gt;=105</formula>
    </cfRule>
    <cfRule type="expression" dxfId="85" priority="108">
      <formula>VALUE($AE$170)&gt;100</formula>
    </cfRule>
  </conditionalFormatting>
  <conditionalFormatting sqref="AE176">
    <cfRule type="expression" dxfId="84" priority="16" stopIfTrue="1">
      <formula>VALUE($AE$176)&gt;=105</formula>
    </cfRule>
    <cfRule type="expression" dxfId="83" priority="110">
      <formula>VALUE($AE$176)&gt;100</formula>
    </cfRule>
  </conditionalFormatting>
  <conditionalFormatting sqref="AE182">
    <cfRule type="expression" dxfId="82" priority="15" stopIfTrue="1">
      <formula>VALUE($AE$182)&gt;=105</formula>
    </cfRule>
    <cfRule type="expression" dxfId="81" priority="112">
      <formula>VALUE($AE$182)&gt;100</formula>
    </cfRule>
  </conditionalFormatting>
  <conditionalFormatting sqref="AE188">
    <cfRule type="expression" dxfId="80" priority="14" stopIfTrue="1">
      <formula>VALUE($AE$188)&gt;=105</formula>
    </cfRule>
    <cfRule type="expression" dxfId="79" priority="114">
      <formula>VALUE($AE$188)&gt;100</formula>
    </cfRule>
  </conditionalFormatting>
  <conditionalFormatting sqref="AE200">
    <cfRule type="expression" dxfId="78" priority="12" stopIfTrue="1">
      <formula>VALUE($AE$200)&gt;=105</formula>
    </cfRule>
    <cfRule type="expression" dxfId="77" priority="115">
      <formula>VALUE($AE$200)&gt;100</formula>
    </cfRule>
  </conditionalFormatting>
  <conditionalFormatting sqref="AG60">
    <cfRule type="expression" dxfId="76" priority="121" stopIfTrue="1">
      <formula>LEN(TRIM(AG58))&gt;0</formula>
    </cfRule>
  </conditionalFormatting>
  <conditionalFormatting sqref="BD68:BD69 AG67:AG68">
    <cfRule type="expression" dxfId="75" priority="90">
      <formula>MOD($R$76,1)&gt;0</formula>
    </cfRule>
  </conditionalFormatting>
  <conditionalFormatting sqref="J34:AH36">
    <cfRule type="expression" dxfId="74" priority="79">
      <formula>$J$34="フランチャイズ加盟事業者のみ入力"</formula>
    </cfRule>
  </conditionalFormatting>
  <conditionalFormatting sqref="J46:AH48">
    <cfRule type="expression" dxfId="73" priority="78">
      <formula>$J$46="（選択してください）"</formula>
    </cfRule>
  </conditionalFormatting>
  <conditionalFormatting sqref="J43:AH45">
    <cfRule type="expression" dxfId="72" priority="77">
      <formula>$J$43="（選択してください）"</formula>
    </cfRule>
  </conditionalFormatting>
  <conditionalFormatting sqref="AN247">
    <cfRule type="expression" dxfId="71" priority="74" stopIfTrue="1">
      <formula>LEN(TRIM(AN247))&gt;0</formula>
    </cfRule>
  </conditionalFormatting>
  <conditionalFormatting sqref="AG71">
    <cfRule type="expression" dxfId="70" priority="73" stopIfTrue="1">
      <formula>LEN(TRIM(AG71))&gt;0</formula>
    </cfRule>
  </conditionalFormatting>
  <conditionalFormatting sqref="AG71">
    <cfRule type="expression" dxfId="69" priority="72">
      <formula>MOD($R$76,1)&gt;0</formula>
    </cfRule>
  </conditionalFormatting>
  <conditionalFormatting sqref="AG62">
    <cfRule type="expression" dxfId="68" priority="148" stopIfTrue="1">
      <formula>LEN(TRIM(AG58))&gt;0</formula>
    </cfRule>
  </conditionalFormatting>
  <conditionalFormatting sqref="AB164">
    <cfRule type="expression" dxfId="67" priority="27" stopIfTrue="1">
      <formula>VALUE($AB$164)&gt;=105</formula>
    </cfRule>
    <cfRule type="expression" dxfId="66" priority="160">
      <formula>VALUE($AB$164)&gt;100</formula>
    </cfRule>
  </conditionalFormatting>
  <conditionalFormatting sqref="AB170">
    <cfRule type="expression" dxfId="65" priority="26" stopIfTrue="1">
      <formula>VALUE($AB$170)&gt;=105</formula>
    </cfRule>
    <cfRule type="expression" dxfId="64" priority="161">
      <formula>VALUE($AB$170)&gt;100</formula>
    </cfRule>
  </conditionalFormatting>
  <conditionalFormatting sqref="AB176">
    <cfRule type="expression" dxfId="63" priority="25" stopIfTrue="1">
      <formula>VALUE($AB$176)&gt;=105</formula>
    </cfRule>
    <cfRule type="expression" dxfId="62" priority="162">
      <formula>VALUE($AB$176)&gt;100</formula>
    </cfRule>
  </conditionalFormatting>
  <conditionalFormatting sqref="AB182">
    <cfRule type="expression" dxfId="61" priority="24" stopIfTrue="1">
      <formula>VALUE($AB$182)&gt;=105</formula>
    </cfRule>
  </conditionalFormatting>
  <conditionalFormatting sqref="AB212">
    <cfRule type="expression" dxfId="60" priority="19" stopIfTrue="1">
      <formula>VALUE($AB$212)&gt;=105</formula>
    </cfRule>
    <cfRule type="expression" dxfId="59" priority="164">
      <formula>VALUE($AB$212)&gt;100</formula>
    </cfRule>
  </conditionalFormatting>
  <conditionalFormatting sqref="AB206">
    <cfRule type="expression" dxfId="58" priority="20" stopIfTrue="1">
      <formula>VALUE($AB$206)&gt;=105</formula>
    </cfRule>
    <cfRule type="expression" dxfId="57" priority="165">
      <formula>VALUE($AB$206)&gt;100</formula>
    </cfRule>
  </conditionalFormatting>
  <conditionalFormatting sqref="AB200">
    <cfRule type="expression" dxfId="56" priority="21" stopIfTrue="1">
      <formula>VALUE($AB$200)&gt;=105</formula>
    </cfRule>
    <cfRule type="expression" dxfId="55" priority="166">
      <formula>VALUE($AB$200)&gt;100</formula>
    </cfRule>
  </conditionalFormatting>
  <conditionalFormatting sqref="AB194">
    <cfRule type="expression" dxfId="54" priority="22" stopIfTrue="1">
      <formula>VALUE($AB$194)&gt;=105</formula>
    </cfRule>
    <cfRule type="expression" dxfId="53" priority="167">
      <formula>VALUE($AB$194)&gt;100</formula>
    </cfRule>
  </conditionalFormatting>
  <conditionalFormatting sqref="AB188">
    <cfRule type="expression" dxfId="52" priority="23">
      <formula>VALUE($AB$188)&gt;100</formula>
    </cfRule>
    <cfRule type="expression" dxfId="51" priority="168" stopIfTrue="1">
      <formula>VALUE($AB$188)&gt;=105</formula>
    </cfRule>
  </conditionalFormatting>
  <conditionalFormatting sqref="AM161 AM167 AM182 AM188 AM203 AM209 AN242 AN247">
    <cfRule type="expression" dxfId="50" priority="64">
      <formula>LEN(TRIM($AM$161))&gt;0</formula>
    </cfRule>
  </conditionalFormatting>
  <conditionalFormatting sqref="J40:AH40">
    <cfRule type="expression" dxfId="49" priority="61">
      <formula>$J$40="上記所在地（１９行目）と異なる場合のみ入力"</formula>
    </cfRule>
  </conditionalFormatting>
  <conditionalFormatting sqref="J41:AH41">
    <cfRule type="expression" dxfId="48" priority="59">
      <formula>$J$41="上記所在地（２０行目）と異なる場合のみ入力"</formula>
    </cfRule>
  </conditionalFormatting>
  <conditionalFormatting sqref="AV161 AV167 AN225 AN230">
    <cfRule type="expression" dxfId="47" priority="28">
      <formula>LEN(TRIM($AV$161))&gt;0</formula>
    </cfRule>
  </conditionalFormatting>
  <conditionalFormatting sqref="AB182:AD184">
    <cfRule type="expression" dxfId="46" priority="163">
      <formula>VALUE($AB$182)&gt;100</formula>
    </cfRule>
  </conditionalFormatting>
  <conditionalFormatting sqref="AM209">
    <cfRule type="expression" dxfId="45" priority="7">
      <formula>LEN(TRIM($AM$161))&gt;0</formula>
    </cfRule>
  </conditionalFormatting>
  <conditionalFormatting sqref="AM238">
    <cfRule type="expression" dxfId="44" priority="193">
      <formula>$AK$215+$AK$216&lt;=0</formula>
    </cfRule>
  </conditionalFormatting>
  <conditionalFormatting sqref="C238">
    <cfRule type="expression" dxfId="43" priority="194">
      <formula>$AK$215+$AK$216&lt;=0</formula>
    </cfRule>
  </conditionalFormatting>
  <conditionalFormatting sqref="AM221">
    <cfRule type="expression" dxfId="42" priority="195">
      <formula>$AL$215+$AL$216&lt;=0</formula>
    </cfRule>
  </conditionalFormatting>
  <conditionalFormatting sqref="C221">
    <cfRule type="expression" dxfId="41" priority="196">
      <formula>$AL$215+$AL$216&lt;=0</formula>
    </cfRule>
  </conditionalFormatting>
  <conditionalFormatting sqref="AM182:AM183 AM188">
    <cfRule type="expression" dxfId="40" priority="5">
      <formula>LEN(TRIM($AM$161))&gt;0</formula>
    </cfRule>
  </conditionalFormatting>
  <conditionalFormatting sqref="AV182 AV188">
    <cfRule type="expression" dxfId="39" priority="2">
      <formula>LEN(TRIM($AV$161))&gt;0</formula>
    </cfRule>
  </conditionalFormatting>
  <conditionalFormatting sqref="AV203 AV209">
    <cfRule type="expression" dxfId="38" priority="1">
      <formula>LEN(TRIM($AV$161))&gt;0</formula>
    </cfRule>
  </conditionalFormatting>
  <dataValidations count="29">
    <dataValidation type="custom" errorStyle="warning" allowBlank="1" showInputMessage="1" showErrorMessage="1" errorTitle="複数の項目に入力されています" error="「売上高」、「店舗面積」、「その他」のうち、いずれか一つとして下さい。_x000a_入力を続ける場合は[はい]を、入力を取り消す場合は[キャンセル]をクリックして下さい。" sqref="Z93 AA92:AA93" xr:uid="{728AB3C8-EF07-4C9C-BDAE-C2AF75CE5583}">
      <formula1>IF($AP$86="",TRUE,FALSE)</formula1>
    </dataValidation>
    <dataValidation type="decimal" allowBlank="1" showInputMessage="1" showErrorMessage="1" sqref="R72:AA75" xr:uid="{00000000-0002-0000-0100-000001000000}">
      <formula1>0</formula1>
      <formula2>9999999999</formula2>
    </dataValidation>
    <dataValidation type="decimal" allowBlank="1" showInputMessage="1" showErrorMessage="1" errorTitle="数値で入力してください" error="数値以外は入力できません。" sqref="R58:AA59 R68:AA69" xr:uid="{00000000-0002-0000-0100-000002000000}">
      <formula1>0</formula1>
      <formula2>99999999999</formula2>
    </dataValidation>
    <dataValidation type="decimal" allowBlank="1" showInputMessage="1" showErrorMessage="1" errorTitle="紙袋の重量が紙容器の重量を超えています" error="紙袋の重量を紙製容器包装の重量の内数として下さい。" sqref="R70:AA71" xr:uid="{00000000-0002-0000-0100-000003000000}">
      <formula1>0</formula1>
      <formula2>R68</formula2>
    </dataValidation>
    <dataValidation type="decimal" allowBlank="1" showInputMessage="1" showErrorMessage="1" prompt="前年度の合計重量を入力" sqref="R78:AA79" xr:uid="{00000000-0002-0000-0100-000004000000}">
      <formula1>0</formula1>
      <formula2>9999999999</formula2>
    </dataValidation>
    <dataValidation type="decimal" allowBlank="1" showInputMessage="1" showErrorMessage="1" errorTitle="プラ買物袋の重量がプラ容器包装の重量を超えています" error="プラスチック製の容器包装の重量よりも大きい数値が入力されました。同数以下になるよう見直してください。" sqref="R66:AA67" xr:uid="{00000000-0002-0000-0100-000005000000}">
      <formula1>0</formula1>
      <formula2>SUM($R$58:$AA$59)-SUM($R$60:$AA$61)-SUM($R$62:$AA$63)-SUM($R$64:$AA$65)</formula2>
    </dataValidation>
    <dataValidation type="list" showErrorMessage="1" error="プルダウンから選択してください。" sqref="J43:AH45" xr:uid="{00000000-0002-0000-0100-000006000000}">
      <formula1>"（選択してください）,飲食料品小売業,各種商品小売業,織物・衣服・身の回り品小売業,自動車部分品・附属品小売業,家具・じゅう器・機械器具小売業,医薬品・化粧品小売業,書籍・文房具小売業,スポーツ用品・がん具・娯楽用品・楽器小売業,たばこ・喫煙具専門小売業"</formula1>
    </dataValidation>
    <dataValidation allowBlank="1" showInputMessage="1" showErrorMessage="1" prompt="報告年度対象の起算日入力_x000a_例：2021/4/1" sqref="U56:W57" xr:uid="{00000000-0002-0000-0100-000007000000}"/>
    <dataValidation type="list" showErrorMessage="1" error="プルダウンから選択してください。" sqref="J46:AH48" xr:uid="{00000000-0002-0000-0100-000008000000}">
      <formula1>"有,無,（選択してください）"</formula1>
    </dataValidation>
    <dataValidation type="decimal" allowBlank="1" showInputMessage="1" showErrorMessage="1" errorTitle="プラ買物袋の重量がプラ容器包装の重量を超えています" error="プラスチック製の容器包装の重量よりも大きい数値が入力されました。同数以下になるよう見直してください。" sqref="R60:AA61" xr:uid="{00000000-0002-0000-0100-000009000000}">
      <formula1>0</formula1>
      <formula2>SUM($R$58:$AA$59)-SUM($R$62:$AA$63)-SUM($R$64:$AA$65)-SUM($R$66:$AA$67)</formula2>
    </dataValidation>
    <dataValidation type="decimal" allowBlank="1" showInputMessage="1" showErrorMessage="1" errorTitle="プラ買物袋の重量がプラ容器包装の重量を超えています" error="プラスチック製の容器包装の重量よりも大きい数値が入力されました。同数以下になるよう見直してください。" sqref="R62:AA63" xr:uid="{00000000-0002-0000-0100-00000A000000}">
      <formula1>0</formula1>
      <formula2>SUM($R$58:$AA$59)-SUM($R$60:$AA$61)-SUM($R$64:$AA$65)-SUM($R$66:$AA$67)</formula2>
    </dataValidation>
    <dataValidation type="decimal" allowBlank="1" showInputMessage="1" showErrorMessage="1" errorTitle="プラ買物袋の重量がプラ容器包装の重量を超えています" error="プラスチック製の容器包装の重量よりも大きい数値が入力されました。同数以下になるよう見直してください。" sqref="R64:AA65" xr:uid="{00000000-0002-0000-0100-00000B000000}">
      <formula1>0</formula1>
      <formula2>SUM($R$58:$AA$59)-SUM($R$60:$AA$61)-SUM($R$62:$AA$63)-SUM($R$66:$AA$67)</formula2>
    </dataValidation>
    <dataValidation type="list" allowBlank="1" showInputMessage="1" sqref="B10:K10" xr:uid="{00000000-0002-0000-0100-00000C000000}">
      <formula1>"　,北海道農政事務所,東北農政局,関東農政局,北陸農政局,東海農政局,近畿農政局,中国四国農政局,九州農政局,内閣府沖縄総合事務局"</formula1>
    </dataValidation>
    <dataValidation type="list" allowBlank="1" sqref="J34:AH36" xr:uid="{00000000-0002-0000-0100-00000D000000}">
      <formula1>"フランチャイズ加盟事業者のみ入力"</formula1>
    </dataValidation>
    <dataValidation type="list" allowBlank="1" showInputMessage="1" prompt="上記所在地と異なる場合のみ入力" sqref="J40:AH40" xr:uid="{00000000-0002-0000-0100-00000E000000}">
      <formula1>"上記所在地（１９行目）と異なる場合のみ入力"</formula1>
    </dataValidation>
    <dataValidation type="list" allowBlank="1" showInputMessage="1" prompt="上記所在地と異なる場合のみ入力" sqref="J41:AH41" xr:uid="{00000000-0002-0000-0100-00000F000000}">
      <formula1>"上記所在地（２０行目）と異なる場合のみ入力"</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61:Z163" xr:uid="{00000000-0002-0000-0100-000010000000}">
      <formula1>IF(AND($AL$164="",#REF!=""),TRUE,FALSE)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67:Z169" xr:uid="{00000000-0002-0000-0100-000011000000}">
      <formula1>IF(AND($AL$170="",#REF!=""),TRUE,FALSE)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73:Z175" xr:uid="{00000000-0002-0000-0100-000012000000}">
      <formula1>IF(AND($AL$176="",#REF!=""),TRUE,FALSE)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79:Z181" xr:uid="{00000000-0002-0000-0100-000013000000}">
      <formula1>IF(AND($AL$182="",#REF!=""),TRUE,FALSE)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85:Z187" xr:uid="{00000000-0002-0000-0100-000014000000}">
      <formula1>IF(AND($AL$188="",#REF!=""),TRUE,FALSE)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91:N193" xr:uid="{00000000-0002-0000-0100-000015000000}">
      <formula1>IF(AND($AL$194="",#REF!=""),TRUE,FALSE)</formula1>
    </dataValidation>
    <dataValidation type="custom" errorStyle="information" allowBlank="1" showInputMessage="1" showErrorMessage="1" errorTitle="５年度間平均原単位変化または対前年度比（Ｄ）が105を超えました" error="紙製容器包装の５年度間平均原単位変化、対前年度比（Ｄ）の_x000a_いずれか又は両方が105を超えています。_x000a_【第6表】の（イ）または（ロ）の理由を記入して下さい。" sqref="O191:Z193" xr:uid="{00000000-0002-0000-0100-000016000000}">
      <formula1>IF(AND($AL$194="",#REF!=""),TRUE,FALSE)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197:N199" xr:uid="{00000000-0002-0000-0100-000017000000}">
      <formula1>IF(AND($AL$200="",#REF!=""),TRUE,FALSE)</formula1>
    </dataValidation>
    <dataValidation type="custom" errorStyle="information" allowBlank="1" showInputMessage="1" showErrorMessage="1" errorTitle="５年度間平均原単位変化または対前年度比（Ｄ）が105を超えました" error="紙製容器包装の５年度間平均原単位変化、対前年度比（Ｄ）の_x000a_いずれか又は両方が105を超えています。_x000a_【第6表】の（イ）または（ロ）の理由を記入して下さい。" sqref="O197:Z199" xr:uid="{00000000-0002-0000-0100-000018000000}">
      <formula1>IF(AND($AL$200="",#REF!=""),TRUE,FALSE)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203:N205" xr:uid="{00000000-0002-0000-0100-000019000000}">
      <formula1>IF(AND($AL$206="",#REF!=""),TRUE,FALSE)</formula1>
    </dataValidation>
    <dataValidation type="custom" errorStyle="information" allowBlank="1" showInputMessage="1" showErrorMessage="1" errorTitle="５年度間平均原単位変化または対前年度比（Ｄ）が105を超えました" error="段ボール製容器包装の５年度間平均原単位変化、対前年度比（Ｄ）の_x000a_いずれか又は両方が105を超えています。_x000a_【第6表】の（イ）または（ロ）の理由を記入して下さい。" sqref="O203:Z205" xr:uid="{00000000-0002-0000-0100-00001A000000}">
      <formula1>IF(AND($AL$206="",#REF!=""),TRUE,FALSE)</formula1>
    </dataValidation>
    <dataValidation type="custom" errorStyle="information" allowBlank="1" showInputMessage="1" showErrorMessage="1" errorTitle="５年度間平均原単位変化または対前年度比（Ｄ）が105を超えました" error="プラスチック製容器包装の５年度間平均原単位変化、対前年度比（Ｄ）の_x000a_いずれか又は両方が105を超えています。_x000a_【第6表】の（イ）または（ロ）の理由を記入して下さい。" sqref="K209:N211" xr:uid="{00000000-0002-0000-0100-00001B000000}">
      <formula1>IF(AND($AL$212="",#REF!=""),TRUE,FALSE)</formula1>
    </dataValidation>
    <dataValidation type="custom" errorStyle="information" allowBlank="1" showInputMessage="1" showErrorMessage="1" errorTitle="５年度間平均原単位変化または対前年度比（Ｄ）が105を超えました" error="その他の容器包装の５年度間平均原単位変化、対前年度比（Ｄ）の_x000a_いずれか又は両方が105を超えています。_x000a_【第6表】の（イ）または（ロ）の理由を記入して下さい。" sqref="O209:Z211" xr:uid="{00000000-0002-0000-0100-00001C000000}">
      <formula1>IF(AND($AL$212="",#REF!=""),TRUE,FALSE)</formula1>
    </dataValidation>
  </dataValidations>
  <hyperlinks>
    <hyperlink ref="AO142:AX142" r:id="rId1" display="（参照）定期報告書の記入例" xr:uid="{00000000-0004-0000-0100-000000000000}"/>
    <hyperlink ref="B36:I36" location="様式の備考!B6" display="（備考４参照）" xr:uid="{00000000-0004-0000-0100-000001000000}"/>
    <hyperlink ref="B48:I48" location="様式の備考!B9" display="（備考７参照）" xr:uid="{00000000-0004-0000-0100-000002000000}"/>
    <hyperlink ref="AH57:BA57" location="報告書作成上の留意事項!B4" display="※　留意事項の１、２をご確認下さい。（クリックしてジャンプ）" xr:uid="{00000000-0004-0000-0100-000003000000}"/>
    <hyperlink ref="F84:W84" location="報告書作成上の留意事項!B21" display="※留意事項の３をご確認下さい。（クリックしてジャンプ）" xr:uid="{00000000-0004-0000-0100-000004000000}"/>
    <hyperlink ref="AH57" location="留意事項!A1" display="※　留意事項の１、２をご確認下さい。（クリックしてジャンプ）" xr:uid="{00000000-0004-0000-0100-000005000000}"/>
    <hyperlink ref="AH57:BC57" location="報告書作成上の留意事項!B4" display="※　留意事項の１、２をご確認下さい。（クリックしてジャンプ）" xr:uid="{00000000-0004-0000-0100-000006000000}"/>
    <hyperlink ref="K418:AA427" location="印刷用!A1" display="印刷用!A1" xr:uid="{00000000-0004-0000-0100-000007000000}"/>
    <hyperlink ref="AE422" location="印刷用!A1" display="ここ" xr:uid="{00000000-0004-0000-0100-000008000000}"/>
  </hyperlinks>
  <pageMargins left="0.59027777777777801" right="0.39305555555555599" top="0.59027777777777801" bottom="0.59027777777777801" header="0.31388888888888899" footer="0.31388888888888899"/>
  <pageSetup paperSize="9" scale="61" fitToHeight="0" orientation="portrait" r:id="rId2"/>
  <headerFooter alignWithMargins="0"/>
  <rowBreaks count="6" manualBreakCount="6">
    <brk id="52" max="55" man="1"/>
    <brk id="138" max="55" man="1"/>
    <brk id="216" max="55" man="1"/>
    <brk id="255" max="55" man="1"/>
    <brk id="333" max="55" man="1"/>
    <brk id="415" max="55" man="1"/>
  </rowBreaks>
  <drawing r:id="rId3"/>
  <legacyDrawing r:id="rId4"/>
  <mc:AlternateContent xmlns:mc="http://schemas.openxmlformats.org/markup-compatibility/2006">
    <mc:Choice Requires="x14">
      <controls>
        <mc:AlternateContent xmlns:mc="http://schemas.openxmlformats.org/markup-compatibility/2006">
          <mc:Choice Requires="x14">
            <control shapeId="11006" r:id="rId5" name="Check Box 766">
              <controlPr locked="0" defaultSize="0" autoPict="0">
                <anchor moveWithCells="1">
                  <from>
                    <xdr:col>16</xdr:col>
                    <xdr:colOff>0</xdr:colOff>
                    <xdr:row>283</xdr:row>
                    <xdr:rowOff>190500</xdr:rowOff>
                  </from>
                  <to>
                    <xdr:col>17</xdr:col>
                    <xdr:colOff>38100</xdr:colOff>
                    <xdr:row>286</xdr:row>
                    <xdr:rowOff>47625</xdr:rowOff>
                  </to>
                </anchor>
              </controlPr>
            </control>
          </mc:Choice>
        </mc:AlternateContent>
        <mc:AlternateContent xmlns:mc="http://schemas.openxmlformats.org/markup-compatibility/2006">
          <mc:Choice Requires="x14">
            <control shapeId="11007" r:id="rId6" name="Check Box 767">
              <controlPr locked="0" defaultSize="0" autoPict="0">
                <anchor moveWithCells="1">
                  <from>
                    <xdr:col>16</xdr:col>
                    <xdr:colOff>0</xdr:colOff>
                    <xdr:row>287</xdr:row>
                    <xdr:rowOff>0</xdr:rowOff>
                  </from>
                  <to>
                    <xdr:col>17</xdr:col>
                    <xdr:colOff>38100</xdr:colOff>
                    <xdr:row>289</xdr:row>
                    <xdr:rowOff>57150</xdr:rowOff>
                  </to>
                </anchor>
              </controlPr>
            </control>
          </mc:Choice>
        </mc:AlternateContent>
        <mc:AlternateContent xmlns:mc="http://schemas.openxmlformats.org/markup-compatibility/2006">
          <mc:Choice Requires="x14">
            <control shapeId="11008" r:id="rId7" name="Check Box 768">
              <controlPr locked="0" defaultSize="0" autoPict="0">
                <anchor moveWithCells="1">
                  <from>
                    <xdr:col>16</xdr:col>
                    <xdr:colOff>0</xdr:colOff>
                    <xdr:row>288</xdr:row>
                    <xdr:rowOff>190500</xdr:rowOff>
                  </from>
                  <to>
                    <xdr:col>17</xdr:col>
                    <xdr:colOff>38100</xdr:colOff>
                    <xdr:row>291</xdr:row>
                    <xdr:rowOff>47625</xdr:rowOff>
                  </to>
                </anchor>
              </controlPr>
            </control>
          </mc:Choice>
        </mc:AlternateContent>
        <mc:AlternateContent xmlns:mc="http://schemas.openxmlformats.org/markup-compatibility/2006">
          <mc:Choice Requires="x14">
            <control shapeId="11009" r:id="rId8" name="Check Box 769">
              <controlPr locked="0" defaultSize="0" autoPict="0">
                <anchor moveWithCells="1">
                  <from>
                    <xdr:col>16</xdr:col>
                    <xdr:colOff>0</xdr:colOff>
                    <xdr:row>291</xdr:row>
                    <xdr:rowOff>9525</xdr:rowOff>
                  </from>
                  <to>
                    <xdr:col>17</xdr:col>
                    <xdr:colOff>38100</xdr:colOff>
                    <xdr:row>293</xdr:row>
                    <xdr:rowOff>57150</xdr:rowOff>
                  </to>
                </anchor>
              </controlPr>
            </control>
          </mc:Choice>
        </mc:AlternateContent>
        <mc:AlternateContent xmlns:mc="http://schemas.openxmlformats.org/markup-compatibility/2006">
          <mc:Choice Requires="x14">
            <control shapeId="11010" r:id="rId9" name="Check Box 770">
              <controlPr locked="0" defaultSize="0" autoPict="0">
                <anchor moveWithCells="1">
                  <from>
                    <xdr:col>16</xdr:col>
                    <xdr:colOff>0</xdr:colOff>
                    <xdr:row>292</xdr:row>
                    <xdr:rowOff>200025</xdr:rowOff>
                  </from>
                  <to>
                    <xdr:col>17</xdr:col>
                    <xdr:colOff>38100</xdr:colOff>
                    <xdr:row>295</xdr:row>
                    <xdr:rowOff>57150</xdr:rowOff>
                  </to>
                </anchor>
              </controlPr>
            </control>
          </mc:Choice>
        </mc:AlternateContent>
        <mc:AlternateContent xmlns:mc="http://schemas.openxmlformats.org/markup-compatibility/2006">
          <mc:Choice Requires="x14">
            <control shapeId="11011" r:id="rId10" name="Check Box 771">
              <controlPr locked="0" defaultSize="0" autoPict="0">
                <anchor moveWithCells="1">
                  <from>
                    <xdr:col>16</xdr:col>
                    <xdr:colOff>0</xdr:colOff>
                    <xdr:row>307</xdr:row>
                    <xdr:rowOff>9525</xdr:rowOff>
                  </from>
                  <to>
                    <xdr:col>17</xdr:col>
                    <xdr:colOff>38100</xdr:colOff>
                    <xdr:row>309</xdr:row>
                    <xdr:rowOff>57150</xdr:rowOff>
                  </to>
                </anchor>
              </controlPr>
            </control>
          </mc:Choice>
        </mc:AlternateContent>
        <mc:AlternateContent xmlns:mc="http://schemas.openxmlformats.org/markup-compatibility/2006">
          <mc:Choice Requires="x14">
            <control shapeId="11012" r:id="rId11" name="Check Box 772">
              <controlPr locked="0" defaultSize="0" autoPict="0">
                <anchor moveWithCells="1">
                  <from>
                    <xdr:col>16</xdr:col>
                    <xdr:colOff>0</xdr:colOff>
                    <xdr:row>309</xdr:row>
                    <xdr:rowOff>9525</xdr:rowOff>
                  </from>
                  <to>
                    <xdr:col>17</xdr:col>
                    <xdr:colOff>38100</xdr:colOff>
                    <xdr:row>311</xdr:row>
                    <xdr:rowOff>57150</xdr:rowOff>
                  </to>
                </anchor>
              </controlPr>
            </control>
          </mc:Choice>
        </mc:AlternateContent>
        <mc:AlternateContent xmlns:mc="http://schemas.openxmlformats.org/markup-compatibility/2006">
          <mc:Choice Requires="x14">
            <control shapeId="11013" r:id="rId12" name="Check Box 773">
              <controlPr locked="0" defaultSize="0" autoPict="0">
                <anchor moveWithCells="1">
                  <from>
                    <xdr:col>16</xdr:col>
                    <xdr:colOff>0</xdr:colOff>
                    <xdr:row>313</xdr:row>
                    <xdr:rowOff>9525</xdr:rowOff>
                  </from>
                  <to>
                    <xdr:col>17</xdr:col>
                    <xdr:colOff>38100</xdr:colOff>
                    <xdr:row>315</xdr:row>
                    <xdr:rowOff>57150</xdr:rowOff>
                  </to>
                </anchor>
              </controlPr>
            </control>
          </mc:Choice>
        </mc:AlternateContent>
        <mc:AlternateContent xmlns:mc="http://schemas.openxmlformats.org/markup-compatibility/2006">
          <mc:Choice Requires="x14">
            <control shapeId="11014" r:id="rId13" name="Check Box 774">
              <controlPr locked="0" defaultSize="0" autoPict="0">
                <anchor moveWithCells="1">
                  <from>
                    <xdr:col>16</xdr:col>
                    <xdr:colOff>0</xdr:colOff>
                    <xdr:row>311</xdr:row>
                    <xdr:rowOff>9525</xdr:rowOff>
                  </from>
                  <to>
                    <xdr:col>17</xdr:col>
                    <xdr:colOff>38100</xdr:colOff>
                    <xdr:row>313</xdr:row>
                    <xdr:rowOff>66675</xdr:rowOff>
                  </to>
                </anchor>
              </controlPr>
            </control>
          </mc:Choice>
        </mc:AlternateContent>
        <mc:AlternateContent xmlns:mc="http://schemas.openxmlformats.org/markup-compatibility/2006">
          <mc:Choice Requires="x14">
            <control shapeId="11015" r:id="rId14" name="Check Box 775">
              <controlPr locked="0" defaultSize="0" autoPict="0">
                <anchor moveWithCells="1">
                  <from>
                    <xdr:col>16</xdr:col>
                    <xdr:colOff>0</xdr:colOff>
                    <xdr:row>315</xdr:row>
                    <xdr:rowOff>0</xdr:rowOff>
                  </from>
                  <to>
                    <xdr:col>17</xdr:col>
                    <xdr:colOff>38100</xdr:colOff>
                    <xdr:row>317</xdr:row>
                    <xdr:rowOff>47625</xdr:rowOff>
                  </to>
                </anchor>
              </controlPr>
            </control>
          </mc:Choice>
        </mc:AlternateContent>
        <mc:AlternateContent xmlns:mc="http://schemas.openxmlformats.org/markup-compatibility/2006">
          <mc:Choice Requires="x14">
            <control shapeId="11016" r:id="rId15" name="Check Box 776">
              <controlPr locked="0" defaultSize="0" autoPict="0">
                <anchor moveWithCells="1">
                  <from>
                    <xdr:col>9</xdr:col>
                    <xdr:colOff>0</xdr:colOff>
                    <xdr:row>334</xdr:row>
                    <xdr:rowOff>66675</xdr:rowOff>
                  </from>
                  <to>
                    <xdr:col>10</xdr:col>
                    <xdr:colOff>38100</xdr:colOff>
                    <xdr:row>336</xdr:row>
                    <xdr:rowOff>0</xdr:rowOff>
                  </to>
                </anchor>
              </controlPr>
            </control>
          </mc:Choice>
        </mc:AlternateContent>
        <mc:AlternateContent xmlns:mc="http://schemas.openxmlformats.org/markup-compatibility/2006">
          <mc:Choice Requires="x14">
            <control shapeId="11017" r:id="rId16" name="Check Box 777">
              <controlPr locked="0" defaultSize="0" autoPict="0">
                <anchor moveWithCells="1">
                  <from>
                    <xdr:col>9</xdr:col>
                    <xdr:colOff>0</xdr:colOff>
                    <xdr:row>335</xdr:row>
                    <xdr:rowOff>190500</xdr:rowOff>
                  </from>
                  <to>
                    <xdr:col>10</xdr:col>
                    <xdr:colOff>38100</xdr:colOff>
                    <xdr:row>338</xdr:row>
                    <xdr:rowOff>47625</xdr:rowOff>
                  </to>
                </anchor>
              </controlPr>
            </control>
          </mc:Choice>
        </mc:AlternateContent>
        <mc:AlternateContent xmlns:mc="http://schemas.openxmlformats.org/markup-compatibility/2006">
          <mc:Choice Requires="x14">
            <control shapeId="11018" r:id="rId17" name="Check Box 778">
              <controlPr locked="0" defaultSize="0" autoPict="0">
                <anchor moveWithCells="1">
                  <from>
                    <xdr:col>9</xdr:col>
                    <xdr:colOff>0</xdr:colOff>
                    <xdr:row>337</xdr:row>
                    <xdr:rowOff>190500</xdr:rowOff>
                  </from>
                  <to>
                    <xdr:col>10</xdr:col>
                    <xdr:colOff>38100</xdr:colOff>
                    <xdr:row>340</xdr:row>
                    <xdr:rowOff>47625</xdr:rowOff>
                  </to>
                </anchor>
              </controlPr>
            </control>
          </mc:Choice>
        </mc:AlternateContent>
        <mc:AlternateContent xmlns:mc="http://schemas.openxmlformats.org/markup-compatibility/2006">
          <mc:Choice Requires="x14">
            <control shapeId="11019" r:id="rId18" name="Check Box 779">
              <controlPr locked="0" defaultSize="0" autoPict="0">
                <anchor moveWithCells="1">
                  <from>
                    <xdr:col>9</xdr:col>
                    <xdr:colOff>0</xdr:colOff>
                    <xdr:row>339</xdr:row>
                    <xdr:rowOff>190500</xdr:rowOff>
                  </from>
                  <to>
                    <xdr:col>10</xdr:col>
                    <xdr:colOff>38100</xdr:colOff>
                    <xdr:row>342</xdr:row>
                    <xdr:rowOff>47625</xdr:rowOff>
                  </to>
                </anchor>
              </controlPr>
            </control>
          </mc:Choice>
        </mc:AlternateContent>
        <mc:AlternateContent xmlns:mc="http://schemas.openxmlformats.org/markup-compatibility/2006">
          <mc:Choice Requires="x14">
            <control shapeId="20527" r:id="rId19" name="Check Box 47">
              <controlPr defaultSize="0" autoPict="0">
                <anchor moveWithCells="1">
                  <from>
                    <xdr:col>16</xdr:col>
                    <xdr:colOff>0</xdr:colOff>
                    <xdr:row>269</xdr:row>
                    <xdr:rowOff>171450</xdr:rowOff>
                  </from>
                  <to>
                    <xdr:col>18</xdr:col>
                    <xdr:colOff>9525</xdr:colOff>
                    <xdr:row>273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D000000}">
          <x14:formula1>
            <xm:f>'（職員限り）別記表'!$D$4:$D$50</xm:f>
          </x14:formula1>
          <xm:sqref>AE18:AI18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BA419"/>
  <sheetViews>
    <sheetView showZeros="0" view="pageBreakPreview" zoomScaleNormal="100" zoomScaleSheetLayoutView="100" workbookViewId="0">
      <pane ySplit="1" topLeftCell="A2" activePane="bottomLeft" state="frozen"/>
      <selection pane="bottomLeft" sqref="A1:AL1"/>
    </sheetView>
  </sheetViews>
  <sheetFormatPr defaultColWidth="2.75" defaultRowHeight="15"/>
  <cols>
    <col min="1" max="1" width="2.75" style="95"/>
    <col min="2" max="3" width="2.75" style="95" customWidth="1"/>
    <col min="4" max="4" width="2.75" style="95"/>
    <col min="5" max="5" width="2.75" style="95" customWidth="1"/>
    <col min="6" max="6" width="2.75" style="95"/>
    <col min="7" max="7" width="2.75" style="95" customWidth="1"/>
    <col min="8" max="9" width="2.75" style="95"/>
    <col min="10" max="10" width="2.75" style="95" customWidth="1"/>
    <col min="11" max="20" width="2.75" style="95"/>
    <col min="21" max="30" width="2.75" style="95" customWidth="1"/>
    <col min="31" max="35" width="2.75" style="95"/>
    <col min="36" max="36" width="2.375" style="95" customWidth="1"/>
    <col min="37" max="37" width="2.75" style="95"/>
    <col min="38" max="38" width="2.75" style="95" customWidth="1"/>
    <col min="39" max="39" width="2.75" style="95"/>
    <col min="40" max="40" width="2.75" style="95" hidden="1" customWidth="1"/>
    <col min="41" max="16384" width="2.75" style="95"/>
  </cols>
  <sheetData>
    <row r="1" spans="1:53" ht="51" customHeight="1">
      <c r="A1" s="1393" t="s">
        <v>180</v>
      </c>
      <c r="B1" s="1394"/>
      <c r="C1" s="1394"/>
      <c r="D1" s="1394"/>
      <c r="E1" s="1394"/>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394"/>
      <c r="AD1" s="1394"/>
      <c r="AE1" s="1394"/>
      <c r="AF1" s="1394"/>
      <c r="AG1" s="1394"/>
      <c r="AH1" s="1394"/>
      <c r="AI1" s="1394"/>
      <c r="AJ1" s="1394"/>
      <c r="AK1" s="1395"/>
      <c r="AL1" s="1395"/>
      <c r="AM1" s="1398"/>
      <c r="AN1" s="1398"/>
      <c r="AO1" s="1398"/>
      <c r="AP1" s="1398"/>
      <c r="AQ1" s="1398"/>
      <c r="AR1" s="1398"/>
      <c r="AS1" s="1398"/>
      <c r="AT1" s="1398"/>
      <c r="AU1" s="1398"/>
      <c r="AV1" s="1398"/>
      <c r="AW1" s="1398"/>
      <c r="AX1" s="1398"/>
      <c r="AY1" s="1398"/>
      <c r="AZ1" s="1398"/>
      <c r="BA1" s="1398"/>
    </row>
    <row r="2" spans="1:53" ht="15" customHeight="1">
      <c r="B2" s="321"/>
      <c r="C2" s="95" t="s">
        <v>555</v>
      </c>
      <c r="W2" s="108"/>
      <c r="X2" s="108"/>
      <c r="Y2" s="108"/>
      <c r="Z2" s="108"/>
      <c r="AA2" s="108"/>
      <c r="AB2" s="108"/>
      <c r="AG2" s="1073">
        <f ca="1">NOW()</f>
        <v>44792.587349074071</v>
      </c>
      <c r="AH2" s="1073"/>
      <c r="AI2" s="1073"/>
      <c r="AJ2" s="1073"/>
      <c r="AK2" s="1073"/>
      <c r="AL2" s="1073"/>
      <c r="AN2" s="128"/>
    </row>
    <row r="3" spans="1:53">
      <c r="B3" s="98" t="str">
        <f>IF(N26&lt;&gt;"","",IF(OR('入力用①（5年間のデータ表）'!K16&lt;=0,'入力用①（5年間のデータ表）'!K16="",'入力用①（5年間のデータ表）'!K21=""),"＊ 入力用①シートの直近年度の列に入力してください（第１表～第３表、及び第５表の元となります）",""))</f>
        <v>＊ 入力用①シートの直近年度の列に入力してください（第１表～第３表、及び第５表の元となります）</v>
      </c>
      <c r="AL3" s="124" t="str">
        <f>"Ver. "&amp;'入力用②（定期報告）'!$BB$1</f>
        <v>Ver. 220630</v>
      </c>
      <c r="AN3" s="128" t="s">
        <v>186</v>
      </c>
    </row>
    <row r="4" spans="1:53" ht="15" customHeight="1">
      <c r="B4" s="98" t="str">
        <f>IF(N26&lt;&gt;"","",IF(OR('入力用①（5年間のデータ表）'!B3&lt;&gt;"",'入力用①（5年間のデータ表）'!B4&lt;&gt;"",'入力用①（5年間のデータ表）'!B5&lt;&gt;"",'入力用①（5年間のデータ表）'!B6&lt;&gt;""),"＊ 入力用①シートで入力値に誤りまたは未入力箇所があります。当該シートのＢ３～Ｂ６のセルを確認してください",""))</f>
        <v/>
      </c>
      <c r="W4" s="107"/>
      <c r="X4" s="107"/>
      <c r="Y4" s="107"/>
      <c r="Z4" s="107"/>
      <c r="AA4" s="107"/>
      <c r="AB4" s="107"/>
      <c r="AC4" s="107"/>
      <c r="AD4" s="107"/>
      <c r="AE4" s="107"/>
      <c r="AF4" s="107"/>
      <c r="AG4" s="107"/>
      <c r="AH4" s="107"/>
      <c r="AI4" s="107"/>
      <c r="AJ4" s="107"/>
      <c r="AK4" s="107"/>
      <c r="AN4" s="128"/>
    </row>
    <row r="5" spans="1:53">
      <c r="B5" s="98" t="str">
        <f>IF(N26&lt;&gt;"","",IF(OR('入力用①（5年間のデータ表）'!C21="",'入力用①（5年間のデータ表）'!F21=""),"＊ 入力用①シートのピンク色のセル（Ｃ２１とＦ２１）で、ドロップダウンリストから選択するか直接入力してください",""))</f>
        <v>＊ 入力用①シートのピンク色のセル（Ｃ２１とＦ２１）で、ドロップダウンリストから選択するか直接入力してください</v>
      </c>
      <c r="AN5" s="128"/>
    </row>
    <row r="6" spans="1:53" ht="27" customHeight="1">
      <c r="W6" s="386" t="s">
        <v>39</v>
      </c>
      <c r="X6" s="385"/>
      <c r="Y6" s="385"/>
      <c r="Z6" s="385"/>
      <c r="AA6" s="385"/>
      <c r="AB6" s="387"/>
      <c r="AC6" s="386"/>
      <c r="AD6" s="385"/>
      <c r="AE6" s="385"/>
      <c r="AF6" s="385"/>
      <c r="AG6" s="385"/>
      <c r="AH6" s="385"/>
      <c r="AI6" s="385"/>
      <c r="AJ6" s="385"/>
      <c r="AK6" s="387"/>
      <c r="AL6" s="126"/>
      <c r="AN6" s="127" t="s">
        <v>181</v>
      </c>
    </row>
    <row r="7" spans="1:53">
      <c r="B7" s="97" t="str">
        <f>IF(N26&lt;&gt;"","",IF('入力用②（定期報告）'!AE18="","＊ 【都道府県名】を選択してください（入力用②シートの１８行目）",""))</f>
        <v>＊ 【都道府県名】を選択してください（入力用②シートの１８行目）</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row>
    <row r="8" spans="1:53">
      <c r="B8" s="97" t="str">
        <f>IF(N26&lt;&gt;"","",IF(OR($U$37=0,$V$38=0),"＊ 【事業者名】、【代表者の役職・氏名】を入力してください（入力用②シートの２１行目、２７行目）",""))</f>
        <v>＊ 【事業者名】、【代表者の役職・氏名】を入力してください（入力用②シートの２１行目、２７行目）</v>
      </c>
      <c r="D8" s="96"/>
      <c r="E8" s="96"/>
      <c r="F8" s="96"/>
      <c r="G8" s="96"/>
      <c r="H8" s="96"/>
      <c r="I8" s="96"/>
      <c r="J8" s="96"/>
      <c r="K8" s="96"/>
      <c r="L8" s="96"/>
      <c r="M8" s="96"/>
      <c r="N8" s="96"/>
      <c r="O8" s="96"/>
      <c r="P8" s="96"/>
      <c r="Q8" s="96"/>
      <c r="R8" s="96"/>
      <c r="S8" s="96"/>
      <c r="T8" s="96"/>
      <c r="U8" s="96"/>
      <c r="V8" s="96"/>
      <c r="X8" s="107"/>
      <c r="Y8" s="107"/>
      <c r="Z8" s="107"/>
      <c r="AA8" s="107"/>
      <c r="AB8" s="107"/>
      <c r="AC8" s="107"/>
      <c r="AD8" s="107"/>
      <c r="AE8" s="107"/>
      <c r="AF8" s="107"/>
      <c r="AG8" s="107"/>
      <c r="AH8" s="107"/>
      <c r="AI8" s="107"/>
      <c r="AJ8" s="107"/>
      <c r="AK8" s="107"/>
    </row>
    <row r="9" spans="1:53">
      <c r="B9" s="321" t="str">
        <f>IF(N26&lt;&gt;"","",IF('入力用②（定期報告）'!U21='入力用②（定期報告）'!J34,"＊ 入力用②シートの３４行目【事業者名】を削除してください",IF(AND('入力用②（定期報告）'!J34&lt;&gt;"フランチャイズ加盟事業者のみ入力",'入力用②（定期報告）'!J34&lt;&gt;"",'入力用②（定期報告）'!J46="有"),"＊ 貴社がＦＣ本部であれば、入力用②シートの３４行目【事業者名】を削除、ＦＣ加盟者であれば、同シート４６行目で【無】を選択してください","")))</f>
        <v/>
      </c>
      <c r="AG9" s="96"/>
      <c r="AH9" s="125"/>
      <c r="AI9" s="126"/>
      <c r="AJ9" s="126"/>
      <c r="AK9" s="126"/>
      <c r="AL9" s="126"/>
      <c r="AN9" s="128" t="s">
        <v>182</v>
      </c>
    </row>
    <row r="10" spans="1:53" ht="15" customHeight="1">
      <c r="B10" s="97" t="str">
        <f>IF(N26&lt;&gt;"","",IF(OR('入力用②（定期報告）'!P42="",'入力用②（定期報告）'!U42="",'入力用②（定期報告）'!Z42=""),"＊ 【事業者の代表電話番号】を入力してください（入力用②シートの４２行目）",""))</f>
        <v>＊ 【事業者の代表電話番号】を入力してください（入力用②シートの４２行目）</v>
      </c>
      <c r="AN10" s="128" t="s">
        <v>183</v>
      </c>
    </row>
    <row r="11" spans="1:53" ht="15" customHeight="1">
      <c r="B11" s="98" t="str">
        <f>IF(N26&lt;&gt;"","",IF('入力用②（定期報告）'!J43="（選択してください）","＊ 【業種】を選択してください（入力用②シートの４３行目）",""))</f>
        <v/>
      </c>
      <c r="AN11" s="128"/>
    </row>
    <row r="12" spans="1:53" ht="15" customHeight="1">
      <c r="B12" s="97" t="str">
        <f>IF(N26&lt;&gt;"","",IF(OR('入力用②（定期報告）'!J46="（選択してください）",'入力用②（定期報告）'!J46=""),"＊ 【加盟者の有無】を入力してください（入力用②シートの４６行目）",""))</f>
        <v>＊ 【加盟者の有無】を入力してください（入力用②シートの４６行目）</v>
      </c>
      <c r="AN12" s="128"/>
    </row>
    <row r="13" spans="1:53" ht="15" customHeight="1">
      <c r="B13" s="98" t="str">
        <f>IF(N26&lt;&gt;"","",IF('入力用②（定期報告）'!J51="","＊ 【メールアドレス】を入力してください（入力用②シートの５１行目）",""))</f>
        <v>＊ 【メールアドレス】を入力してください（入力用②シートの５１行目）</v>
      </c>
      <c r="W13" s="107"/>
      <c r="X13" s="107"/>
      <c r="Y13" s="107"/>
      <c r="Z13" s="107"/>
      <c r="AA13" s="107"/>
      <c r="AB13" s="107"/>
      <c r="AN13" s="128"/>
    </row>
    <row r="14" spans="1:53">
      <c r="B14" s="98" t="str">
        <f>IF(N26&lt;&gt;"","",IF('入力用②（定期報告）'!U56="","＊ 【起算日】を入力してください（入力用②シートの５６行目）",""))</f>
        <v/>
      </c>
      <c r="AN14" s="128" t="s">
        <v>185</v>
      </c>
    </row>
    <row r="15" spans="1:53">
      <c r="B15" s="98" t="str">
        <f>IF(N26&lt;&gt;"","",IF('入力用②（定期報告）'!B142="","＊ 【第４表】を記入してください（入力用②シート）",""))</f>
        <v>＊ 【第４表】を記入してください（入力用②シート）</v>
      </c>
      <c r="AN15" s="128" t="s">
        <v>187</v>
      </c>
    </row>
    <row r="16" spans="1:53" ht="15" customHeight="1">
      <c r="B16" s="99" t="str">
        <f>IF(N26&lt;&gt;"","",IF('入力用②（定期報告）'!AN225="","","＊ 【第６表】の（イ）に改善できなかった（増加してしまった）理由を入力してください（入力用②シート）"))</f>
        <v/>
      </c>
      <c r="W16" s="107"/>
      <c r="X16" s="107"/>
      <c r="Y16" s="107"/>
      <c r="Z16" s="107"/>
      <c r="AA16" s="107"/>
      <c r="AB16" s="107"/>
      <c r="AC16" s="107"/>
      <c r="AD16" s="107"/>
      <c r="AE16" s="107"/>
      <c r="AF16" s="107"/>
      <c r="AG16" s="107"/>
      <c r="AH16" s="107"/>
      <c r="AI16" s="107"/>
      <c r="AJ16" s="107"/>
      <c r="AK16" s="107"/>
      <c r="AN16" s="128"/>
    </row>
    <row r="17" spans="1:40" ht="15" customHeight="1">
      <c r="B17" s="371" t="str">
        <f>IF(N26&lt;&gt;"","",IF('入力用②（定期報告）'!AN242="","","＊ 【第６表】の（ロ）に改善できなかった（増加してしまった）理由を入力してください（入力用②シート）"))</f>
        <v/>
      </c>
      <c r="W17" s="107"/>
      <c r="X17" s="107"/>
      <c r="Y17" s="107"/>
      <c r="Z17" s="107"/>
      <c r="AA17" s="107"/>
      <c r="AB17" s="107"/>
      <c r="AC17" s="107"/>
      <c r="AD17" s="107"/>
      <c r="AE17" s="107"/>
      <c r="AF17" s="107"/>
      <c r="AG17" s="107"/>
      <c r="AH17" s="107"/>
      <c r="AI17" s="107"/>
      <c r="AJ17" s="107"/>
      <c r="AK17" s="107"/>
      <c r="AN17" s="128" t="s">
        <v>184</v>
      </c>
    </row>
    <row r="18" spans="1:40" ht="15" customHeight="1">
      <c r="A18" s="1396" t="s">
        <v>43</v>
      </c>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1396"/>
      <c r="Y18" s="1396"/>
      <c r="Z18" s="1396"/>
      <c r="AA18" s="1396"/>
      <c r="AB18" s="1396"/>
      <c r="AC18" s="1396"/>
      <c r="AD18" s="1396"/>
      <c r="AE18" s="1396"/>
      <c r="AF18" s="1396"/>
      <c r="AG18" s="1396"/>
      <c r="AH18" s="1396"/>
      <c r="AI18" s="1396"/>
      <c r="AJ18" s="1396"/>
      <c r="AK18" s="1396"/>
      <c r="AL18" s="1396"/>
    </row>
    <row r="19" spans="1:40" ht="15" customHeight="1">
      <c r="A19" s="1396"/>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1396"/>
      <c r="Y19" s="1396"/>
      <c r="Z19" s="1396"/>
      <c r="AA19" s="1396"/>
      <c r="AB19" s="1396"/>
      <c r="AC19" s="1396"/>
      <c r="AD19" s="1396"/>
      <c r="AE19" s="1396"/>
      <c r="AF19" s="1396"/>
      <c r="AG19" s="1396"/>
      <c r="AH19" s="1396"/>
      <c r="AI19" s="1396"/>
      <c r="AJ19" s="1396"/>
      <c r="AK19" s="1396"/>
      <c r="AL19" s="1396"/>
    </row>
    <row r="20" spans="1:40" ht="15" customHeight="1">
      <c r="A20" s="1396"/>
      <c r="B20" s="1396"/>
      <c r="C20" s="1396"/>
      <c r="D20" s="1396"/>
      <c r="E20" s="1396"/>
      <c r="F20" s="1396"/>
      <c r="G20" s="1396"/>
      <c r="H20" s="1396"/>
      <c r="I20" s="1396"/>
      <c r="J20" s="1396"/>
      <c r="K20" s="1396"/>
      <c r="L20" s="1396"/>
      <c r="M20" s="1396"/>
      <c r="N20" s="1396"/>
      <c r="O20" s="1396"/>
      <c r="P20" s="1396"/>
      <c r="Q20" s="1396"/>
      <c r="R20" s="1396"/>
      <c r="S20" s="1396"/>
      <c r="T20" s="1396"/>
      <c r="U20" s="1396"/>
      <c r="V20" s="1396"/>
      <c r="W20" s="1396"/>
      <c r="X20" s="1396"/>
      <c r="Y20" s="1396"/>
      <c r="Z20" s="1396"/>
      <c r="AA20" s="1396"/>
      <c r="AB20" s="1396"/>
      <c r="AC20" s="1396"/>
      <c r="AD20" s="1396"/>
      <c r="AE20" s="1396"/>
      <c r="AF20" s="1396"/>
      <c r="AG20" s="1396"/>
      <c r="AH20" s="1396"/>
      <c r="AI20" s="1396"/>
      <c r="AJ20" s="1396"/>
      <c r="AK20" s="1396"/>
      <c r="AL20" s="1396"/>
    </row>
    <row r="22" spans="1:40">
      <c r="B22" s="97" t="str">
        <f>IF(N26&lt;&gt;"","",IF('入力用②（定期報告）'!AE18="","",IF('入力用②（定期報告）'!B10="","＊ 提出先（宛名）を選択してください",IF('入力用②（定期報告）'!B10=VLOOKUP(LEFT(U34,2),'（職員限り）別記表'!E4:H50,4,FALSE),"","＊ 貴方の提出先は　【"&amp;VLOOKUP(LEFT(U34,2),'（職員限り）別記表'!E4:H50,4,FALSE)&amp;"】　になります（入力用②シートの１０行目を変更してください）"))))</f>
        <v/>
      </c>
    </row>
    <row r="23" spans="1:40">
      <c r="B23" s="100"/>
      <c r="C23" s="1399" t="str">
        <f>IF('入力用②（定期報告）'!B10="","○○○○○長　　殿",'入力用②（定期報告）'!B10&amp;"長　　殿")</f>
        <v>関東農政局長　　殿</v>
      </c>
      <c r="D23" s="1399"/>
      <c r="E23" s="1399"/>
      <c r="F23" s="1399"/>
      <c r="G23" s="1399"/>
      <c r="H23" s="1399"/>
      <c r="I23" s="1399"/>
      <c r="J23" s="1399"/>
      <c r="K23" s="1399"/>
      <c r="L23" s="1399"/>
      <c r="M23" s="1399"/>
      <c r="N23" s="1399"/>
    </row>
    <row r="24" spans="1:40">
      <c r="B24" s="100"/>
      <c r="D24" s="101"/>
      <c r="E24" s="101"/>
      <c r="F24" s="101"/>
      <c r="G24" s="101"/>
      <c r="H24" s="101"/>
      <c r="I24" s="101"/>
      <c r="J24" s="101"/>
      <c r="K24" s="101"/>
      <c r="L24" s="101"/>
      <c r="M24" s="102"/>
    </row>
    <row r="26" spans="1:40">
      <c r="I26" s="1400" t="str">
        <f>IF(OR('入力用②（定期報告）'!R76&lt;=0,'入力用②（定期報告）'!R76&gt;=50000),"",'入力用②（定期報告）'!U56)</f>
        <v/>
      </c>
      <c r="J26" s="1400"/>
      <c r="K26" s="1400"/>
      <c r="L26" s="1400"/>
      <c r="M26" s="1400"/>
      <c r="N26" s="103" t="str">
        <f>IF(OR('入力用②（定期報告）'!R76&lt;=0,'入力用②（定期報告）'!R76&gt;=50000,'入力用②（定期報告）'!U56=""),"","の排出量は５０トン未満でしたので、")</f>
        <v/>
      </c>
    </row>
    <row r="27" spans="1:40">
      <c r="I27" s="103" t="str">
        <f>IF(OR('入力用②（定期報告）'!R76&lt;=0,'入力用②（定期報告）'!R76&gt;=50000,'入力用②（定期報告）'!U56=""),"","本年度分におきましては報告書の提出は必要ございません。")</f>
        <v/>
      </c>
    </row>
    <row r="28" spans="1:40">
      <c r="I28" s="320" t="str">
        <f>IF(OR('入力用②（定期報告）'!R76&lt;=0,'入力用②（定期報告）'!R76&gt;=50000,'入力用②（定期報告）'!U56=""),"","なお、"&amp;'入力用②（定期報告）'!B10&amp;"へ５０トン未満であったことをご連絡願います。")</f>
        <v/>
      </c>
    </row>
    <row r="29" spans="1:40">
      <c r="U29" s="315" t="str">
        <f>IF(N26&lt;&gt;"","",IF('入力用②（定期報告）'!U16="","＊ 提出年月日を入力してください",""))</f>
        <v>＊ 提出年月日を入力してください</v>
      </c>
      <c r="V29" s="316"/>
      <c r="W29" s="316"/>
      <c r="X29" s="316"/>
      <c r="Y29" s="316"/>
      <c r="Z29" s="316"/>
      <c r="AA29" s="316"/>
      <c r="AB29" s="316"/>
      <c r="AC29" s="316"/>
      <c r="AD29" s="316"/>
      <c r="AE29" s="316"/>
      <c r="AF29" s="316"/>
      <c r="AG29" s="316"/>
      <c r="AH29" s="125"/>
      <c r="AI29" s="126"/>
      <c r="AJ29" s="126"/>
      <c r="AK29" s="126"/>
      <c r="AL29" s="126"/>
      <c r="AN29" s="127"/>
    </row>
    <row r="30" spans="1:40">
      <c r="T30" s="109"/>
      <c r="U30" s="1401" t="str">
        <f>IF('入力用②（定期報告）'!U16="","令和●年●月●日",'入力用②（定期報告）'!U16)</f>
        <v>令和●年●月●日</v>
      </c>
      <c r="V30" s="1401"/>
      <c r="W30" s="1401"/>
      <c r="X30" s="1401"/>
      <c r="Y30" s="1401"/>
      <c r="Z30" s="1401"/>
      <c r="AA30" s="1401"/>
      <c r="AB30" s="1401"/>
      <c r="AC30" s="1401"/>
      <c r="AD30" s="1401"/>
      <c r="AE30" s="1401"/>
      <c r="AF30" s="1401"/>
      <c r="AG30" s="1401"/>
      <c r="AH30" s="129"/>
      <c r="AI30" s="129"/>
      <c r="AJ30" s="129"/>
    </row>
    <row r="33" spans="3:36">
      <c r="R33" s="110" t="s">
        <v>188</v>
      </c>
      <c r="S33" s="111"/>
      <c r="T33" s="111"/>
      <c r="U33" s="1332" t="str">
        <f>IF(OR('入力用②（定期報告）'!V18="",'入力用②（定期報告）'!V18="-"),"〒","〒"&amp;DBCS(LEFT('入力用②（定期報告）'!V18,3))&amp;"－"&amp;DBCS(RIGHT('入力用②（定期報告）'!V18,4)))</f>
        <v>〒</v>
      </c>
      <c r="V33" s="1402"/>
      <c r="W33" s="1402"/>
      <c r="X33" s="1402"/>
      <c r="Y33" s="1402"/>
      <c r="Z33" s="1402"/>
      <c r="AA33" s="1402"/>
      <c r="AB33" s="1402"/>
      <c r="AC33" s="1402"/>
      <c r="AD33" s="1402"/>
      <c r="AE33" s="1402"/>
      <c r="AF33" s="1402"/>
      <c r="AG33" s="1402"/>
      <c r="AH33" s="1402"/>
      <c r="AI33" s="1402"/>
      <c r="AJ33" s="1402"/>
    </row>
    <row r="34" spans="3:36">
      <c r="R34" s="111"/>
      <c r="S34" s="111"/>
      <c r="T34" s="111"/>
      <c r="U34" s="1332" t="str">
        <f>IF('入力用②（定期報告）'!AE18&lt;&gt;"",'入力用②（定期報告）'!AE18&amp;'入力用②（定期報告）'!U19,"")</f>
        <v/>
      </c>
      <c r="V34" s="1402"/>
      <c r="W34" s="1402"/>
      <c r="X34" s="1402"/>
      <c r="Y34" s="1402"/>
      <c r="Z34" s="1402"/>
      <c r="AA34" s="1402"/>
      <c r="AB34" s="1402"/>
      <c r="AC34" s="1402"/>
      <c r="AD34" s="1402"/>
      <c r="AE34" s="1402"/>
      <c r="AF34" s="1402"/>
      <c r="AG34" s="1402"/>
      <c r="AH34" s="1402"/>
      <c r="AI34" s="1402"/>
      <c r="AJ34" s="1402"/>
    </row>
    <row r="35" spans="3:36">
      <c r="R35" s="111"/>
      <c r="S35" s="111"/>
      <c r="T35" s="111"/>
      <c r="U35" s="1332" t="str">
        <f>IF('入力用②（定期報告）'!U20&lt;&gt;"","　"&amp;'入力用②（定期報告）'!U20,"")</f>
        <v/>
      </c>
      <c r="V35" s="1402"/>
      <c r="W35" s="1402"/>
      <c r="X35" s="1402"/>
      <c r="Y35" s="1402"/>
      <c r="Z35" s="1402"/>
      <c r="AA35" s="1402"/>
      <c r="AB35" s="1402"/>
      <c r="AC35" s="1402"/>
      <c r="AD35" s="1402"/>
      <c r="AE35" s="1402"/>
      <c r="AF35" s="1402"/>
      <c r="AG35" s="1402"/>
      <c r="AH35" s="1402"/>
      <c r="AI35" s="1402"/>
      <c r="AJ35" s="1402"/>
    </row>
    <row r="36" spans="3:36">
      <c r="S36" s="112"/>
      <c r="T36" s="112"/>
      <c r="U36" s="113"/>
      <c r="V36" s="113"/>
      <c r="W36" s="113"/>
      <c r="X36" s="113"/>
      <c r="Y36" s="113"/>
      <c r="Z36" s="113"/>
      <c r="AA36" s="113"/>
      <c r="AB36" s="113"/>
      <c r="AC36" s="113"/>
      <c r="AD36" s="113"/>
      <c r="AE36" s="113"/>
      <c r="AF36" s="113"/>
      <c r="AG36" s="113"/>
      <c r="AH36" s="113"/>
      <c r="AI36" s="113"/>
    </row>
    <row r="37" spans="3:36">
      <c r="R37" s="110" t="s">
        <v>189</v>
      </c>
      <c r="S37" s="111"/>
      <c r="T37" s="111"/>
      <c r="U37" s="1332">
        <f>'入力用②（定期報告）'!U21</f>
        <v>0</v>
      </c>
      <c r="V37" s="1332"/>
      <c r="W37" s="1332"/>
      <c r="X37" s="1332"/>
      <c r="Y37" s="1332"/>
      <c r="Z37" s="1332"/>
      <c r="AA37" s="1332"/>
      <c r="AB37" s="1332"/>
      <c r="AC37" s="1332"/>
      <c r="AD37" s="1332"/>
      <c r="AE37" s="1332"/>
      <c r="AF37" s="1332"/>
      <c r="AG37" s="1332"/>
      <c r="AH37" s="1332"/>
      <c r="AI37" s="1332"/>
    </row>
    <row r="38" spans="3:36">
      <c r="R38" s="111"/>
      <c r="S38" s="111"/>
      <c r="T38" s="111"/>
      <c r="U38" s="111"/>
      <c r="V38" s="1397">
        <f>'入力用②（定期報告）'!U27</f>
        <v>0</v>
      </c>
      <c r="W38" s="1397"/>
      <c r="X38" s="1397"/>
      <c r="Y38" s="1397"/>
      <c r="Z38" s="1397"/>
      <c r="AA38" s="1397"/>
      <c r="AB38" s="1397"/>
      <c r="AC38" s="1397"/>
      <c r="AD38" s="1397"/>
      <c r="AE38" s="1397"/>
      <c r="AF38" s="1397"/>
      <c r="AG38" s="1397"/>
      <c r="AH38" s="1397"/>
      <c r="AI38" s="1397"/>
    </row>
    <row r="39" spans="3:36">
      <c r="R39" s="111"/>
      <c r="S39" s="111"/>
      <c r="T39" s="111"/>
      <c r="U39" s="111"/>
      <c r="V39" s="1397"/>
      <c r="W39" s="1397"/>
      <c r="X39" s="1397"/>
      <c r="Y39" s="1397"/>
      <c r="Z39" s="1397"/>
      <c r="AA39" s="1397"/>
      <c r="AB39" s="1397"/>
      <c r="AC39" s="1397"/>
      <c r="AD39" s="1397"/>
      <c r="AE39" s="1397"/>
      <c r="AF39" s="1397"/>
      <c r="AG39" s="1397"/>
      <c r="AH39" s="1397"/>
      <c r="AI39" s="1397"/>
    </row>
    <row r="41" spans="3:36" hidden="1"/>
    <row r="43" spans="3:36">
      <c r="C43" s="95" t="s">
        <v>53</v>
      </c>
    </row>
    <row r="44" spans="3:36">
      <c r="C44" s="95" t="s">
        <v>54</v>
      </c>
    </row>
    <row r="46" spans="3:36" s="96" customFormat="1" ht="24" customHeight="1">
      <c r="D46" s="1317" t="s">
        <v>48</v>
      </c>
      <c r="E46" s="1318"/>
      <c r="F46" s="1318"/>
      <c r="G46" s="1318"/>
      <c r="H46" s="1318"/>
      <c r="I46" s="1318"/>
      <c r="J46" s="1318"/>
      <c r="K46" s="1319"/>
      <c r="L46" s="1288" t="str">
        <f>IF(AND('入力用②（定期報告）'!U24&lt;&gt;"",NOT('入力用②（定期報告）'!J34=""),NOT('入力用②（定期報告）'!J34="フランチャイズ加盟事業者のみ入力")),'入力用②（定期報告）'!U21&amp;"　（"&amp;DBCS('入力用②（定期報告）'!U24)&amp;"）",IF(OR('入力用②（定期報告）'!J34="",'入力用②（定期報告）'!J34="フランチャイズ加盟事業者のみ入力"),"",'入力用②（定期報告）'!U21))</f>
        <v/>
      </c>
      <c r="M46" s="1289"/>
      <c r="N46" s="1289"/>
      <c r="O46" s="1289"/>
      <c r="P46" s="1289"/>
      <c r="Q46" s="1289"/>
      <c r="R46" s="1289"/>
      <c r="S46" s="1289"/>
      <c r="T46" s="1289"/>
      <c r="U46" s="1289"/>
      <c r="V46" s="1289"/>
      <c r="W46" s="1289"/>
      <c r="X46" s="1289"/>
      <c r="Y46" s="1289"/>
      <c r="Z46" s="1289"/>
      <c r="AA46" s="1289"/>
      <c r="AB46" s="1289"/>
      <c r="AC46" s="1289"/>
      <c r="AD46" s="1289"/>
      <c r="AE46" s="1289"/>
      <c r="AF46" s="1289"/>
      <c r="AG46" s="1289"/>
      <c r="AH46" s="1289"/>
      <c r="AI46" s="1289"/>
      <c r="AJ46" s="1290"/>
    </row>
    <row r="47" spans="3:36" s="96" customFormat="1" ht="15" customHeight="1">
      <c r="D47" s="1091"/>
      <c r="E47" s="1092"/>
      <c r="F47" s="1092"/>
      <c r="G47" s="1092"/>
      <c r="H47" s="1092"/>
      <c r="I47" s="1092"/>
      <c r="J47" s="1092"/>
      <c r="K47" s="1284"/>
      <c r="L47" s="1291" t="str">
        <f>IF(AND('入力用②（定期報告）'!U24&lt;&gt;"",OR('入力用②（定期報告）'!J34="",'入力用②（定期報告）'!J34="フランチャイズ加盟事業者のみ入力")),'入力用②（定期報告）'!U21&amp;"　（"&amp;DBCS('入力用②（定期報告）'!U24)&amp;"）",IF(AND('入力用②（定期報告）'!U24="",OR('入力用②（定期報告）'!J34="",'入力用②（定期報告）'!J34="フランチャイズ加盟事業者のみ入力")),'入力用②（定期報告）'!U21,""))</f>
        <v>　（４ｘｘｘｘｘｘｘｘｘ）</v>
      </c>
      <c r="M47" s="1292"/>
      <c r="N47" s="1292"/>
      <c r="O47" s="1292"/>
      <c r="P47" s="1292"/>
      <c r="Q47" s="1292"/>
      <c r="R47" s="1292"/>
      <c r="S47" s="1292"/>
      <c r="T47" s="1292"/>
      <c r="U47" s="1292"/>
      <c r="V47" s="1292"/>
      <c r="W47" s="1292"/>
      <c r="X47" s="1292"/>
      <c r="Y47" s="1292"/>
      <c r="Z47" s="1292"/>
      <c r="AA47" s="1292"/>
      <c r="AB47" s="1292"/>
      <c r="AC47" s="1292"/>
      <c r="AD47" s="1292"/>
      <c r="AE47" s="1292"/>
      <c r="AF47" s="1292"/>
      <c r="AG47" s="1292"/>
      <c r="AH47" s="1292"/>
      <c r="AI47" s="1292"/>
      <c r="AJ47" s="1293"/>
    </row>
    <row r="48" spans="3:36" s="96" customFormat="1" ht="24" customHeight="1">
      <c r="D48" s="1203"/>
      <c r="E48" s="1204"/>
      <c r="F48" s="1204"/>
      <c r="G48" s="1204"/>
      <c r="H48" s="1204"/>
      <c r="I48" s="1204"/>
      <c r="J48" s="1204"/>
      <c r="K48" s="1205"/>
      <c r="L48" s="1294" t="str">
        <f>IF(OR('入力用②（定期報告）'!J34="",'入力用②（定期報告）'!J34="フランチャイズ加盟事業者のみ入力"),"","（本部名：　"&amp;'入力用②（定期報告）'!J34&amp;"）")</f>
        <v/>
      </c>
      <c r="M48" s="1295"/>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6"/>
    </row>
    <row r="49" spans="4:38" ht="48" customHeight="1">
      <c r="D49" s="1088" t="s">
        <v>56</v>
      </c>
      <c r="E49" s="1089"/>
      <c r="F49" s="1089"/>
      <c r="G49" s="1089"/>
      <c r="H49" s="1089"/>
      <c r="I49" s="1089"/>
      <c r="J49" s="1089"/>
      <c r="K49" s="1202"/>
      <c r="L49" s="1297">
        <f>'入力用②（定期報告）'!J37</f>
        <v>0</v>
      </c>
      <c r="M49" s="1298"/>
      <c r="N49" s="1298"/>
      <c r="O49" s="1298"/>
      <c r="P49" s="1298"/>
      <c r="Q49" s="1298"/>
      <c r="R49" s="1298"/>
      <c r="S49" s="1298"/>
      <c r="T49" s="1298"/>
      <c r="U49" s="1298"/>
      <c r="V49" s="1298"/>
      <c r="W49" s="1298"/>
      <c r="X49" s="1298"/>
      <c r="Y49" s="1298"/>
      <c r="Z49" s="1298"/>
      <c r="AA49" s="1298"/>
      <c r="AB49" s="1298"/>
      <c r="AC49" s="1298"/>
      <c r="AD49" s="1298"/>
      <c r="AE49" s="1298"/>
      <c r="AF49" s="1298"/>
      <c r="AG49" s="1298"/>
      <c r="AH49" s="1298"/>
      <c r="AI49" s="1298"/>
      <c r="AJ49" s="1299"/>
    </row>
    <row r="50" spans="4:38" ht="6" customHeight="1">
      <c r="D50" s="1320" t="s">
        <v>57</v>
      </c>
      <c r="E50" s="1320"/>
      <c r="F50" s="1320"/>
      <c r="G50" s="1320"/>
      <c r="H50" s="1320"/>
      <c r="I50" s="1320"/>
      <c r="J50" s="1320"/>
      <c r="K50" s="1321"/>
      <c r="L50" s="1300"/>
      <c r="M50" s="1300"/>
      <c r="N50" s="1300"/>
      <c r="O50" s="1300"/>
      <c r="P50" s="1300"/>
      <c r="Q50" s="1300"/>
      <c r="R50" s="1300"/>
      <c r="S50" s="1300"/>
      <c r="T50" s="1300"/>
      <c r="U50" s="1300"/>
      <c r="V50" s="1300"/>
      <c r="W50" s="1300"/>
      <c r="X50" s="1300"/>
      <c r="Y50" s="1300"/>
      <c r="Z50" s="1300"/>
      <c r="AA50" s="1300"/>
      <c r="AB50" s="1300"/>
      <c r="AC50" s="1300"/>
      <c r="AD50" s="1300"/>
      <c r="AE50" s="1300"/>
      <c r="AF50" s="1300"/>
      <c r="AG50" s="1300"/>
      <c r="AH50" s="1300"/>
      <c r="AI50" s="1300"/>
      <c r="AJ50" s="1301"/>
    </row>
    <row r="51" spans="4:38" ht="18" customHeight="1">
      <c r="D51" s="1320"/>
      <c r="E51" s="1320"/>
      <c r="F51" s="1320"/>
      <c r="G51" s="1320"/>
      <c r="H51" s="1320"/>
      <c r="I51" s="1320"/>
      <c r="J51" s="1320"/>
      <c r="K51" s="1321"/>
      <c r="L51" s="1313" t="str">
        <f>IF(OR('入力用②（定期報告）'!J40="",'入力用②（定期報告）'!J40="上記所在地（１９行目）と異なる場合のみ入力"),U34,'入力用②（定期報告）'!J40)</f>
        <v/>
      </c>
      <c r="M51" s="1313"/>
      <c r="N51" s="1313"/>
      <c r="O51" s="1313"/>
      <c r="P51" s="1313"/>
      <c r="Q51" s="1313"/>
      <c r="R51" s="1313"/>
      <c r="S51" s="1313"/>
      <c r="T51" s="1313"/>
      <c r="U51" s="1313"/>
      <c r="V51" s="1313"/>
      <c r="W51" s="1313"/>
      <c r="X51" s="1313"/>
      <c r="Y51" s="1313"/>
      <c r="Z51" s="1313"/>
      <c r="AA51" s="1313"/>
      <c r="AB51" s="1313"/>
      <c r="AC51" s="1313"/>
      <c r="AD51" s="1313"/>
      <c r="AE51" s="1313"/>
      <c r="AF51" s="1313"/>
      <c r="AG51" s="1313"/>
      <c r="AH51" s="1313"/>
      <c r="AI51" s="1313"/>
      <c r="AJ51" s="1314"/>
    </row>
    <row r="52" spans="4:38" ht="18" customHeight="1">
      <c r="D52" s="1320"/>
      <c r="E52" s="1320"/>
      <c r="F52" s="1320"/>
      <c r="G52" s="1320"/>
      <c r="H52" s="1320"/>
      <c r="I52" s="1320"/>
      <c r="J52" s="1320"/>
      <c r="K52" s="1321"/>
      <c r="L52" s="104"/>
      <c r="M52" s="1315" t="str">
        <f>IF(AND(U34=L51,'入力用②（定期報告）'!J41="上記所在地（２０行目）と異なる場合のみ入力"),U35,IF(AND(U34=L51,'入力用②（定期報告）'!U20&lt;&gt;'入力用②（定期報告）'!J41),'入力用②（定期報告）'!J41,IF(OR('入力用②（定期報告）'!J41="",'入力用②（定期報告）'!J41="上記所在地（２０行目）と異なる場合のみ入力",'入力用②（定期報告）'!J41=" ",'入力用②（定期報告）'!J41="　"),"",'入力用②（定期報告）'!J41)))</f>
        <v/>
      </c>
      <c r="N52" s="1315"/>
      <c r="O52" s="1315"/>
      <c r="P52" s="1315"/>
      <c r="Q52" s="1315"/>
      <c r="R52" s="1315"/>
      <c r="S52" s="1315"/>
      <c r="T52" s="1315"/>
      <c r="U52" s="1315"/>
      <c r="V52" s="1315"/>
      <c r="W52" s="1315"/>
      <c r="X52" s="1315"/>
      <c r="Y52" s="1315"/>
      <c r="Z52" s="1315"/>
      <c r="AA52" s="1315"/>
      <c r="AB52" s="1315"/>
      <c r="AC52" s="1315"/>
      <c r="AD52" s="1315"/>
      <c r="AE52" s="1315"/>
      <c r="AF52" s="1315"/>
      <c r="AG52" s="1315"/>
      <c r="AH52" s="1315"/>
      <c r="AI52" s="1315"/>
      <c r="AJ52" s="1316"/>
    </row>
    <row r="53" spans="4:38" ht="18" customHeight="1">
      <c r="D53" s="1320"/>
      <c r="E53" s="1320"/>
      <c r="F53" s="1320"/>
      <c r="G53" s="1320"/>
      <c r="H53" s="1320"/>
      <c r="I53" s="1320"/>
      <c r="J53" s="1320"/>
      <c r="K53" s="1321"/>
      <c r="L53" s="1302" t="s">
        <v>190</v>
      </c>
      <c r="M53" s="1303"/>
      <c r="N53" s="1303"/>
      <c r="O53" s="1304"/>
      <c r="P53" s="1286" t="str">
        <f>DBCS('入力用②（定期報告）'!P42)&amp;"　－　"&amp;DBCS('入力用②（定期報告）'!U42)&amp;"　－　"&amp;DBCS('入力用②（定期報告）'!Z42)</f>
        <v>　－　　－　</v>
      </c>
      <c r="Q53" s="1287"/>
      <c r="R53" s="1287"/>
      <c r="S53" s="1287"/>
      <c r="T53" s="1287"/>
      <c r="U53" s="1287"/>
      <c r="V53" s="1287"/>
      <c r="W53" s="1287"/>
      <c r="X53" s="1287"/>
      <c r="Y53" s="1287"/>
      <c r="Z53" s="114" t="s">
        <v>191</v>
      </c>
      <c r="AA53" s="115"/>
      <c r="AB53" s="116"/>
      <c r="AC53" s="117"/>
      <c r="AD53" s="117"/>
      <c r="AE53" s="117"/>
      <c r="AF53" s="118"/>
      <c r="AG53" s="130"/>
      <c r="AH53" s="130"/>
      <c r="AI53" s="130"/>
      <c r="AJ53" s="131"/>
    </row>
    <row r="54" spans="4:38" ht="6" customHeight="1">
      <c r="D54" s="1320"/>
      <c r="E54" s="1320"/>
      <c r="F54" s="1320"/>
      <c r="G54" s="1320"/>
      <c r="H54" s="1320"/>
      <c r="I54" s="1320"/>
      <c r="J54" s="1320"/>
      <c r="K54" s="1321"/>
      <c r="L54" s="105"/>
      <c r="M54" s="105"/>
      <c r="N54" s="105"/>
      <c r="O54" s="106"/>
      <c r="P54" s="106"/>
      <c r="Q54" s="106"/>
      <c r="R54" s="106"/>
      <c r="S54" s="106"/>
      <c r="T54" s="106"/>
      <c r="U54" s="106"/>
      <c r="V54" s="106"/>
      <c r="W54" s="106"/>
      <c r="X54" s="106"/>
      <c r="Y54" s="106"/>
      <c r="Z54" s="119"/>
      <c r="AA54" s="120"/>
      <c r="AB54" s="121"/>
      <c r="AC54" s="122"/>
      <c r="AD54" s="122"/>
      <c r="AE54" s="122"/>
      <c r="AF54" s="123"/>
      <c r="AG54" s="132"/>
      <c r="AH54" s="132"/>
      <c r="AI54" s="132"/>
      <c r="AJ54" s="133"/>
    </row>
    <row r="55" spans="4:38" ht="24" customHeight="1">
      <c r="D55" s="1088" t="s">
        <v>60</v>
      </c>
      <c r="E55" s="1089"/>
      <c r="F55" s="1089"/>
      <c r="G55" s="1089"/>
      <c r="H55" s="1089"/>
      <c r="I55" s="1089"/>
      <c r="J55" s="1089"/>
      <c r="K55" s="1202"/>
      <c r="L55" s="1206" t="str">
        <f>'入力用②（定期報告）'!J43</f>
        <v>飲食料品小売業</v>
      </c>
      <c r="M55" s="1207"/>
      <c r="N55" s="1207"/>
      <c r="O55" s="1207"/>
      <c r="P55" s="1207"/>
      <c r="Q55" s="1207"/>
      <c r="R55" s="1207"/>
      <c r="S55" s="1207"/>
      <c r="T55" s="1207"/>
      <c r="U55" s="1207"/>
      <c r="V55" s="1207"/>
      <c r="W55" s="1207"/>
      <c r="X55" s="1207"/>
      <c r="Y55" s="1207"/>
      <c r="Z55" s="1207"/>
      <c r="AA55" s="1207"/>
      <c r="AB55" s="1207"/>
      <c r="AC55" s="1207"/>
      <c r="AD55" s="1207"/>
      <c r="AE55" s="1207"/>
      <c r="AF55" s="1207"/>
      <c r="AG55" s="1207"/>
      <c r="AH55" s="1207"/>
      <c r="AI55" s="1207"/>
      <c r="AJ55" s="1208"/>
    </row>
    <row r="56" spans="4:38" ht="24" customHeight="1">
      <c r="D56" s="1203"/>
      <c r="E56" s="1204"/>
      <c r="F56" s="1204"/>
      <c r="G56" s="1204"/>
      <c r="H56" s="1204"/>
      <c r="I56" s="1204"/>
      <c r="J56" s="1204"/>
      <c r="K56" s="1205"/>
      <c r="L56" s="1206"/>
      <c r="M56" s="1207"/>
      <c r="N56" s="1207"/>
      <c r="O56" s="1207"/>
      <c r="P56" s="1207"/>
      <c r="Q56" s="1207"/>
      <c r="R56" s="1207"/>
      <c r="S56" s="1207"/>
      <c r="T56" s="1207"/>
      <c r="U56" s="1207"/>
      <c r="V56" s="1207"/>
      <c r="W56" s="1207"/>
      <c r="X56" s="1207"/>
      <c r="Y56" s="1207"/>
      <c r="Z56" s="1207"/>
      <c r="AA56" s="1207"/>
      <c r="AB56" s="1207"/>
      <c r="AC56" s="1207"/>
      <c r="AD56" s="1207"/>
      <c r="AE56" s="1207"/>
      <c r="AF56" s="1207"/>
      <c r="AG56" s="1207"/>
      <c r="AH56" s="1207"/>
      <c r="AI56" s="1207"/>
      <c r="AJ56" s="1208"/>
    </row>
    <row r="57" spans="4:38" ht="33" customHeight="1">
      <c r="D57" s="1088" t="s">
        <v>192</v>
      </c>
      <c r="E57" s="1089"/>
      <c r="F57" s="1089"/>
      <c r="G57" s="1089"/>
      <c r="H57" s="1089"/>
      <c r="I57" s="1089"/>
      <c r="J57" s="1089"/>
      <c r="K57" s="1202"/>
      <c r="L57" s="1206" t="str">
        <f>IF('入力用②（定期報告）'!J46="（選択してください）","",'入力用②（定期報告）'!J46)</f>
        <v/>
      </c>
      <c r="M57" s="1207"/>
      <c r="N57" s="1207"/>
      <c r="O57" s="1207"/>
      <c r="P57" s="1207"/>
      <c r="Q57" s="1207"/>
      <c r="R57" s="1207"/>
      <c r="S57" s="1207"/>
      <c r="T57" s="1207"/>
      <c r="U57" s="1207"/>
      <c r="V57" s="1207"/>
      <c r="W57" s="1207"/>
      <c r="X57" s="1207"/>
      <c r="Y57" s="1207"/>
      <c r="Z57" s="1207"/>
      <c r="AA57" s="1207"/>
      <c r="AB57" s="1207"/>
      <c r="AC57" s="1207"/>
      <c r="AD57" s="1207"/>
      <c r="AE57" s="1207"/>
      <c r="AF57" s="1207"/>
      <c r="AG57" s="1207"/>
      <c r="AH57" s="1207"/>
      <c r="AI57" s="1207"/>
      <c r="AJ57" s="1208"/>
    </row>
    <row r="58" spans="4:38" ht="33" customHeight="1">
      <c r="D58" s="1203"/>
      <c r="E58" s="1204"/>
      <c r="F58" s="1204"/>
      <c r="G58" s="1204"/>
      <c r="H58" s="1204"/>
      <c r="I58" s="1204"/>
      <c r="J58" s="1204"/>
      <c r="K58" s="1205"/>
      <c r="L58" s="1206"/>
      <c r="M58" s="1207"/>
      <c r="N58" s="1207"/>
      <c r="O58" s="1207"/>
      <c r="P58" s="1207"/>
      <c r="Q58" s="1207"/>
      <c r="R58" s="1207"/>
      <c r="S58" s="1207"/>
      <c r="T58" s="1207"/>
      <c r="U58" s="1207"/>
      <c r="V58" s="1207"/>
      <c r="W58" s="1207"/>
      <c r="X58" s="1207"/>
      <c r="Y58" s="1207"/>
      <c r="Z58" s="1207"/>
      <c r="AA58" s="1207"/>
      <c r="AB58" s="1207"/>
      <c r="AC58" s="1207"/>
      <c r="AD58" s="1207"/>
      <c r="AE58" s="1207"/>
      <c r="AF58" s="1207"/>
      <c r="AG58" s="1207"/>
      <c r="AH58" s="1207"/>
      <c r="AI58" s="1207"/>
      <c r="AJ58" s="1208"/>
    </row>
    <row r="59" spans="4:38" ht="21" customHeight="1">
      <c r="D59" s="1088" t="s">
        <v>193</v>
      </c>
      <c r="E59" s="1089"/>
      <c r="F59" s="1089"/>
      <c r="G59" s="1089"/>
      <c r="H59" s="1089"/>
      <c r="I59" s="1089"/>
      <c r="J59" s="1089"/>
      <c r="K59" s="1202"/>
      <c r="L59" s="1305">
        <f>'入力用②（定期報告）'!J49</f>
        <v>0</v>
      </c>
      <c r="M59" s="1305"/>
      <c r="N59" s="1305"/>
      <c r="O59" s="1305"/>
      <c r="P59" s="1305"/>
      <c r="Q59" s="1305"/>
      <c r="R59" s="1305"/>
      <c r="S59" s="1305"/>
      <c r="T59" s="1305"/>
      <c r="U59" s="1305"/>
      <c r="V59" s="1305"/>
      <c r="W59" s="1305"/>
      <c r="X59" s="1305"/>
      <c r="Y59" s="1305"/>
      <c r="Z59" s="1305"/>
      <c r="AA59" s="1305"/>
      <c r="AB59" s="1305"/>
      <c r="AC59" s="1305"/>
      <c r="AD59" s="1305"/>
      <c r="AE59" s="1305"/>
      <c r="AF59" s="1305"/>
      <c r="AG59" s="1305"/>
      <c r="AH59" s="1305"/>
      <c r="AI59" s="1305"/>
      <c r="AJ59" s="1306"/>
    </row>
    <row r="60" spans="4:38" ht="21" customHeight="1">
      <c r="D60" s="1091"/>
      <c r="E60" s="1092"/>
      <c r="F60" s="1092"/>
      <c r="G60" s="1092"/>
      <c r="H60" s="1092"/>
      <c r="I60" s="1092"/>
      <c r="J60" s="1092"/>
      <c r="K60" s="1284"/>
      <c r="L60" s="1307" t="str">
        <f>DBCS('入力用②（定期報告）'!J50)&amp;"　－　"&amp;DBCS('入力用②（定期報告）'!T50)&amp;"　－　"&amp;DBCS('入力用②（定期報告）'!Y50)</f>
        <v>　－　　－　</v>
      </c>
      <c r="M60" s="1308"/>
      <c r="N60" s="1308"/>
      <c r="O60" s="1308"/>
      <c r="P60" s="1308"/>
      <c r="Q60" s="1308"/>
      <c r="R60" s="1308"/>
      <c r="S60" s="1308"/>
      <c r="T60" s="1308"/>
      <c r="U60" s="1308"/>
      <c r="V60" s="1308"/>
      <c r="W60" s="1308"/>
      <c r="X60" s="1308"/>
      <c r="Y60" s="1308"/>
      <c r="Z60" s="1308"/>
      <c r="AA60" s="1308"/>
      <c r="AB60" s="1308"/>
      <c r="AC60" s="1308"/>
      <c r="AD60" s="1308"/>
      <c r="AE60" s="1308"/>
      <c r="AF60" s="1308"/>
      <c r="AG60" s="1308"/>
      <c r="AH60" s="1308"/>
      <c r="AI60" s="1308"/>
      <c r="AJ60" s="1309"/>
    </row>
    <row r="61" spans="4:38" ht="21" customHeight="1">
      <c r="D61" s="1094"/>
      <c r="E61" s="1095"/>
      <c r="F61" s="1095"/>
      <c r="G61" s="1095"/>
      <c r="H61" s="1095"/>
      <c r="I61" s="1095"/>
      <c r="J61" s="1095"/>
      <c r="K61" s="1285"/>
      <c r="L61" s="1310">
        <f>'入力用②（定期報告）'!J51</f>
        <v>0</v>
      </c>
      <c r="M61" s="1311"/>
      <c r="N61" s="1311"/>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2"/>
    </row>
    <row r="63" spans="4:38">
      <c r="AG63" s="1073">
        <f ca="1">NOW()</f>
        <v>44792.587349074071</v>
      </c>
      <c r="AH63" s="1073"/>
      <c r="AI63" s="1073"/>
      <c r="AJ63" s="1073"/>
      <c r="AK63" s="1073"/>
      <c r="AL63" s="1073"/>
    </row>
    <row r="64" spans="4:38">
      <c r="AL64" s="124" t="str">
        <f>"Ver. "&amp;'入力用②（定期報告）'!$BB$1</f>
        <v>Ver. 220630</v>
      </c>
    </row>
    <row r="66" spans="2:29">
      <c r="B66" s="95" t="s">
        <v>68</v>
      </c>
    </row>
    <row r="67" spans="2:29" ht="15" customHeight="1">
      <c r="B67" s="1220" t="s">
        <v>69</v>
      </c>
      <c r="C67" s="1220"/>
      <c r="D67" s="1220"/>
      <c r="E67" s="1220"/>
      <c r="F67" s="1220"/>
      <c r="G67" s="1220"/>
      <c r="H67" s="1220"/>
      <c r="I67" s="1220"/>
      <c r="J67" s="1220"/>
      <c r="K67" s="1220"/>
      <c r="L67" s="1220"/>
      <c r="M67" s="1220"/>
      <c r="N67" s="1220"/>
      <c r="O67" s="1220"/>
      <c r="P67" s="1220"/>
      <c r="Q67" s="1220"/>
      <c r="R67" s="1220"/>
      <c r="S67" s="1220"/>
      <c r="T67" s="1221" t="s">
        <v>194</v>
      </c>
      <c r="U67" s="1198"/>
      <c r="V67" s="1198"/>
      <c r="W67" s="1198"/>
      <c r="X67" s="1198"/>
      <c r="Y67" s="1198"/>
      <c r="Z67" s="1198"/>
      <c r="AA67" s="1198"/>
      <c r="AB67" s="1198"/>
      <c r="AC67" s="1222"/>
    </row>
    <row r="68" spans="2:29" ht="15" customHeight="1">
      <c r="B68" s="1220"/>
      <c r="C68" s="1220"/>
      <c r="D68" s="1220"/>
      <c r="E68" s="1220"/>
      <c r="F68" s="1220"/>
      <c r="G68" s="1220"/>
      <c r="H68" s="1220"/>
      <c r="I68" s="1220"/>
      <c r="J68" s="1220"/>
      <c r="K68" s="1220"/>
      <c r="L68" s="1220"/>
      <c r="M68" s="1220"/>
      <c r="N68" s="1220"/>
      <c r="O68" s="1220"/>
      <c r="P68" s="1220"/>
      <c r="Q68" s="1220"/>
      <c r="R68" s="1220"/>
      <c r="S68" s="1220"/>
      <c r="T68" s="1223"/>
      <c r="U68" s="1224"/>
      <c r="V68" s="1224"/>
      <c r="W68" s="1224"/>
      <c r="X68" s="1224"/>
      <c r="Y68" s="1224"/>
      <c r="Z68" s="1224"/>
      <c r="AA68" s="1224"/>
      <c r="AB68" s="1224"/>
      <c r="AC68" s="1225"/>
    </row>
    <row r="69" spans="2:29" ht="18" customHeight="1">
      <c r="B69" s="1217" t="s">
        <v>72</v>
      </c>
      <c r="C69" s="1218"/>
      <c r="D69" s="1218"/>
      <c r="E69" s="1218"/>
      <c r="F69" s="1218"/>
      <c r="G69" s="1218"/>
      <c r="H69" s="1218"/>
      <c r="I69" s="1218"/>
      <c r="J69" s="1218"/>
      <c r="K69" s="1218"/>
      <c r="L69" s="1218"/>
      <c r="M69" s="1218"/>
      <c r="N69" s="1218"/>
      <c r="O69" s="1218"/>
      <c r="P69" s="1218"/>
      <c r="Q69" s="1218"/>
      <c r="R69" s="1218"/>
      <c r="S69" s="1219"/>
      <c r="T69" s="1328" t="s">
        <v>73</v>
      </c>
      <c r="U69" s="1330">
        <f>'入力用②（定期報告）'!R58</f>
        <v>0</v>
      </c>
      <c r="V69" s="1330"/>
      <c r="W69" s="1330"/>
      <c r="X69" s="1330"/>
      <c r="Y69" s="1330"/>
      <c r="Z69" s="1330"/>
      <c r="AA69" s="1330"/>
      <c r="AB69" s="1330"/>
      <c r="AC69" s="1331"/>
    </row>
    <row r="70" spans="2:29" ht="18" customHeight="1">
      <c r="B70" s="1176"/>
      <c r="C70" s="1177"/>
      <c r="D70" s="1177"/>
      <c r="E70" s="1177"/>
      <c r="F70" s="1177"/>
      <c r="G70" s="1177"/>
      <c r="H70" s="1177"/>
      <c r="I70" s="1177"/>
      <c r="J70" s="1177"/>
      <c r="K70" s="1177"/>
      <c r="L70" s="1177"/>
      <c r="M70" s="1177"/>
      <c r="N70" s="1177"/>
      <c r="O70" s="1177"/>
      <c r="P70" s="1177"/>
      <c r="Q70" s="1177"/>
      <c r="R70" s="1177"/>
      <c r="S70" s="1178"/>
      <c r="T70" s="1329"/>
      <c r="U70" s="1330"/>
      <c r="V70" s="1330"/>
      <c r="W70" s="1330"/>
      <c r="X70" s="1330"/>
      <c r="Y70" s="1330"/>
      <c r="Z70" s="1330"/>
      <c r="AA70" s="1330"/>
      <c r="AB70" s="1330"/>
      <c r="AC70" s="1331"/>
    </row>
    <row r="71" spans="2:29" ht="18" customHeight="1">
      <c r="B71" s="1209"/>
      <c r="C71" s="1210"/>
      <c r="D71" s="1232" t="s">
        <v>136</v>
      </c>
      <c r="E71" s="1233"/>
      <c r="F71" s="1233"/>
      <c r="G71" s="1233"/>
      <c r="H71" s="1233"/>
      <c r="I71" s="1233"/>
      <c r="J71" s="1233"/>
      <c r="K71" s="1233"/>
      <c r="L71" s="1233"/>
      <c r="M71" s="1233"/>
      <c r="N71" s="1233"/>
      <c r="O71" s="1233"/>
      <c r="P71" s="1233"/>
      <c r="Q71" s="1233"/>
      <c r="R71" s="1233"/>
      <c r="S71" s="1234"/>
      <c r="T71" s="1267" t="s">
        <v>73</v>
      </c>
      <c r="U71" s="1238">
        <f>'入力用②（定期報告）'!R60</f>
        <v>0</v>
      </c>
      <c r="V71" s="1238"/>
      <c r="W71" s="1238"/>
      <c r="X71" s="1238"/>
      <c r="Y71" s="1238"/>
      <c r="Z71" s="1238"/>
      <c r="AA71" s="1238"/>
      <c r="AB71" s="1238"/>
      <c r="AC71" s="1239"/>
    </row>
    <row r="72" spans="2:29" ht="18" customHeight="1">
      <c r="B72" s="1209"/>
      <c r="C72" s="1210"/>
      <c r="D72" s="1235"/>
      <c r="E72" s="1236"/>
      <c r="F72" s="1236"/>
      <c r="G72" s="1236"/>
      <c r="H72" s="1236"/>
      <c r="I72" s="1236"/>
      <c r="J72" s="1236"/>
      <c r="K72" s="1236"/>
      <c r="L72" s="1236"/>
      <c r="M72" s="1236"/>
      <c r="N72" s="1236"/>
      <c r="O72" s="1236"/>
      <c r="P72" s="1236"/>
      <c r="Q72" s="1236"/>
      <c r="R72" s="1236"/>
      <c r="S72" s="1237"/>
      <c r="T72" s="1268"/>
      <c r="U72" s="1240"/>
      <c r="V72" s="1240"/>
      <c r="W72" s="1240"/>
      <c r="X72" s="1240"/>
      <c r="Y72" s="1240"/>
      <c r="Z72" s="1240"/>
      <c r="AA72" s="1240"/>
      <c r="AB72" s="1240"/>
      <c r="AC72" s="1241"/>
    </row>
    <row r="73" spans="2:29" ht="18" customHeight="1">
      <c r="B73" s="1209"/>
      <c r="C73" s="1210"/>
      <c r="D73" s="1260" t="s">
        <v>137</v>
      </c>
      <c r="E73" s="1261"/>
      <c r="F73" s="1261"/>
      <c r="G73" s="1261"/>
      <c r="H73" s="1261"/>
      <c r="I73" s="1261"/>
      <c r="J73" s="1261"/>
      <c r="K73" s="1261"/>
      <c r="L73" s="1261"/>
      <c r="M73" s="1261"/>
      <c r="N73" s="1261"/>
      <c r="O73" s="1261"/>
      <c r="P73" s="1261"/>
      <c r="Q73" s="1261"/>
      <c r="R73" s="1261"/>
      <c r="S73" s="1262"/>
      <c r="T73" s="1267" t="s">
        <v>73</v>
      </c>
      <c r="U73" s="1238">
        <f>'入力用②（定期報告）'!R62</f>
        <v>0</v>
      </c>
      <c r="V73" s="1238"/>
      <c r="W73" s="1238"/>
      <c r="X73" s="1238"/>
      <c r="Y73" s="1238"/>
      <c r="Z73" s="1238"/>
      <c r="AA73" s="1238"/>
      <c r="AB73" s="1238"/>
      <c r="AC73" s="1239"/>
    </row>
    <row r="74" spans="2:29" ht="18" customHeight="1">
      <c r="B74" s="1209"/>
      <c r="C74" s="1210"/>
      <c r="D74" s="1263"/>
      <c r="E74" s="1264"/>
      <c r="F74" s="1264"/>
      <c r="G74" s="1264"/>
      <c r="H74" s="1264"/>
      <c r="I74" s="1264"/>
      <c r="J74" s="1264"/>
      <c r="K74" s="1264"/>
      <c r="L74" s="1264"/>
      <c r="M74" s="1264"/>
      <c r="N74" s="1264"/>
      <c r="O74" s="1264"/>
      <c r="P74" s="1264"/>
      <c r="Q74" s="1264"/>
      <c r="R74" s="1264"/>
      <c r="S74" s="1265"/>
      <c r="T74" s="1268"/>
      <c r="U74" s="1240"/>
      <c r="V74" s="1240"/>
      <c r="W74" s="1240"/>
      <c r="X74" s="1240"/>
      <c r="Y74" s="1240"/>
      <c r="Z74" s="1240"/>
      <c r="AA74" s="1240"/>
      <c r="AB74" s="1240"/>
      <c r="AC74" s="1241"/>
    </row>
    <row r="75" spans="2:29" ht="18" customHeight="1">
      <c r="B75" s="1209"/>
      <c r="C75" s="1210"/>
      <c r="D75" s="1260" t="s">
        <v>138</v>
      </c>
      <c r="E75" s="1261"/>
      <c r="F75" s="1261"/>
      <c r="G75" s="1261"/>
      <c r="H75" s="1261"/>
      <c r="I75" s="1261"/>
      <c r="J75" s="1261"/>
      <c r="K75" s="1261"/>
      <c r="L75" s="1261"/>
      <c r="M75" s="1261"/>
      <c r="N75" s="1261"/>
      <c r="O75" s="1261"/>
      <c r="P75" s="1261"/>
      <c r="Q75" s="1261"/>
      <c r="R75" s="1261"/>
      <c r="S75" s="1262"/>
      <c r="T75" s="1267" t="s">
        <v>73</v>
      </c>
      <c r="U75" s="1238">
        <f>'入力用②（定期報告）'!R64</f>
        <v>0</v>
      </c>
      <c r="V75" s="1238"/>
      <c r="W75" s="1238"/>
      <c r="X75" s="1238"/>
      <c r="Y75" s="1238"/>
      <c r="Z75" s="1238"/>
      <c r="AA75" s="1238"/>
      <c r="AB75" s="1238"/>
      <c r="AC75" s="1239"/>
    </row>
    <row r="76" spans="2:29" ht="18" customHeight="1">
      <c r="B76" s="1209"/>
      <c r="C76" s="1210"/>
      <c r="D76" s="1263"/>
      <c r="E76" s="1264"/>
      <c r="F76" s="1264"/>
      <c r="G76" s="1264"/>
      <c r="H76" s="1264"/>
      <c r="I76" s="1264"/>
      <c r="J76" s="1264"/>
      <c r="K76" s="1264"/>
      <c r="L76" s="1264"/>
      <c r="M76" s="1264"/>
      <c r="N76" s="1264"/>
      <c r="O76" s="1264"/>
      <c r="P76" s="1264"/>
      <c r="Q76" s="1264"/>
      <c r="R76" s="1264"/>
      <c r="S76" s="1265"/>
      <c r="T76" s="1268"/>
      <c r="U76" s="1240"/>
      <c r="V76" s="1240"/>
      <c r="W76" s="1240"/>
      <c r="X76" s="1240"/>
      <c r="Y76" s="1240"/>
      <c r="Z76" s="1240"/>
      <c r="AA76" s="1240"/>
      <c r="AB76" s="1240"/>
      <c r="AC76" s="1241"/>
    </row>
    <row r="77" spans="2:29" ht="18" customHeight="1">
      <c r="B77" s="1209"/>
      <c r="C77" s="1210"/>
      <c r="D77" s="1232" t="s">
        <v>139</v>
      </c>
      <c r="E77" s="1233"/>
      <c r="F77" s="1233"/>
      <c r="G77" s="1233"/>
      <c r="H77" s="1233"/>
      <c r="I77" s="1233"/>
      <c r="J77" s="1233"/>
      <c r="K77" s="1233"/>
      <c r="L77" s="1233"/>
      <c r="M77" s="1233"/>
      <c r="N77" s="1233"/>
      <c r="O77" s="1233"/>
      <c r="P77" s="1233"/>
      <c r="Q77" s="1233"/>
      <c r="R77" s="1233"/>
      <c r="S77" s="1234"/>
      <c r="T77" s="1267" t="s">
        <v>73</v>
      </c>
      <c r="U77" s="1238">
        <f>'入力用②（定期報告）'!R66</f>
        <v>0</v>
      </c>
      <c r="V77" s="1238"/>
      <c r="W77" s="1238"/>
      <c r="X77" s="1238"/>
      <c r="Y77" s="1238"/>
      <c r="Z77" s="1238"/>
      <c r="AA77" s="1238"/>
      <c r="AB77" s="1238"/>
      <c r="AC77" s="1239"/>
    </row>
    <row r="78" spans="2:29" ht="18" customHeight="1">
      <c r="B78" s="1209"/>
      <c r="C78" s="1210"/>
      <c r="D78" s="1235"/>
      <c r="E78" s="1236"/>
      <c r="F78" s="1236"/>
      <c r="G78" s="1236"/>
      <c r="H78" s="1236"/>
      <c r="I78" s="1236"/>
      <c r="J78" s="1236"/>
      <c r="K78" s="1236"/>
      <c r="L78" s="1236"/>
      <c r="M78" s="1236"/>
      <c r="N78" s="1236"/>
      <c r="O78" s="1236"/>
      <c r="P78" s="1236"/>
      <c r="Q78" s="1236"/>
      <c r="R78" s="1236"/>
      <c r="S78" s="1237"/>
      <c r="T78" s="1268"/>
      <c r="U78" s="1240"/>
      <c r="V78" s="1240"/>
      <c r="W78" s="1240"/>
      <c r="X78" s="1240"/>
      <c r="Y78" s="1240"/>
      <c r="Z78" s="1240"/>
      <c r="AA78" s="1240"/>
      <c r="AB78" s="1240"/>
      <c r="AC78" s="1241"/>
    </row>
    <row r="79" spans="2:29" ht="18" customHeight="1">
      <c r="B79" s="1322" t="s">
        <v>195</v>
      </c>
      <c r="C79" s="1323"/>
      <c r="D79" s="1323"/>
      <c r="E79" s="1323"/>
      <c r="F79" s="1323"/>
      <c r="G79" s="1323"/>
      <c r="H79" s="1323"/>
      <c r="I79" s="1323"/>
      <c r="J79" s="1323"/>
      <c r="K79" s="1323"/>
      <c r="L79" s="1323"/>
      <c r="M79" s="1323"/>
      <c r="N79" s="1323"/>
      <c r="O79" s="1323"/>
      <c r="P79" s="1323"/>
      <c r="Q79" s="1323"/>
      <c r="R79" s="1323"/>
      <c r="S79" s="1324"/>
      <c r="T79" s="1267" t="s">
        <v>73</v>
      </c>
      <c r="U79" s="1238">
        <f>'入力用②（定期報告）'!R68</f>
        <v>0</v>
      </c>
      <c r="V79" s="1238"/>
      <c r="W79" s="1238"/>
      <c r="X79" s="1238"/>
      <c r="Y79" s="1238"/>
      <c r="Z79" s="1238"/>
      <c r="AA79" s="1238"/>
      <c r="AB79" s="1238"/>
      <c r="AC79" s="1239"/>
    </row>
    <row r="80" spans="2:29" ht="18" customHeight="1">
      <c r="B80" s="1325" t="s">
        <v>82</v>
      </c>
      <c r="C80" s="1326"/>
      <c r="D80" s="1326"/>
      <c r="E80" s="1326"/>
      <c r="F80" s="1326"/>
      <c r="G80" s="1326"/>
      <c r="H80" s="1326"/>
      <c r="I80" s="1326"/>
      <c r="J80" s="1326"/>
      <c r="K80" s="1326"/>
      <c r="L80" s="1326"/>
      <c r="M80" s="1326"/>
      <c r="N80" s="1326"/>
      <c r="O80" s="1326"/>
      <c r="P80" s="1326"/>
      <c r="Q80" s="1326"/>
      <c r="R80" s="1326"/>
      <c r="S80" s="1327"/>
      <c r="T80" s="1268"/>
      <c r="U80" s="1240"/>
      <c r="V80" s="1240"/>
      <c r="W80" s="1240"/>
      <c r="X80" s="1240"/>
      <c r="Y80" s="1240"/>
      <c r="Z80" s="1240"/>
      <c r="AA80" s="1240"/>
      <c r="AB80" s="1240"/>
      <c r="AC80" s="1241"/>
    </row>
    <row r="81" spans="2:38" ht="18" customHeight="1">
      <c r="B81" s="1215"/>
      <c r="C81" s="1216"/>
      <c r="D81" s="1226" t="s">
        <v>83</v>
      </c>
      <c r="E81" s="1227"/>
      <c r="F81" s="1227"/>
      <c r="G81" s="1227"/>
      <c r="H81" s="1227"/>
      <c r="I81" s="1227"/>
      <c r="J81" s="1227"/>
      <c r="K81" s="1227"/>
      <c r="L81" s="1227"/>
      <c r="M81" s="1227"/>
      <c r="N81" s="1227"/>
      <c r="O81" s="1227"/>
      <c r="P81" s="1227"/>
      <c r="Q81" s="1227"/>
      <c r="R81" s="1227"/>
      <c r="S81" s="1228"/>
      <c r="T81" s="1267" t="s">
        <v>73</v>
      </c>
      <c r="U81" s="1238">
        <f>'入力用②（定期報告）'!R70</f>
        <v>0</v>
      </c>
      <c r="V81" s="1238"/>
      <c r="W81" s="1238"/>
      <c r="X81" s="1238"/>
      <c r="Y81" s="1238"/>
      <c r="Z81" s="1238"/>
      <c r="AA81" s="1238"/>
      <c r="AB81" s="1238"/>
      <c r="AC81" s="1239"/>
    </row>
    <row r="82" spans="2:38" ht="18" customHeight="1">
      <c r="B82" s="1215"/>
      <c r="C82" s="1216"/>
      <c r="D82" s="1229"/>
      <c r="E82" s="1230"/>
      <c r="F82" s="1230"/>
      <c r="G82" s="1230"/>
      <c r="H82" s="1230"/>
      <c r="I82" s="1230"/>
      <c r="J82" s="1230"/>
      <c r="K82" s="1230"/>
      <c r="L82" s="1230"/>
      <c r="M82" s="1230"/>
      <c r="N82" s="1230"/>
      <c r="O82" s="1230"/>
      <c r="P82" s="1230"/>
      <c r="Q82" s="1230"/>
      <c r="R82" s="1230"/>
      <c r="S82" s="1231"/>
      <c r="T82" s="1268"/>
      <c r="U82" s="1240"/>
      <c r="V82" s="1240"/>
      <c r="W82" s="1240"/>
      <c r="X82" s="1240"/>
      <c r="Y82" s="1240"/>
      <c r="Z82" s="1240"/>
      <c r="AA82" s="1240"/>
      <c r="AB82" s="1240"/>
      <c r="AC82" s="1241"/>
    </row>
    <row r="83" spans="2:38" ht="18" customHeight="1">
      <c r="B83" s="1029" t="s">
        <v>84</v>
      </c>
      <c r="C83" s="1030"/>
      <c r="D83" s="1030"/>
      <c r="E83" s="1030"/>
      <c r="F83" s="1030"/>
      <c r="G83" s="1030"/>
      <c r="H83" s="1030"/>
      <c r="I83" s="1030"/>
      <c r="J83" s="1030"/>
      <c r="K83" s="1030"/>
      <c r="L83" s="1030"/>
      <c r="M83" s="1030"/>
      <c r="N83" s="1030"/>
      <c r="O83" s="1030"/>
      <c r="P83" s="1030"/>
      <c r="Q83" s="1030"/>
      <c r="R83" s="1030"/>
      <c r="S83" s="1031"/>
      <c r="T83" s="1267" t="s">
        <v>73</v>
      </c>
      <c r="U83" s="1238">
        <f>'入力用②（定期報告）'!R72</f>
        <v>0</v>
      </c>
      <c r="V83" s="1238"/>
      <c r="W83" s="1238"/>
      <c r="X83" s="1238"/>
      <c r="Y83" s="1238"/>
      <c r="Z83" s="1238"/>
      <c r="AA83" s="1238"/>
      <c r="AB83" s="1238"/>
      <c r="AC83" s="1239"/>
    </row>
    <row r="84" spans="2:38" ht="18" customHeight="1">
      <c r="B84" s="1035"/>
      <c r="C84" s="1036"/>
      <c r="D84" s="1036"/>
      <c r="E84" s="1036"/>
      <c r="F84" s="1036"/>
      <c r="G84" s="1036"/>
      <c r="H84" s="1036"/>
      <c r="I84" s="1036"/>
      <c r="J84" s="1036"/>
      <c r="K84" s="1036"/>
      <c r="L84" s="1036"/>
      <c r="M84" s="1036"/>
      <c r="N84" s="1036"/>
      <c r="O84" s="1036"/>
      <c r="P84" s="1036"/>
      <c r="Q84" s="1036"/>
      <c r="R84" s="1036"/>
      <c r="S84" s="1037"/>
      <c r="T84" s="1268"/>
      <c r="U84" s="1240"/>
      <c r="V84" s="1240"/>
      <c r="W84" s="1240"/>
      <c r="X84" s="1240"/>
      <c r="Y84" s="1240"/>
      <c r="Z84" s="1240"/>
      <c r="AA84" s="1240"/>
      <c r="AB84" s="1240"/>
      <c r="AC84" s="1241"/>
    </row>
    <row r="85" spans="2:38" ht="18" customHeight="1">
      <c r="B85" s="1029" t="s">
        <v>85</v>
      </c>
      <c r="C85" s="1030"/>
      <c r="D85" s="1030"/>
      <c r="E85" s="1030"/>
      <c r="F85" s="1030"/>
      <c r="G85" s="1030"/>
      <c r="H85" s="1030"/>
      <c r="I85" s="1030"/>
      <c r="J85" s="1030"/>
      <c r="K85" s="1030"/>
      <c r="L85" s="1030"/>
      <c r="M85" s="1030"/>
      <c r="N85" s="1030"/>
      <c r="O85" s="1030"/>
      <c r="P85" s="1030"/>
      <c r="Q85" s="1030"/>
      <c r="R85" s="1030"/>
      <c r="S85" s="1031"/>
      <c r="T85" s="1267" t="s">
        <v>73</v>
      </c>
      <c r="U85" s="1211">
        <f>'入力用②（定期報告）'!R74</f>
        <v>0</v>
      </c>
      <c r="V85" s="1211"/>
      <c r="W85" s="1211"/>
      <c r="X85" s="1211"/>
      <c r="Y85" s="1211"/>
      <c r="Z85" s="1211"/>
      <c r="AA85" s="1211"/>
      <c r="AB85" s="1211"/>
      <c r="AC85" s="1212"/>
    </row>
    <row r="86" spans="2:38" ht="18" customHeight="1">
      <c r="B86" s="1148"/>
      <c r="C86" s="1149"/>
      <c r="D86" s="1149"/>
      <c r="E86" s="1149"/>
      <c r="F86" s="1149"/>
      <c r="G86" s="1149"/>
      <c r="H86" s="1149"/>
      <c r="I86" s="1149"/>
      <c r="J86" s="1149"/>
      <c r="K86" s="1149"/>
      <c r="L86" s="1149"/>
      <c r="M86" s="1149"/>
      <c r="N86" s="1149"/>
      <c r="O86" s="1149"/>
      <c r="P86" s="1149"/>
      <c r="Q86" s="1149"/>
      <c r="R86" s="1149"/>
      <c r="S86" s="1150"/>
      <c r="T86" s="1269"/>
      <c r="U86" s="1213"/>
      <c r="V86" s="1213"/>
      <c r="W86" s="1213"/>
      <c r="X86" s="1213"/>
      <c r="Y86" s="1213"/>
      <c r="Z86" s="1213"/>
      <c r="AA86" s="1213"/>
      <c r="AB86" s="1213"/>
      <c r="AC86" s="1214"/>
    </row>
    <row r="87" spans="2:38" ht="18" customHeight="1">
      <c r="B87" s="1085" t="s">
        <v>196</v>
      </c>
      <c r="C87" s="1198"/>
      <c r="D87" s="1198"/>
      <c r="E87" s="1198"/>
      <c r="F87" s="1198"/>
      <c r="G87" s="1198"/>
      <c r="H87" s="1198"/>
      <c r="I87" s="1198"/>
      <c r="J87" s="1198"/>
      <c r="K87" s="1198"/>
      <c r="L87" s="1198"/>
      <c r="M87" s="1198"/>
      <c r="N87" s="1198"/>
      <c r="O87" s="1198"/>
      <c r="P87" s="1198"/>
      <c r="Q87" s="1198"/>
      <c r="R87" s="1198"/>
      <c r="S87" s="1266"/>
      <c r="T87" s="1254">
        <f>'入力用②（定期報告）'!R76</f>
        <v>0</v>
      </c>
      <c r="U87" s="1255"/>
      <c r="V87" s="1255"/>
      <c r="W87" s="1255"/>
      <c r="X87" s="1255"/>
      <c r="Y87" s="1255"/>
      <c r="Z87" s="1255"/>
      <c r="AA87" s="1255"/>
      <c r="AB87" s="1255"/>
      <c r="AC87" s="1256"/>
    </row>
    <row r="88" spans="2:38" ht="18" customHeight="1">
      <c r="B88" s="1035"/>
      <c r="C88" s="1036"/>
      <c r="D88" s="1036"/>
      <c r="E88" s="1036"/>
      <c r="F88" s="1036"/>
      <c r="G88" s="1036"/>
      <c r="H88" s="1036"/>
      <c r="I88" s="1036"/>
      <c r="J88" s="1036"/>
      <c r="K88" s="1036"/>
      <c r="L88" s="1036"/>
      <c r="M88" s="1036"/>
      <c r="N88" s="1036"/>
      <c r="O88" s="1036"/>
      <c r="P88" s="1036"/>
      <c r="Q88" s="1036"/>
      <c r="R88" s="1036"/>
      <c r="S88" s="1037"/>
      <c r="T88" s="1257"/>
      <c r="U88" s="1258"/>
      <c r="V88" s="1258"/>
      <c r="W88" s="1258"/>
      <c r="X88" s="1258"/>
      <c r="Y88" s="1258"/>
      <c r="Z88" s="1258"/>
      <c r="AA88" s="1258"/>
      <c r="AB88" s="1258"/>
      <c r="AC88" s="1259"/>
    </row>
    <row r="89" spans="2:38" ht="18" customHeight="1">
      <c r="B89" s="1029" t="s">
        <v>88</v>
      </c>
      <c r="C89" s="1030"/>
      <c r="D89" s="1030"/>
      <c r="E89" s="1030"/>
      <c r="F89" s="1030"/>
      <c r="G89" s="1030"/>
      <c r="H89" s="1030"/>
      <c r="I89" s="1030"/>
      <c r="J89" s="1030"/>
      <c r="K89" s="1030"/>
      <c r="L89" s="1030"/>
      <c r="M89" s="1030"/>
      <c r="N89" s="1030"/>
      <c r="O89" s="1030"/>
      <c r="P89" s="1030"/>
      <c r="Q89" s="1030"/>
      <c r="R89" s="1030"/>
      <c r="S89" s="1031"/>
      <c r="T89" s="1142" t="str">
        <f>'入力用②（定期報告）'!R80</f>
        <v/>
      </c>
      <c r="U89" s="1143"/>
      <c r="V89" s="1143"/>
      <c r="W89" s="1143"/>
      <c r="X89" s="1143"/>
      <c r="Y89" s="1143"/>
      <c r="Z89" s="1143"/>
      <c r="AA89" s="1143"/>
      <c r="AB89" s="1143"/>
      <c r="AC89" s="1144"/>
    </row>
    <row r="90" spans="2:38" ht="18" customHeight="1" thickBot="1">
      <c r="B90" s="1148"/>
      <c r="C90" s="1149"/>
      <c r="D90" s="1149"/>
      <c r="E90" s="1149"/>
      <c r="F90" s="1149"/>
      <c r="G90" s="1149"/>
      <c r="H90" s="1149"/>
      <c r="I90" s="1149"/>
      <c r="J90" s="1149"/>
      <c r="K90" s="1149"/>
      <c r="L90" s="1149"/>
      <c r="M90" s="1149"/>
      <c r="N90" s="1149"/>
      <c r="O90" s="1149"/>
      <c r="P90" s="1149"/>
      <c r="Q90" s="1149"/>
      <c r="R90" s="1149"/>
      <c r="S90" s="1150"/>
      <c r="T90" s="1145"/>
      <c r="U90" s="1146"/>
      <c r="V90" s="1146"/>
      <c r="W90" s="1146"/>
      <c r="X90" s="1146"/>
      <c r="Y90" s="1146"/>
      <c r="Z90" s="1146"/>
      <c r="AA90" s="1146"/>
      <c r="AB90" s="1146"/>
      <c r="AC90" s="1147"/>
    </row>
    <row r="91" spans="2:38">
      <c r="N91" s="323"/>
      <c r="O91" s="323"/>
      <c r="P91" s="323"/>
      <c r="S91" s="109" t="s">
        <v>197</v>
      </c>
      <c r="T91" s="1004">
        <f>'入力用②（定期報告）'!R78</f>
        <v>0</v>
      </c>
      <c r="U91" s="1005"/>
      <c r="V91" s="1005"/>
      <c r="W91" s="1005"/>
      <c r="X91" s="1005"/>
      <c r="Y91" s="1005"/>
      <c r="Z91" s="1005"/>
      <c r="AA91" s="1005"/>
      <c r="AB91" s="1005"/>
      <c r="AC91" s="1005"/>
    </row>
    <row r="95" spans="2:38" ht="16.149999999999999" customHeight="1">
      <c r="B95" s="102" t="s">
        <v>91</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row>
    <row r="96" spans="2:38" ht="30" customHeight="1">
      <c r="B96" s="1184"/>
      <c r="C96" s="1185"/>
      <c r="D96" s="1185"/>
      <c r="E96" s="1185"/>
      <c r="F96" s="1185"/>
      <c r="G96" s="1185"/>
      <c r="H96" s="1185"/>
      <c r="I96" s="1185"/>
      <c r="J96" s="1185"/>
      <c r="K96" s="1185"/>
      <c r="L96" s="1185"/>
      <c r="M96" s="1185"/>
      <c r="N96" s="1185"/>
      <c r="O96" s="1185"/>
      <c r="P96" s="1185"/>
      <c r="Q96" s="1185"/>
      <c r="R96" s="1186"/>
      <c r="S96" s="1187">
        <f>'入力用②（定期報告）'!S87</f>
        <v>44287</v>
      </c>
      <c r="T96" s="1188"/>
      <c r="U96" s="1188"/>
      <c r="V96" s="1188"/>
      <c r="W96" s="1188"/>
      <c r="X96" s="1189">
        <f>'入力用②（定期報告）'!V87</f>
        <v>44287</v>
      </c>
      <c r="Y96" s="1189"/>
      <c r="Z96" s="1189"/>
      <c r="AA96" s="1190" t="s">
        <v>70</v>
      </c>
      <c r="AB96" s="1190"/>
      <c r="AC96" s="1190"/>
      <c r="AD96" s="1191"/>
      <c r="AE96" s="1192" t="s">
        <v>88</v>
      </c>
      <c r="AF96" s="1192"/>
      <c r="AG96" s="1192"/>
      <c r="AH96" s="1192"/>
      <c r="AI96" s="1192"/>
      <c r="AJ96" s="1192"/>
      <c r="AK96" s="1192"/>
      <c r="AL96" s="1193"/>
    </row>
    <row r="97" spans="2:38" ht="18" customHeight="1">
      <c r="B97" s="1375" t="s">
        <v>198</v>
      </c>
      <c r="C97" s="1376"/>
      <c r="D97" s="1376"/>
      <c r="E97" s="1376"/>
      <c r="F97" s="1376"/>
      <c r="G97" s="1376"/>
      <c r="H97" s="1376"/>
      <c r="I97" s="1376"/>
      <c r="J97" s="1376"/>
      <c r="K97" s="1376"/>
      <c r="L97" s="1376"/>
      <c r="M97" s="1376"/>
      <c r="N97" s="1376"/>
      <c r="O97" s="1376"/>
      <c r="P97" s="1376"/>
      <c r="Q97" s="1376"/>
      <c r="R97" s="1376"/>
      <c r="S97" s="1364" t="s">
        <v>94</v>
      </c>
      <c r="T97" s="1377" t="str">
        <f>'入力用②（定期報告）'!T88</f>
        <v/>
      </c>
      <c r="U97" s="1378"/>
      <c r="V97" s="1378"/>
      <c r="W97" s="1378"/>
      <c r="X97" s="1378"/>
      <c r="Y97" s="1378"/>
      <c r="Z97" s="1378"/>
      <c r="AA97" s="1378"/>
      <c r="AB97" s="1380" t="str">
        <f>IF(OR('入力用②（定期報告）'!T88="",'入力用②（定期報告）'!Z88="円"),"",'入力用②（定期報告）'!Z88)</f>
        <v/>
      </c>
      <c r="AC97" s="1381"/>
      <c r="AD97" s="1382"/>
      <c r="AE97" s="1369" t="str">
        <f>'入力用②（定期報告）'!AE88</f>
        <v/>
      </c>
      <c r="AF97" s="1370"/>
      <c r="AG97" s="1370"/>
      <c r="AH97" s="1370"/>
      <c r="AI97" s="1370"/>
      <c r="AJ97" s="1370"/>
      <c r="AK97" s="1370"/>
      <c r="AL97" s="1371"/>
    </row>
    <row r="98" spans="2:38" ht="18" customHeight="1">
      <c r="B98" s="1375"/>
      <c r="C98" s="1376"/>
      <c r="D98" s="1376"/>
      <c r="E98" s="1376"/>
      <c r="F98" s="1376"/>
      <c r="G98" s="1376"/>
      <c r="H98" s="1376"/>
      <c r="I98" s="1376"/>
      <c r="J98" s="1376"/>
      <c r="K98" s="1376"/>
      <c r="L98" s="1376"/>
      <c r="M98" s="1376"/>
      <c r="N98" s="1376"/>
      <c r="O98" s="1376"/>
      <c r="P98" s="1376"/>
      <c r="Q98" s="1376"/>
      <c r="R98" s="1376"/>
      <c r="S98" s="1365"/>
      <c r="T98" s="1379"/>
      <c r="U98" s="1379"/>
      <c r="V98" s="1379"/>
      <c r="W98" s="1379"/>
      <c r="X98" s="1379"/>
      <c r="Y98" s="1379"/>
      <c r="Z98" s="1379"/>
      <c r="AA98" s="1379"/>
      <c r="AB98" s="1383"/>
      <c r="AC98" s="1383"/>
      <c r="AD98" s="1384"/>
      <c r="AE98" s="1372"/>
      <c r="AF98" s="1373"/>
      <c r="AG98" s="1373"/>
      <c r="AH98" s="1373"/>
      <c r="AI98" s="1373"/>
      <c r="AJ98" s="1373"/>
      <c r="AK98" s="1373"/>
      <c r="AL98" s="1374"/>
    </row>
    <row r="99" spans="2:38" ht="18" customHeight="1">
      <c r="B99" s="1385" t="s">
        <v>97</v>
      </c>
      <c r="C99" s="1169"/>
      <c r="D99" s="1169"/>
      <c r="E99" s="1169"/>
      <c r="F99" s="1169"/>
      <c r="G99" s="1169"/>
      <c r="H99" s="1169"/>
      <c r="I99" s="1169"/>
      <c r="J99" s="1169"/>
      <c r="K99" s="1169"/>
      <c r="L99" s="1169"/>
      <c r="M99" s="1169"/>
      <c r="N99" s="1169"/>
      <c r="O99" s="1169"/>
      <c r="P99" s="1169"/>
      <c r="Q99" s="1169"/>
      <c r="R99" s="1169"/>
      <c r="S99" s="1366" t="s">
        <v>94</v>
      </c>
      <c r="T99" s="1388" t="str">
        <f>'入力用②（定期報告）'!T92</f>
        <v/>
      </c>
      <c r="U99" s="1388"/>
      <c r="V99" s="1388"/>
      <c r="W99" s="1388"/>
      <c r="X99" s="1388"/>
      <c r="Y99" s="1388"/>
      <c r="Z99" s="1388"/>
      <c r="AA99" s="1388"/>
      <c r="AB99" s="1169" t="str">
        <f>IF('入力用②（定期報告）'!T92="","",'入力用②（定期報告）'!Z92)</f>
        <v/>
      </c>
      <c r="AC99" s="1170"/>
      <c r="AD99" s="1171"/>
      <c r="AE99" s="1151" t="str">
        <f>'入力用②（定期報告）'!AE92</f>
        <v/>
      </c>
      <c r="AF99" s="1152"/>
      <c r="AG99" s="1152"/>
      <c r="AH99" s="1152"/>
      <c r="AI99" s="1152"/>
      <c r="AJ99" s="1152"/>
      <c r="AK99" s="1152"/>
      <c r="AL99" s="1153"/>
    </row>
    <row r="100" spans="2:38" ht="18" customHeight="1">
      <c r="B100" s="1386"/>
      <c r="C100" s="1387"/>
      <c r="D100" s="1387"/>
      <c r="E100" s="1387"/>
      <c r="F100" s="1387"/>
      <c r="G100" s="1387"/>
      <c r="H100" s="1387"/>
      <c r="I100" s="1387"/>
      <c r="J100" s="1387"/>
      <c r="K100" s="1387"/>
      <c r="L100" s="1387"/>
      <c r="M100" s="1387"/>
      <c r="N100" s="1387"/>
      <c r="O100" s="1387"/>
      <c r="P100" s="1387"/>
      <c r="Q100" s="1387"/>
      <c r="R100" s="1387"/>
      <c r="S100" s="1365"/>
      <c r="T100" s="1389"/>
      <c r="U100" s="1389"/>
      <c r="V100" s="1389"/>
      <c r="W100" s="1389"/>
      <c r="X100" s="1389"/>
      <c r="Y100" s="1389"/>
      <c r="Z100" s="1389"/>
      <c r="AA100" s="1389"/>
      <c r="AB100" s="1383"/>
      <c r="AC100" s="1383"/>
      <c r="AD100" s="1384"/>
      <c r="AE100" s="1372"/>
      <c r="AF100" s="1373"/>
      <c r="AG100" s="1373"/>
      <c r="AH100" s="1373"/>
      <c r="AI100" s="1373"/>
      <c r="AJ100" s="1373"/>
      <c r="AK100" s="1373"/>
      <c r="AL100" s="1374"/>
    </row>
    <row r="101" spans="2:38" ht="18" customHeight="1">
      <c r="B101" s="1363" t="s">
        <v>199</v>
      </c>
      <c r="C101" s="1244"/>
      <c r="D101" s="1244"/>
      <c r="E101" s="1244"/>
      <c r="F101" s="1244"/>
      <c r="G101" s="1244"/>
      <c r="H101" s="1244"/>
      <c r="I101" s="1244"/>
      <c r="J101" s="1244"/>
      <c r="K101" s="1244"/>
      <c r="L101" s="1244"/>
      <c r="M101" s="1244"/>
      <c r="N101" s="1244"/>
      <c r="O101" s="1244"/>
      <c r="P101" s="1244"/>
      <c r="Q101" s="1244"/>
      <c r="R101" s="1244"/>
      <c r="S101" s="1366" t="s">
        <v>94</v>
      </c>
      <c r="T101" s="1388" t="str">
        <f>'入力用②（定期報告）'!T96</f>
        <v/>
      </c>
      <c r="U101" s="1388"/>
      <c r="V101" s="1388"/>
      <c r="W101" s="1388"/>
      <c r="X101" s="1388"/>
      <c r="Y101" s="1388"/>
      <c r="Z101" s="1388"/>
      <c r="AA101" s="1388"/>
      <c r="AB101" s="1169" t="str">
        <f>IF('入力用②（定期報告）'!T96="","",'入力用②（定期報告）'!Z96)</f>
        <v/>
      </c>
      <c r="AC101" s="1170"/>
      <c r="AD101" s="1171"/>
      <c r="AE101" s="1151" t="str">
        <f>'入力用②（定期報告）'!AE96</f>
        <v/>
      </c>
      <c r="AF101" s="1152"/>
      <c r="AG101" s="1152"/>
      <c r="AH101" s="1152"/>
      <c r="AI101" s="1152"/>
      <c r="AJ101" s="1152"/>
      <c r="AK101" s="1152"/>
      <c r="AL101" s="1153"/>
    </row>
    <row r="102" spans="2:38" ht="18" customHeight="1">
      <c r="B102" s="1363" t="s">
        <v>200</v>
      </c>
      <c r="C102" s="1244"/>
      <c r="D102" s="1244"/>
      <c r="E102" s="1244"/>
      <c r="F102" s="1244"/>
      <c r="G102" s="1244"/>
      <c r="H102" s="1244"/>
      <c r="I102" s="1244"/>
      <c r="J102" s="1244"/>
      <c r="K102" s="1244"/>
      <c r="L102" s="1244"/>
      <c r="M102" s="1244"/>
      <c r="N102" s="1244"/>
      <c r="O102" s="1244"/>
      <c r="P102" s="1244"/>
      <c r="Q102" s="1244"/>
      <c r="R102" s="1244"/>
      <c r="S102" s="1367"/>
      <c r="T102" s="1390"/>
      <c r="U102" s="1390"/>
      <c r="V102" s="1390"/>
      <c r="W102" s="1390"/>
      <c r="X102" s="1390"/>
      <c r="Y102" s="1390"/>
      <c r="Z102" s="1390"/>
      <c r="AA102" s="1391"/>
      <c r="AB102" s="1172"/>
      <c r="AC102" s="1172"/>
      <c r="AD102" s="1173"/>
      <c r="AE102" s="1154"/>
      <c r="AF102" s="1155"/>
      <c r="AG102" s="1155"/>
      <c r="AH102" s="1155"/>
      <c r="AI102" s="1155"/>
      <c r="AJ102" s="1155"/>
      <c r="AK102" s="1155"/>
      <c r="AL102" s="1156"/>
    </row>
    <row r="103" spans="2:38" ht="18" customHeight="1">
      <c r="B103" s="1176" t="str">
        <f>IF('入力用②（定期報告）'!T96="","　　　　　　　　　　　　　　　［　　　］",'入力用②（定期報告）'!B98)</f>
        <v>　　　　　　　　　　　　　　　［　　　］</v>
      </c>
      <c r="C103" s="1177"/>
      <c r="D103" s="1177"/>
      <c r="E103" s="1177"/>
      <c r="F103" s="1177"/>
      <c r="G103" s="1177"/>
      <c r="H103" s="1177"/>
      <c r="I103" s="1177"/>
      <c r="J103" s="1177"/>
      <c r="K103" s="1177"/>
      <c r="L103" s="1177"/>
      <c r="M103" s="1177"/>
      <c r="N103" s="1177"/>
      <c r="O103" s="1177"/>
      <c r="P103" s="1177"/>
      <c r="Q103" s="1177"/>
      <c r="R103" s="1178"/>
      <c r="S103" s="1367"/>
      <c r="T103" s="1390"/>
      <c r="U103" s="1390"/>
      <c r="V103" s="1390"/>
      <c r="W103" s="1390"/>
      <c r="X103" s="1390"/>
      <c r="Y103" s="1390"/>
      <c r="Z103" s="1390"/>
      <c r="AA103" s="1391"/>
      <c r="AB103" s="1172"/>
      <c r="AC103" s="1172"/>
      <c r="AD103" s="1173"/>
      <c r="AE103" s="1154"/>
      <c r="AF103" s="1157"/>
      <c r="AG103" s="1157"/>
      <c r="AH103" s="1157"/>
      <c r="AI103" s="1157"/>
      <c r="AJ103" s="1157"/>
      <c r="AK103" s="1157"/>
      <c r="AL103" s="1156"/>
    </row>
    <row r="104" spans="2:38" ht="18" customHeight="1" thickBot="1">
      <c r="B104" s="1179"/>
      <c r="C104" s="1180"/>
      <c r="D104" s="1180"/>
      <c r="E104" s="1180"/>
      <c r="F104" s="1180"/>
      <c r="G104" s="1180"/>
      <c r="H104" s="1180"/>
      <c r="I104" s="1180"/>
      <c r="J104" s="1180"/>
      <c r="K104" s="1180"/>
      <c r="L104" s="1180"/>
      <c r="M104" s="1180"/>
      <c r="N104" s="1180"/>
      <c r="O104" s="1180"/>
      <c r="P104" s="1180"/>
      <c r="Q104" s="1180"/>
      <c r="R104" s="1181"/>
      <c r="S104" s="1368"/>
      <c r="T104" s="1392"/>
      <c r="U104" s="1392"/>
      <c r="V104" s="1392"/>
      <c r="W104" s="1392"/>
      <c r="X104" s="1392"/>
      <c r="Y104" s="1392"/>
      <c r="Z104" s="1392"/>
      <c r="AA104" s="1392"/>
      <c r="AB104" s="1174"/>
      <c r="AC104" s="1174"/>
      <c r="AD104" s="1175"/>
      <c r="AE104" s="1158"/>
      <c r="AF104" s="1159"/>
      <c r="AG104" s="1159"/>
      <c r="AH104" s="1159"/>
      <c r="AI104" s="1159"/>
      <c r="AJ104" s="1159"/>
      <c r="AK104" s="1159"/>
      <c r="AL104" s="1160"/>
    </row>
    <row r="105" spans="2:38" ht="16.149999999999999" customHeight="1">
      <c r="P105" s="138"/>
      <c r="Q105" s="138"/>
      <c r="R105" s="109" t="s">
        <v>201</v>
      </c>
      <c r="T105" s="1004" t="str">
        <f>IF('入力用②（定期報告）'!T90&lt;&gt;"",'入力用②（定期報告）'!T90,IF('入力用②（定期報告）'!T94&lt;&gt;"",'入力用②（定期報告）'!T94,IF('入力用②（定期報告）'!T98&lt;&gt;"",'入力用②（定期報告）'!T98,"")))</f>
        <v/>
      </c>
      <c r="U105" s="1004"/>
      <c r="V105" s="1004"/>
      <c r="W105" s="1004"/>
      <c r="X105" s="1004"/>
      <c r="Y105" s="1004"/>
      <c r="Z105" s="1004"/>
      <c r="AA105" s="1004"/>
    </row>
    <row r="106" spans="2:38" ht="16.149999999999999" customHeight="1">
      <c r="O106" s="138"/>
      <c r="P106" s="138"/>
      <c r="Q106" s="138"/>
      <c r="R106" s="138"/>
      <c r="S106" s="138"/>
      <c r="T106" s="141"/>
      <c r="U106" s="141"/>
      <c r="V106" s="141"/>
      <c r="W106" s="141"/>
      <c r="X106" s="141"/>
      <c r="Y106" s="141"/>
      <c r="Z106" s="141"/>
      <c r="AA106" s="141"/>
    </row>
    <row r="107" spans="2:38" ht="16.149999999999999" customHeight="1">
      <c r="AG107" s="1073">
        <f ca="1">NOW()</f>
        <v>44792.587349074071</v>
      </c>
      <c r="AH107" s="1073"/>
      <c r="AI107" s="1073"/>
      <c r="AJ107" s="1073"/>
      <c r="AK107" s="1073"/>
      <c r="AL107" s="1073"/>
    </row>
    <row r="108" spans="2:38" ht="16.149999999999999" customHeight="1">
      <c r="AL108" s="124" t="str">
        <f>"Ver. "&amp;'入力用②（定期報告）'!$BB$1</f>
        <v>Ver. 220630</v>
      </c>
    </row>
    <row r="109" spans="2:38" ht="16.149999999999999" customHeight="1"/>
    <row r="110" spans="2:38" ht="16.149999999999999" customHeight="1">
      <c r="B110" s="95" t="s">
        <v>102</v>
      </c>
    </row>
    <row r="111" spans="2:38" ht="30" customHeight="1">
      <c r="B111" s="1194"/>
      <c r="C111" s="1194"/>
      <c r="D111" s="1194"/>
      <c r="E111" s="1194"/>
      <c r="F111" s="1194"/>
      <c r="G111" s="1194"/>
      <c r="H111" s="1194"/>
      <c r="I111" s="1194"/>
      <c r="J111" s="1194"/>
      <c r="K111" s="1194"/>
      <c r="L111" s="1194"/>
      <c r="M111" s="1194"/>
      <c r="N111" s="1194"/>
      <c r="O111" s="1194"/>
      <c r="P111" s="1194"/>
      <c r="Q111" s="1194"/>
      <c r="R111" s="1194"/>
      <c r="S111" s="1194"/>
      <c r="T111" s="1194"/>
      <c r="U111" s="1194"/>
      <c r="V111" s="1194"/>
      <c r="W111" s="1195"/>
      <c r="X111" s="1188">
        <f>'入力用②（定期報告）'!X110</f>
        <v>44287</v>
      </c>
      <c r="Y111" s="1188"/>
      <c r="Z111" s="1188"/>
      <c r="AA111" s="1189">
        <f>'入力用②（定期報告）'!Z110</f>
        <v>44287</v>
      </c>
      <c r="AB111" s="1189"/>
      <c r="AC111" s="1196" t="s">
        <v>70</v>
      </c>
      <c r="AD111" s="1196"/>
      <c r="AE111" s="1197"/>
      <c r="AF111" s="1198" t="s">
        <v>88</v>
      </c>
      <c r="AG111" s="1198"/>
      <c r="AH111" s="1198"/>
      <c r="AI111" s="1198"/>
      <c r="AJ111" s="1198"/>
      <c r="AK111" s="1075"/>
      <c r="AL111" s="1076"/>
    </row>
    <row r="112" spans="2:38" ht="18" customHeight="1">
      <c r="B112" s="135"/>
      <c r="C112" s="136"/>
      <c r="D112" s="136"/>
      <c r="E112" s="136"/>
      <c r="F112" s="136"/>
      <c r="G112" s="136"/>
      <c r="H112" s="136"/>
      <c r="I112" s="136"/>
      <c r="J112" s="136"/>
      <c r="K112" s="136"/>
      <c r="L112" s="136"/>
      <c r="M112" s="136"/>
      <c r="N112" s="136"/>
      <c r="O112" s="139" t="s">
        <v>103</v>
      </c>
      <c r="P112" s="140"/>
      <c r="Q112" s="140"/>
      <c r="R112" s="140"/>
      <c r="S112" s="140"/>
      <c r="T112" s="140"/>
      <c r="U112" s="142"/>
      <c r="V112" s="142"/>
      <c r="W112" s="142"/>
      <c r="X112" s="1182" t="str">
        <f>AA156</f>
        <v/>
      </c>
      <c r="Y112" s="1182"/>
      <c r="Z112" s="1182"/>
      <c r="AA112" s="1182"/>
      <c r="AB112" s="1182"/>
      <c r="AC112" s="1182"/>
      <c r="AD112" s="143"/>
      <c r="AE112" s="144"/>
      <c r="AF112" s="1167" t="str">
        <f>AA160</f>
        <v/>
      </c>
      <c r="AG112" s="1167"/>
      <c r="AH112" s="1167"/>
      <c r="AI112" s="1167"/>
      <c r="AJ112" s="1167"/>
      <c r="AK112" s="153"/>
      <c r="AL112" s="154"/>
    </row>
    <row r="113" spans="2:38" ht="18" customHeight="1">
      <c r="B113" s="135"/>
      <c r="C113" s="136"/>
      <c r="D113" s="136"/>
      <c r="E113" s="136"/>
      <c r="F113" s="136"/>
      <c r="G113" s="136"/>
      <c r="H113" s="136"/>
      <c r="I113" s="136"/>
      <c r="J113" s="136"/>
      <c r="K113" s="136"/>
      <c r="L113" s="136"/>
      <c r="M113" s="136"/>
      <c r="N113" s="136"/>
      <c r="O113" s="139"/>
      <c r="P113" s="1199" t="s">
        <v>104</v>
      </c>
      <c r="Q113" s="1200"/>
      <c r="R113" s="1200"/>
      <c r="S113" s="1200"/>
      <c r="T113" s="1200"/>
      <c r="U113" s="1200"/>
      <c r="V113" s="1200"/>
      <c r="W113" s="1201"/>
      <c r="X113" s="1183"/>
      <c r="Y113" s="1183"/>
      <c r="Z113" s="1183"/>
      <c r="AA113" s="1183"/>
      <c r="AB113" s="1183"/>
      <c r="AC113" s="1183"/>
      <c r="AD113" s="145"/>
      <c r="AE113" s="146"/>
      <c r="AF113" s="1161"/>
      <c r="AG113" s="1161"/>
      <c r="AH113" s="1161"/>
      <c r="AI113" s="1161"/>
      <c r="AJ113" s="1161"/>
      <c r="AK113" s="155"/>
      <c r="AL113" s="156"/>
    </row>
    <row r="114" spans="2:38" ht="18" customHeight="1">
      <c r="B114" s="135"/>
      <c r="C114" s="136"/>
      <c r="D114" s="136"/>
      <c r="E114" s="136"/>
      <c r="F114" s="136"/>
      <c r="G114" s="136"/>
      <c r="H114" s="136"/>
      <c r="I114" s="136"/>
      <c r="J114" s="136"/>
      <c r="K114" s="136"/>
      <c r="L114" s="136"/>
      <c r="M114" s="136"/>
      <c r="N114" s="136"/>
      <c r="O114" s="1342"/>
      <c r="P114" s="1163" t="s">
        <v>136</v>
      </c>
      <c r="Q114" s="1164"/>
      <c r="R114" s="1164"/>
      <c r="S114" s="1164"/>
      <c r="T114" s="1164"/>
      <c r="U114" s="1164"/>
      <c r="V114" s="1164"/>
      <c r="W114" s="1165"/>
      <c r="X114" s="1166" t="str">
        <f>AA162</f>
        <v/>
      </c>
      <c r="Y114" s="1166"/>
      <c r="Z114" s="1166"/>
      <c r="AA114" s="1166"/>
      <c r="AB114" s="1166"/>
      <c r="AC114" s="1166"/>
      <c r="AD114" s="143"/>
      <c r="AE114" s="144"/>
      <c r="AF114" s="1161" t="str">
        <f>AA166</f>
        <v/>
      </c>
      <c r="AG114" s="1161"/>
      <c r="AH114" s="1161"/>
      <c r="AI114" s="1161"/>
      <c r="AJ114" s="1161"/>
      <c r="AK114" s="153"/>
      <c r="AL114" s="154"/>
    </row>
    <row r="115" spans="2:38" ht="18" customHeight="1">
      <c r="B115" s="135"/>
      <c r="C115" s="136"/>
      <c r="D115" s="136"/>
      <c r="E115" s="136"/>
      <c r="F115" s="136"/>
      <c r="G115" s="136"/>
      <c r="H115" s="136"/>
      <c r="I115" s="136"/>
      <c r="J115" s="136"/>
      <c r="K115" s="136"/>
      <c r="L115" s="136"/>
      <c r="M115" s="136"/>
      <c r="N115" s="136"/>
      <c r="O115" s="1342"/>
      <c r="P115" s="1163"/>
      <c r="Q115" s="1164"/>
      <c r="R115" s="1164"/>
      <c r="S115" s="1164"/>
      <c r="T115" s="1164"/>
      <c r="U115" s="1164"/>
      <c r="V115" s="1164"/>
      <c r="W115" s="1165"/>
      <c r="X115" s="1166"/>
      <c r="Y115" s="1166"/>
      <c r="Z115" s="1166"/>
      <c r="AA115" s="1166"/>
      <c r="AB115" s="1166"/>
      <c r="AC115" s="1166"/>
      <c r="AD115" s="145"/>
      <c r="AE115" s="146"/>
      <c r="AF115" s="1161"/>
      <c r="AG115" s="1161"/>
      <c r="AH115" s="1161"/>
      <c r="AI115" s="1161"/>
      <c r="AJ115" s="1161"/>
      <c r="AK115" s="155"/>
      <c r="AL115" s="156"/>
    </row>
    <row r="116" spans="2:38" ht="18" customHeight="1">
      <c r="B116" s="135"/>
      <c r="C116" s="136"/>
      <c r="D116" s="136"/>
      <c r="E116" s="136"/>
      <c r="F116" s="136"/>
      <c r="G116" s="136"/>
      <c r="H116" s="136"/>
      <c r="I116" s="136"/>
      <c r="J116" s="136"/>
      <c r="K116" s="136"/>
      <c r="L116" s="136"/>
      <c r="M116" s="136"/>
      <c r="N116" s="136"/>
      <c r="O116" s="1342"/>
      <c r="P116" s="1163" t="s">
        <v>137</v>
      </c>
      <c r="Q116" s="1164"/>
      <c r="R116" s="1164"/>
      <c r="S116" s="1164"/>
      <c r="T116" s="1164"/>
      <c r="U116" s="1164"/>
      <c r="V116" s="1164"/>
      <c r="W116" s="1165"/>
      <c r="X116" s="1166" t="str">
        <f>AA168</f>
        <v/>
      </c>
      <c r="Y116" s="1166"/>
      <c r="Z116" s="1166"/>
      <c r="AA116" s="1166"/>
      <c r="AB116" s="1166"/>
      <c r="AC116" s="1166"/>
      <c r="AD116" s="143"/>
      <c r="AE116" s="144"/>
      <c r="AF116" s="1161" t="str">
        <f>AA172</f>
        <v/>
      </c>
      <c r="AG116" s="1161"/>
      <c r="AH116" s="1161"/>
      <c r="AI116" s="1161"/>
      <c r="AJ116" s="1161"/>
      <c r="AK116" s="153"/>
      <c r="AL116" s="154"/>
    </row>
    <row r="117" spans="2:38" ht="18" customHeight="1">
      <c r="B117" s="135"/>
      <c r="C117" s="136"/>
      <c r="D117" s="136"/>
      <c r="E117" s="136"/>
      <c r="F117" s="136"/>
      <c r="G117" s="136"/>
      <c r="H117" s="136"/>
      <c r="I117" s="136"/>
      <c r="J117" s="136"/>
      <c r="K117" s="136"/>
      <c r="L117" s="136"/>
      <c r="M117" s="136"/>
      <c r="N117" s="136"/>
      <c r="O117" s="1342"/>
      <c r="P117" s="1163"/>
      <c r="Q117" s="1164"/>
      <c r="R117" s="1164"/>
      <c r="S117" s="1164"/>
      <c r="T117" s="1164"/>
      <c r="U117" s="1164"/>
      <c r="V117" s="1164"/>
      <c r="W117" s="1165"/>
      <c r="X117" s="1166"/>
      <c r="Y117" s="1166"/>
      <c r="Z117" s="1166"/>
      <c r="AA117" s="1166"/>
      <c r="AB117" s="1166"/>
      <c r="AC117" s="1166"/>
      <c r="AD117" s="145"/>
      <c r="AE117" s="146"/>
      <c r="AF117" s="1161"/>
      <c r="AG117" s="1161"/>
      <c r="AH117" s="1161"/>
      <c r="AI117" s="1161"/>
      <c r="AJ117" s="1161"/>
      <c r="AK117" s="155"/>
      <c r="AL117" s="156"/>
    </row>
    <row r="118" spans="2:38" ht="18" customHeight="1">
      <c r="B118" s="1361" t="s">
        <v>109</v>
      </c>
      <c r="C118" s="1362"/>
      <c r="D118" s="1362"/>
      <c r="E118" s="136"/>
      <c r="F118" s="136"/>
      <c r="G118" s="136"/>
      <c r="H118" s="136"/>
      <c r="I118" s="136"/>
      <c r="J118" s="136"/>
      <c r="K118" s="136"/>
      <c r="L118" s="136"/>
      <c r="M118" s="136"/>
      <c r="N118" s="136"/>
      <c r="O118" s="1342"/>
      <c r="P118" s="1163" t="s">
        <v>138</v>
      </c>
      <c r="Q118" s="1164"/>
      <c r="R118" s="1164"/>
      <c r="S118" s="1164"/>
      <c r="T118" s="1164"/>
      <c r="U118" s="1164"/>
      <c r="V118" s="1164"/>
      <c r="W118" s="1165"/>
      <c r="X118" s="1166" t="str">
        <f>AA174</f>
        <v/>
      </c>
      <c r="Y118" s="1166"/>
      <c r="Z118" s="1166"/>
      <c r="AA118" s="1166"/>
      <c r="AB118" s="1166"/>
      <c r="AC118" s="1166"/>
      <c r="AD118" s="143"/>
      <c r="AE118" s="144"/>
      <c r="AF118" s="1161" t="str">
        <f>AA178</f>
        <v/>
      </c>
      <c r="AG118" s="1161"/>
      <c r="AH118" s="1161"/>
      <c r="AI118" s="1161"/>
      <c r="AJ118" s="1161"/>
      <c r="AK118" s="153"/>
      <c r="AL118" s="154"/>
    </row>
    <row r="119" spans="2:38" ht="18" customHeight="1">
      <c r="B119" s="1361"/>
      <c r="C119" s="1362"/>
      <c r="D119" s="1362"/>
      <c r="E119" s="136"/>
      <c r="F119" s="136" t="s">
        <v>110</v>
      </c>
      <c r="G119" s="136"/>
      <c r="H119" s="136"/>
      <c r="I119" s="136"/>
      <c r="J119" s="136"/>
      <c r="K119" s="136"/>
      <c r="L119" s="136"/>
      <c r="M119" s="136"/>
      <c r="N119" s="136"/>
      <c r="O119" s="1342"/>
      <c r="P119" s="1163"/>
      <c r="Q119" s="1164"/>
      <c r="R119" s="1164"/>
      <c r="S119" s="1164"/>
      <c r="T119" s="1164"/>
      <c r="U119" s="1164"/>
      <c r="V119" s="1164"/>
      <c r="W119" s="1165"/>
      <c r="X119" s="1166"/>
      <c r="Y119" s="1166"/>
      <c r="Z119" s="1166"/>
      <c r="AA119" s="1166"/>
      <c r="AB119" s="1166"/>
      <c r="AC119" s="1166"/>
      <c r="AD119" s="145"/>
      <c r="AE119" s="146"/>
      <c r="AF119" s="1161"/>
      <c r="AG119" s="1161"/>
      <c r="AH119" s="1161"/>
      <c r="AI119" s="1161"/>
      <c r="AJ119" s="1161"/>
      <c r="AK119" s="155"/>
      <c r="AL119" s="156"/>
    </row>
    <row r="120" spans="2:38" ht="18" customHeight="1">
      <c r="B120" s="1361"/>
      <c r="C120" s="1362"/>
      <c r="D120" s="1362"/>
      <c r="E120" s="137" t="s">
        <v>202</v>
      </c>
      <c r="F120" s="137"/>
      <c r="G120" s="137"/>
      <c r="H120" s="137"/>
      <c r="I120" s="137"/>
      <c r="J120" s="137"/>
      <c r="K120" s="137"/>
      <c r="L120" s="137"/>
      <c r="M120" s="137"/>
      <c r="N120" s="136"/>
      <c r="O120" s="1342"/>
      <c r="P120" s="1163" t="s">
        <v>139</v>
      </c>
      <c r="Q120" s="1164"/>
      <c r="R120" s="1164"/>
      <c r="S120" s="1164"/>
      <c r="T120" s="1164"/>
      <c r="U120" s="1164"/>
      <c r="V120" s="1164"/>
      <c r="W120" s="1165"/>
      <c r="X120" s="1166" t="str">
        <f>AA180</f>
        <v/>
      </c>
      <c r="Y120" s="1166"/>
      <c r="Z120" s="1166"/>
      <c r="AA120" s="1166"/>
      <c r="AB120" s="1166"/>
      <c r="AC120" s="1166"/>
      <c r="AD120" s="143"/>
      <c r="AE120" s="144"/>
      <c r="AF120" s="1161" t="str">
        <f>AA184</f>
        <v/>
      </c>
      <c r="AG120" s="1161"/>
      <c r="AH120" s="1161"/>
      <c r="AI120" s="1161"/>
      <c r="AJ120" s="1161"/>
      <c r="AK120" s="153"/>
      <c r="AL120" s="154"/>
    </row>
    <row r="121" spans="2:38" ht="18" customHeight="1">
      <c r="B121" s="1361"/>
      <c r="C121" s="1362"/>
      <c r="D121" s="1362"/>
      <c r="E121" s="136" t="s">
        <v>203</v>
      </c>
      <c r="F121" s="136"/>
      <c r="G121" s="136"/>
      <c r="H121" s="136"/>
      <c r="I121" s="136"/>
      <c r="J121" s="136"/>
      <c r="K121" s="136"/>
      <c r="L121" s="136"/>
      <c r="M121" s="136"/>
      <c r="N121" s="136"/>
      <c r="O121" s="1342"/>
      <c r="P121" s="1163"/>
      <c r="Q121" s="1164"/>
      <c r="R121" s="1164"/>
      <c r="S121" s="1164"/>
      <c r="T121" s="1164"/>
      <c r="U121" s="1164"/>
      <c r="V121" s="1164"/>
      <c r="W121" s="1165"/>
      <c r="X121" s="1166"/>
      <c r="Y121" s="1166"/>
      <c r="Z121" s="1166"/>
      <c r="AA121" s="1166"/>
      <c r="AB121" s="1166"/>
      <c r="AC121" s="1166"/>
      <c r="AD121" s="143"/>
      <c r="AE121" s="144"/>
      <c r="AF121" s="1161"/>
      <c r="AG121" s="1161"/>
      <c r="AH121" s="1161"/>
      <c r="AI121" s="1161"/>
      <c r="AJ121" s="1161"/>
      <c r="AK121" s="153"/>
      <c r="AL121" s="154"/>
    </row>
    <row r="122" spans="2:38" ht="18" customHeight="1">
      <c r="B122" s="135"/>
      <c r="C122" s="136"/>
      <c r="D122" s="136"/>
      <c r="E122" s="136"/>
      <c r="F122" s="136"/>
      <c r="G122" s="136"/>
      <c r="H122" s="136"/>
      <c r="I122" s="136"/>
      <c r="J122" s="136"/>
      <c r="K122" s="136"/>
      <c r="L122" s="136"/>
      <c r="M122" s="136"/>
      <c r="N122" s="136"/>
      <c r="O122" s="1343" t="s">
        <v>114</v>
      </c>
      <c r="P122" s="1343"/>
      <c r="Q122" s="1343"/>
      <c r="R122" s="1343"/>
      <c r="S122" s="1343"/>
      <c r="T122" s="1343"/>
      <c r="U122" s="1343"/>
      <c r="V122" s="1343"/>
      <c r="W122" s="1343"/>
      <c r="X122" s="1168" t="str">
        <f>AA186</f>
        <v/>
      </c>
      <c r="Y122" s="1168"/>
      <c r="Z122" s="1168"/>
      <c r="AA122" s="1168"/>
      <c r="AB122" s="1168"/>
      <c r="AC122" s="1168"/>
      <c r="AD122" s="147"/>
      <c r="AE122" s="148"/>
      <c r="AF122" s="1161" t="str">
        <f>AA190</f>
        <v/>
      </c>
      <c r="AG122" s="1161"/>
      <c r="AH122" s="1161"/>
      <c r="AI122" s="1161"/>
      <c r="AJ122" s="1161"/>
      <c r="AK122" s="157"/>
      <c r="AL122" s="158"/>
    </row>
    <row r="123" spans="2:38" ht="18" customHeight="1">
      <c r="B123" s="135"/>
      <c r="C123" s="136"/>
      <c r="D123" s="136"/>
      <c r="E123" s="136"/>
      <c r="F123" s="136"/>
      <c r="G123" s="136"/>
      <c r="H123" s="136"/>
      <c r="I123" s="136"/>
      <c r="J123" s="136"/>
      <c r="K123" s="136"/>
      <c r="L123" s="136"/>
      <c r="M123" s="136"/>
      <c r="N123" s="136"/>
      <c r="O123" s="1344"/>
      <c r="P123" s="1345"/>
      <c r="Q123" s="1345"/>
      <c r="R123" s="1345"/>
      <c r="S123" s="1345"/>
      <c r="T123" s="1345"/>
      <c r="U123" s="1345"/>
      <c r="V123" s="1345"/>
      <c r="W123" s="1345"/>
      <c r="X123" s="1168"/>
      <c r="Y123" s="1168"/>
      <c r="Z123" s="1168"/>
      <c r="AA123" s="1168"/>
      <c r="AB123" s="1168"/>
      <c r="AC123" s="1168"/>
      <c r="AD123" s="149"/>
      <c r="AE123" s="150"/>
      <c r="AF123" s="1161"/>
      <c r="AG123" s="1161"/>
      <c r="AH123" s="1161"/>
      <c r="AI123" s="1161"/>
      <c r="AJ123" s="1161"/>
      <c r="AK123" s="155"/>
      <c r="AL123" s="156"/>
    </row>
    <row r="124" spans="2:38" ht="18" customHeight="1">
      <c r="B124" s="135"/>
      <c r="C124" s="136"/>
      <c r="D124" s="136"/>
      <c r="E124" s="136"/>
      <c r="F124" s="136"/>
      <c r="G124" s="136"/>
      <c r="H124" s="136"/>
      <c r="I124" s="136"/>
      <c r="J124" s="136"/>
      <c r="K124" s="136"/>
      <c r="L124" s="136"/>
      <c r="M124" s="136"/>
      <c r="N124" s="136"/>
      <c r="O124" s="1342"/>
      <c r="P124" s="1355" t="s">
        <v>83</v>
      </c>
      <c r="Q124" s="1356"/>
      <c r="R124" s="1356"/>
      <c r="S124" s="1356"/>
      <c r="T124" s="1356"/>
      <c r="U124" s="1356"/>
      <c r="V124" s="1356"/>
      <c r="W124" s="1357"/>
      <c r="X124" s="1168" t="str">
        <f>AA192</f>
        <v/>
      </c>
      <c r="Y124" s="1168"/>
      <c r="Z124" s="1168"/>
      <c r="AA124" s="1168"/>
      <c r="AB124" s="1168"/>
      <c r="AC124" s="1168"/>
      <c r="AD124" s="151"/>
      <c r="AE124" s="152"/>
      <c r="AF124" s="1161" t="str">
        <f>AA196</f>
        <v/>
      </c>
      <c r="AG124" s="1161"/>
      <c r="AH124" s="1161"/>
      <c r="AI124" s="1161"/>
      <c r="AJ124" s="1161"/>
      <c r="AK124" s="153"/>
      <c r="AL124" s="154"/>
    </row>
    <row r="125" spans="2:38" ht="18" customHeight="1">
      <c r="B125" s="135"/>
      <c r="C125" s="136"/>
      <c r="D125" s="136"/>
      <c r="E125" s="136"/>
      <c r="F125" s="136"/>
      <c r="G125" s="136"/>
      <c r="H125" s="136"/>
      <c r="I125" s="136"/>
      <c r="J125" s="136"/>
      <c r="K125" s="136"/>
      <c r="L125" s="136"/>
      <c r="M125" s="136"/>
      <c r="N125" s="136"/>
      <c r="O125" s="1342"/>
      <c r="P125" s="1358"/>
      <c r="Q125" s="1359"/>
      <c r="R125" s="1359"/>
      <c r="S125" s="1359"/>
      <c r="T125" s="1359"/>
      <c r="U125" s="1359"/>
      <c r="V125" s="1359"/>
      <c r="W125" s="1360"/>
      <c r="X125" s="1168"/>
      <c r="Y125" s="1168"/>
      <c r="Z125" s="1168"/>
      <c r="AA125" s="1168"/>
      <c r="AB125" s="1168"/>
      <c r="AC125" s="1168"/>
      <c r="AD125" s="151"/>
      <c r="AE125" s="152"/>
      <c r="AF125" s="1161"/>
      <c r="AG125" s="1161"/>
      <c r="AH125" s="1161"/>
      <c r="AI125" s="1161"/>
      <c r="AJ125" s="1161"/>
      <c r="AK125" s="153"/>
      <c r="AL125" s="154"/>
    </row>
    <row r="126" spans="2:38" ht="18" customHeight="1">
      <c r="B126" s="135"/>
      <c r="C126" s="136"/>
      <c r="D126" s="136"/>
      <c r="E126" s="136"/>
      <c r="F126" s="136"/>
      <c r="G126" s="136"/>
      <c r="H126" s="136"/>
      <c r="I126" s="136"/>
      <c r="J126" s="136"/>
      <c r="K126" s="136"/>
      <c r="L126" s="136"/>
      <c r="M126" s="136"/>
      <c r="N126" s="136"/>
      <c r="O126" s="1349" t="s">
        <v>84</v>
      </c>
      <c r="P126" s="1350"/>
      <c r="Q126" s="1350"/>
      <c r="R126" s="1350"/>
      <c r="S126" s="1350"/>
      <c r="T126" s="1350"/>
      <c r="U126" s="1350"/>
      <c r="V126" s="1350"/>
      <c r="W126" s="1351"/>
      <c r="X126" s="1168" t="str">
        <f>AA198</f>
        <v/>
      </c>
      <c r="Y126" s="1168"/>
      <c r="Z126" s="1168"/>
      <c r="AA126" s="1168"/>
      <c r="AB126" s="1168"/>
      <c r="AC126" s="1168"/>
      <c r="AD126" s="147"/>
      <c r="AE126" s="148"/>
      <c r="AF126" s="1161" t="str">
        <f>AA202</f>
        <v/>
      </c>
      <c r="AG126" s="1161"/>
      <c r="AH126" s="1161"/>
      <c r="AI126" s="1161"/>
      <c r="AJ126" s="1161"/>
      <c r="AK126" s="157"/>
      <c r="AL126" s="158"/>
    </row>
    <row r="127" spans="2:38" ht="18" customHeight="1">
      <c r="B127" s="135"/>
      <c r="C127" s="136"/>
      <c r="D127" s="136"/>
      <c r="E127" s="136"/>
      <c r="F127" s="136"/>
      <c r="G127" s="136"/>
      <c r="H127" s="136"/>
      <c r="I127" s="136"/>
      <c r="J127" s="136"/>
      <c r="K127" s="136"/>
      <c r="L127" s="136"/>
      <c r="M127" s="136"/>
      <c r="N127" s="136"/>
      <c r="O127" s="1352"/>
      <c r="P127" s="1353"/>
      <c r="Q127" s="1353"/>
      <c r="R127" s="1353"/>
      <c r="S127" s="1353"/>
      <c r="T127" s="1353"/>
      <c r="U127" s="1353"/>
      <c r="V127" s="1353"/>
      <c r="W127" s="1354"/>
      <c r="X127" s="1168"/>
      <c r="Y127" s="1168"/>
      <c r="Z127" s="1168"/>
      <c r="AA127" s="1168"/>
      <c r="AB127" s="1168"/>
      <c r="AC127" s="1168"/>
      <c r="AD127" s="149"/>
      <c r="AE127" s="150"/>
      <c r="AF127" s="1161"/>
      <c r="AG127" s="1161"/>
      <c r="AH127" s="1161"/>
      <c r="AI127" s="1161"/>
      <c r="AJ127" s="1161"/>
      <c r="AK127" s="155"/>
      <c r="AL127" s="156"/>
    </row>
    <row r="128" spans="2:38" ht="18" customHeight="1">
      <c r="B128" s="135"/>
      <c r="C128" s="136"/>
      <c r="D128" s="136"/>
      <c r="E128" s="136"/>
      <c r="F128" s="136"/>
      <c r="G128" s="136"/>
      <c r="H128" s="136"/>
      <c r="I128" s="136"/>
      <c r="J128" s="136"/>
      <c r="K128" s="136"/>
      <c r="L128" s="136"/>
      <c r="M128" s="136"/>
      <c r="N128" s="136"/>
      <c r="O128" s="1346" t="s">
        <v>85</v>
      </c>
      <c r="P128" s="1346"/>
      <c r="Q128" s="1346"/>
      <c r="R128" s="1346"/>
      <c r="S128" s="1346"/>
      <c r="T128" s="1346"/>
      <c r="U128" s="1346"/>
      <c r="V128" s="1346"/>
      <c r="W128" s="1346"/>
      <c r="X128" s="1168" t="str">
        <f>AA204</f>
        <v/>
      </c>
      <c r="Y128" s="1168"/>
      <c r="Z128" s="1168"/>
      <c r="AA128" s="1168"/>
      <c r="AB128" s="1168"/>
      <c r="AC128" s="1168"/>
      <c r="AD128" s="151"/>
      <c r="AE128" s="152"/>
      <c r="AF128" s="1161" t="str">
        <f>AA208</f>
        <v/>
      </c>
      <c r="AG128" s="1161"/>
      <c r="AH128" s="1161"/>
      <c r="AI128" s="1161"/>
      <c r="AJ128" s="1161"/>
      <c r="AK128" s="153"/>
      <c r="AL128" s="154"/>
    </row>
    <row r="129" spans="2:38" ht="18" customHeight="1">
      <c r="B129" s="159"/>
      <c r="C129" s="160"/>
      <c r="D129" s="160"/>
      <c r="E129" s="160"/>
      <c r="F129" s="160"/>
      <c r="G129" s="160"/>
      <c r="H129" s="160"/>
      <c r="I129" s="160"/>
      <c r="J129" s="160"/>
      <c r="K129" s="160"/>
      <c r="L129" s="160"/>
      <c r="M129" s="160"/>
      <c r="N129" s="160"/>
      <c r="O129" s="1347"/>
      <c r="P129" s="1347"/>
      <c r="Q129" s="1347"/>
      <c r="R129" s="1347"/>
      <c r="S129" s="1347"/>
      <c r="T129" s="1347"/>
      <c r="U129" s="1347"/>
      <c r="V129" s="1347"/>
      <c r="W129" s="1347"/>
      <c r="X129" s="1348"/>
      <c r="Y129" s="1348"/>
      <c r="Z129" s="1348"/>
      <c r="AA129" s="1348"/>
      <c r="AB129" s="1348"/>
      <c r="AC129" s="1348"/>
      <c r="AD129" s="166"/>
      <c r="AE129" s="167"/>
      <c r="AF129" s="1162"/>
      <c r="AG129" s="1162"/>
      <c r="AH129" s="1162"/>
      <c r="AI129" s="1162"/>
      <c r="AJ129" s="1162"/>
      <c r="AK129" s="168"/>
      <c r="AL129" s="169"/>
    </row>
    <row r="130" spans="2:38" ht="16.149999999999999" customHeight="1"/>
    <row r="131" spans="2:38" ht="16.149999999999999" customHeight="1"/>
    <row r="132" spans="2:38" ht="16.149999999999999" customHeight="1"/>
    <row r="133" spans="2:38" ht="16.149999999999999" customHeight="1"/>
    <row r="134" spans="2:38" ht="16.149999999999999" customHeight="1">
      <c r="B134" s="95" t="s">
        <v>125</v>
      </c>
    </row>
    <row r="135" spans="2:38" ht="16.149999999999999" customHeight="1">
      <c r="B135" s="95" t="s">
        <v>126</v>
      </c>
    </row>
    <row r="136" spans="2:38" ht="12" customHeight="1">
      <c r="B136" s="1339"/>
      <c r="C136" s="1340"/>
      <c r="D136" s="1340"/>
      <c r="E136" s="1340"/>
      <c r="F136" s="1340"/>
      <c r="G136" s="1340"/>
      <c r="H136" s="1340"/>
      <c r="I136" s="1340"/>
      <c r="J136" s="1340"/>
      <c r="K136" s="1340"/>
      <c r="L136" s="1340"/>
      <c r="M136" s="1340"/>
      <c r="N136" s="1340"/>
      <c r="O136" s="1340"/>
      <c r="P136" s="1340"/>
      <c r="Q136" s="1340"/>
      <c r="R136" s="1340"/>
      <c r="S136" s="1340"/>
      <c r="T136" s="1340"/>
      <c r="U136" s="1340"/>
      <c r="V136" s="1340"/>
      <c r="W136" s="1340"/>
      <c r="X136" s="1340"/>
      <c r="Y136" s="1340"/>
      <c r="Z136" s="1340"/>
      <c r="AA136" s="1340"/>
      <c r="AB136" s="1340"/>
      <c r="AC136" s="1340"/>
      <c r="AD136" s="1340"/>
      <c r="AE136" s="1340"/>
      <c r="AF136" s="1340"/>
      <c r="AG136" s="1340"/>
      <c r="AH136" s="1340"/>
      <c r="AI136" s="1340"/>
      <c r="AJ136" s="1341"/>
    </row>
    <row r="137" spans="2:38" ht="16.149999999999999" customHeight="1">
      <c r="B137" s="161"/>
      <c r="C137" s="1078">
        <f>'入力用②（定期報告）'!B142</f>
        <v>0</v>
      </c>
      <c r="D137" s="1078"/>
      <c r="E137" s="1078"/>
      <c r="F137" s="1078"/>
      <c r="G137" s="1078"/>
      <c r="H137" s="1078"/>
      <c r="I137" s="1078"/>
      <c r="J137" s="1078"/>
      <c r="K137" s="1078"/>
      <c r="L137" s="1078"/>
      <c r="M137" s="1078"/>
      <c r="N137" s="1078"/>
      <c r="O137" s="1078"/>
      <c r="P137" s="1078"/>
      <c r="Q137" s="1078"/>
      <c r="R137" s="1078"/>
      <c r="S137" s="1078"/>
      <c r="T137" s="1078"/>
      <c r="U137" s="1078"/>
      <c r="V137" s="1078"/>
      <c r="W137" s="1078"/>
      <c r="X137" s="1078"/>
      <c r="Y137" s="1078"/>
      <c r="Z137" s="1078"/>
      <c r="AA137" s="1078"/>
      <c r="AB137" s="1078"/>
      <c r="AC137" s="1078"/>
      <c r="AD137" s="1078"/>
      <c r="AE137" s="1078"/>
      <c r="AF137" s="1078"/>
      <c r="AG137" s="1078"/>
      <c r="AH137" s="1078"/>
      <c r="AI137" s="1078"/>
      <c r="AJ137" s="170"/>
    </row>
    <row r="138" spans="2:38" ht="16.149999999999999" customHeight="1">
      <c r="B138" s="161"/>
      <c r="C138" s="1078"/>
      <c r="D138" s="1078"/>
      <c r="E138" s="1078"/>
      <c r="F138" s="1078"/>
      <c r="G138" s="1078"/>
      <c r="H138" s="1078"/>
      <c r="I138" s="1078"/>
      <c r="J138" s="1078"/>
      <c r="K138" s="1078"/>
      <c r="L138" s="1078"/>
      <c r="M138" s="1078"/>
      <c r="N138" s="1078"/>
      <c r="O138" s="1078"/>
      <c r="P138" s="1078"/>
      <c r="Q138" s="1078"/>
      <c r="R138" s="1078"/>
      <c r="S138" s="1078"/>
      <c r="T138" s="1078"/>
      <c r="U138" s="1078"/>
      <c r="V138" s="1078"/>
      <c r="W138" s="1078"/>
      <c r="X138" s="1078"/>
      <c r="Y138" s="1078"/>
      <c r="Z138" s="1078"/>
      <c r="AA138" s="1078"/>
      <c r="AB138" s="1078"/>
      <c r="AC138" s="1078"/>
      <c r="AD138" s="1078"/>
      <c r="AE138" s="1078"/>
      <c r="AF138" s="1078"/>
      <c r="AG138" s="1078"/>
      <c r="AH138" s="1078"/>
      <c r="AI138" s="1078"/>
      <c r="AJ138" s="170"/>
    </row>
    <row r="139" spans="2:38" ht="16.149999999999999" customHeight="1">
      <c r="B139" s="161"/>
      <c r="C139" s="1078"/>
      <c r="D139" s="1078"/>
      <c r="E139" s="1078"/>
      <c r="F139" s="1078"/>
      <c r="G139" s="1078"/>
      <c r="H139" s="1078"/>
      <c r="I139" s="1078"/>
      <c r="J139" s="1078"/>
      <c r="K139" s="1078"/>
      <c r="L139" s="1078"/>
      <c r="M139" s="1078"/>
      <c r="N139" s="1078"/>
      <c r="O139" s="1078"/>
      <c r="P139" s="1078"/>
      <c r="Q139" s="1078"/>
      <c r="R139" s="1078"/>
      <c r="S139" s="1078"/>
      <c r="T139" s="1078"/>
      <c r="U139" s="1078"/>
      <c r="V139" s="1078"/>
      <c r="W139" s="1078"/>
      <c r="X139" s="1078"/>
      <c r="Y139" s="1078"/>
      <c r="Z139" s="1078"/>
      <c r="AA139" s="1078"/>
      <c r="AB139" s="1078"/>
      <c r="AC139" s="1078"/>
      <c r="AD139" s="1078"/>
      <c r="AE139" s="1078"/>
      <c r="AF139" s="1078"/>
      <c r="AG139" s="1078"/>
      <c r="AH139" s="1078"/>
      <c r="AI139" s="1078"/>
      <c r="AJ139" s="170"/>
    </row>
    <row r="140" spans="2:38" ht="16.149999999999999" customHeight="1">
      <c r="B140" s="161"/>
      <c r="C140" s="1078"/>
      <c r="D140" s="1078"/>
      <c r="E140" s="1078"/>
      <c r="F140" s="1078"/>
      <c r="G140" s="1078"/>
      <c r="H140" s="1078"/>
      <c r="I140" s="1078"/>
      <c r="J140" s="1078"/>
      <c r="K140" s="1078"/>
      <c r="L140" s="1078"/>
      <c r="M140" s="1078"/>
      <c r="N140" s="1078"/>
      <c r="O140" s="1078"/>
      <c r="P140" s="1078"/>
      <c r="Q140" s="1078"/>
      <c r="R140" s="1078"/>
      <c r="S140" s="1078"/>
      <c r="T140" s="1078"/>
      <c r="U140" s="1078"/>
      <c r="V140" s="1078"/>
      <c r="W140" s="1078"/>
      <c r="X140" s="1078"/>
      <c r="Y140" s="1078"/>
      <c r="Z140" s="1078"/>
      <c r="AA140" s="1078"/>
      <c r="AB140" s="1078"/>
      <c r="AC140" s="1078"/>
      <c r="AD140" s="1078"/>
      <c r="AE140" s="1078"/>
      <c r="AF140" s="1078"/>
      <c r="AG140" s="1078"/>
      <c r="AH140" s="1078"/>
      <c r="AI140" s="1078"/>
      <c r="AJ140" s="170"/>
    </row>
    <row r="141" spans="2:38" ht="16.149999999999999" customHeight="1">
      <c r="B141" s="161"/>
      <c r="C141" s="1078"/>
      <c r="D141" s="1078"/>
      <c r="E141" s="1078"/>
      <c r="F141" s="1078"/>
      <c r="G141" s="1078"/>
      <c r="H141" s="1078"/>
      <c r="I141" s="1078"/>
      <c r="J141" s="1078"/>
      <c r="K141" s="1078"/>
      <c r="L141" s="1078"/>
      <c r="M141" s="1078"/>
      <c r="N141" s="1078"/>
      <c r="O141" s="1078"/>
      <c r="P141" s="1078"/>
      <c r="Q141" s="1078"/>
      <c r="R141" s="1078"/>
      <c r="S141" s="1078"/>
      <c r="T141" s="1078"/>
      <c r="U141" s="1078"/>
      <c r="V141" s="1078"/>
      <c r="W141" s="1078"/>
      <c r="X141" s="1078"/>
      <c r="Y141" s="1078"/>
      <c r="Z141" s="1078"/>
      <c r="AA141" s="1078"/>
      <c r="AB141" s="1078"/>
      <c r="AC141" s="1078"/>
      <c r="AD141" s="1078"/>
      <c r="AE141" s="1078"/>
      <c r="AF141" s="1078"/>
      <c r="AG141" s="1078"/>
      <c r="AH141" s="1078"/>
      <c r="AI141" s="1078"/>
      <c r="AJ141" s="170"/>
    </row>
    <row r="142" spans="2:38" ht="16.149999999999999" customHeight="1">
      <c r="B142" s="161"/>
      <c r="C142" s="1078"/>
      <c r="D142" s="1078"/>
      <c r="E142" s="1078"/>
      <c r="F142" s="1078"/>
      <c r="G142" s="1078"/>
      <c r="H142" s="1078"/>
      <c r="I142" s="1078"/>
      <c r="J142" s="1078"/>
      <c r="K142" s="1078"/>
      <c r="L142" s="1078"/>
      <c r="M142" s="1078"/>
      <c r="N142" s="1078"/>
      <c r="O142" s="1078"/>
      <c r="P142" s="1078"/>
      <c r="Q142" s="1078"/>
      <c r="R142" s="1078"/>
      <c r="S142" s="1078"/>
      <c r="T142" s="1078"/>
      <c r="U142" s="1078"/>
      <c r="V142" s="1078"/>
      <c r="W142" s="1078"/>
      <c r="X142" s="1078"/>
      <c r="Y142" s="1078"/>
      <c r="Z142" s="1078"/>
      <c r="AA142" s="1078"/>
      <c r="AB142" s="1078"/>
      <c r="AC142" s="1078"/>
      <c r="AD142" s="1078"/>
      <c r="AE142" s="1078"/>
      <c r="AF142" s="1078"/>
      <c r="AG142" s="1078"/>
      <c r="AH142" s="1078"/>
      <c r="AI142" s="1078"/>
      <c r="AJ142" s="170"/>
    </row>
    <row r="143" spans="2:38" ht="16.149999999999999" customHeight="1">
      <c r="B143" s="161"/>
      <c r="C143" s="1078"/>
      <c r="D143" s="1078"/>
      <c r="E143" s="1078"/>
      <c r="F143" s="1078"/>
      <c r="G143" s="1078"/>
      <c r="H143" s="1078"/>
      <c r="I143" s="1078"/>
      <c r="J143" s="1078"/>
      <c r="K143" s="1078"/>
      <c r="L143" s="1078"/>
      <c r="M143" s="1078"/>
      <c r="N143" s="1078"/>
      <c r="O143" s="1078"/>
      <c r="P143" s="1078"/>
      <c r="Q143" s="1078"/>
      <c r="R143" s="1078"/>
      <c r="S143" s="1078"/>
      <c r="T143" s="1078"/>
      <c r="U143" s="1078"/>
      <c r="V143" s="1078"/>
      <c r="W143" s="1078"/>
      <c r="X143" s="1078"/>
      <c r="Y143" s="1078"/>
      <c r="Z143" s="1078"/>
      <c r="AA143" s="1078"/>
      <c r="AB143" s="1078"/>
      <c r="AC143" s="1078"/>
      <c r="AD143" s="1078"/>
      <c r="AE143" s="1078"/>
      <c r="AF143" s="1078"/>
      <c r="AG143" s="1078"/>
      <c r="AH143" s="1078"/>
      <c r="AI143" s="1078"/>
      <c r="AJ143" s="170"/>
    </row>
    <row r="144" spans="2:38" ht="16.149999999999999" customHeight="1">
      <c r="B144" s="161"/>
      <c r="C144" s="1078"/>
      <c r="D144" s="1078"/>
      <c r="E144" s="1078"/>
      <c r="F144" s="1078"/>
      <c r="G144" s="1078"/>
      <c r="H144" s="1078"/>
      <c r="I144" s="1078"/>
      <c r="J144" s="1078"/>
      <c r="K144" s="1078"/>
      <c r="L144" s="1078"/>
      <c r="M144" s="1078"/>
      <c r="N144" s="1078"/>
      <c r="O144" s="1078"/>
      <c r="P144" s="1078"/>
      <c r="Q144" s="1078"/>
      <c r="R144" s="1078"/>
      <c r="S144" s="1078"/>
      <c r="T144" s="1078"/>
      <c r="U144" s="1078"/>
      <c r="V144" s="1078"/>
      <c r="W144" s="1078"/>
      <c r="X144" s="1078"/>
      <c r="Y144" s="1078"/>
      <c r="Z144" s="1078"/>
      <c r="AA144" s="1078"/>
      <c r="AB144" s="1078"/>
      <c r="AC144" s="1078"/>
      <c r="AD144" s="1078"/>
      <c r="AE144" s="1078"/>
      <c r="AF144" s="1078"/>
      <c r="AG144" s="1078"/>
      <c r="AH144" s="1078"/>
      <c r="AI144" s="1078"/>
      <c r="AJ144" s="170"/>
    </row>
    <row r="145" spans="2:38" ht="16.149999999999999" customHeight="1">
      <c r="B145" s="161"/>
      <c r="C145" s="1078"/>
      <c r="D145" s="1078"/>
      <c r="E145" s="1078"/>
      <c r="F145" s="1078"/>
      <c r="G145" s="1078"/>
      <c r="H145" s="1078"/>
      <c r="I145" s="1078"/>
      <c r="J145" s="1078"/>
      <c r="K145" s="1078"/>
      <c r="L145" s="1078"/>
      <c r="M145" s="1078"/>
      <c r="N145" s="1078"/>
      <c r="O145" s="1078"/>
      <c r="P145" s="1078"/>
      <c r="Q145" s="1078"/>
      <c r="R145" s="1078"/>
      <c r="S145" s="1078"/>
      <c r="T145" s="1078"/>
      <c r="U145" s="1078"/>
      <c r="V145" s="1078"/>
      <c r="W145" s="1078"/>
      <c r="X145" s="1078"/>
      <c r="Y145" s="1078"/>
      <c r="Z145" s="1078"/>
      <c r="AA145" s="1078"/>
      <c r="AB145" s="1078"/>
      <c r="AC145" s="1078"/>
      <c r="AD145" s="1078"/>
      <c r="AE145" s="1078"/>
      <c r="AF145" s="1078"/>
      <c r="AG145" s="1078"/>
      <c r="AH145" s="1078"/>
      <c r="AI145" s="1078"/>
      <c r="AJ145" s="170"/>
    </row>
    <row r="146" spans="2:38" ht="16.149999999999999" customHeight="1">
      <c r="B146" s="161"/>
      <c r="C146" s="1078"/>
      <c r="D146" s="1078"/>
      <c r="E146" s="1078"/>
      <c r="F146" s="1078"/>
      <c r="G146" s="1078"/>
      <c r="H146" s="1078"/>
      <c r="I146" s="1078"/>
      <c r="J146" s="1078"/>
      <c r="K146" s="1078"/>
      <c r="L146" s="1078"/>
      <c r="M146" s="1078"/>
      <c r="N146" s="1078"/>
      <c r="O146" s="1078"/>
      <c r="P146" s="1078"/>
      <c r="Q146" s="1078"/>
      <c r="R146" s="1078"/>
      <c r="S146" s="1078"/>
      <c r="T146" s="1078"/>
      <c r="U146" s="1078"/>
      <c r="V146" s="1078"/>
      <c r="W146" s="1078"/>
      <c r="X146" s="1078"/>
      <c r="Y146" s="1078"/>
      <c r="Z146" s="1078"/>
      <c r="AA146" s="1078"/>
      <c r="AB146" s="1078"/>
      <c r="AC146" s="1078"/>
      <c r="AD146" s="1078"/>
      <c r="AE146" s="1078"/>
      <c r="AF146" s="1078"/>
      <c r="AG146" s="1078"/>
      <c r="AH146" s="1078"/>
      <c r="AI146" s="1078"/>
      <c r="AJ146" s="170"/>
    </row>
    <row r="147" spans="2:38" ht="22.5" customHeight="1">
      <c r="B147" s="162"/>
      <c r="C147" s="1079"/>
      <c r="D147" s="1079"/>
      <c r="E147" s="1079"/>
      <c r="F147" s="1079"/>
      <c r="G147" s="1079"/>
      <c r="H147" s="1079"/>
      <c r="I147" s="1079"/>
      <c r="J147" s="1079"/>
      <c r="K147" s="1079"/>
      <c r="L147" s="1079"/>
      <c r="M147" s="1079"/>
      <c r="N147" s="1079"/>
      <c r="O147" s="1079"/>
      <c r="P147" s="1079"/>
      <c r="Q147" s="1079"/>
      <c r="R147" s="1079"/>
      <c r="S147" s="1079"/>
      <c r="T147" s="1079"/>
      <c r="U147" s="1079"/>
      <c r="V147" s="1079"/>
      <c r="W147" s="1079"/>
      <c r="X147" s="1079"/>
      <c r="Y147" s="1079"/>
      <c r="Z147" s="1079"/>
      <c r="AA147" s="1079"/>
      <c r="AB147" s="1079"/>
      <c r="AC147" s="1079"/>
      <c r="AD147" s="1079"/>
      <c r="AE147" s="1079"/>
      <c r="AF147" s="1079"/>
      <c r="AG147" s="1079"/>
      <c r="AH147" s="1079"/>
      <c r="AI147" s="1079"/>
      <c r="AJ147" s="171"/>
    </row>
    <row r="148" spans="2:38" ht="16.149999999999999" customHeight="1"/>
    <row r="149" spans="2:38" ht="16.149999999999999" customHeight="1">
      <c r="AG149" s="1073">
        <f ca="1">NOW()</f>
        <v>44792.587349074071</v>
      </c>
      <c r="AH149" s="1073"/>
      <c r="AI149" s="1073"/>
      <c r="AJ149" s="1073"/>
      <c r="AK149" s="1073"/>
      <c r="AL149" s="1073"/>
    </row>
    <row r="150" spans="2:38" ht="16.149999999999999" customHeight="1">
      <c r="AL150" s="124" t="str">
        <f>"Ver. "&amp;'入力用②（定期報告）'!$BB$1</f>
        <v>Ver. 220630</v>
      </c>
    </row>
    <row r="151" spans="2:38" ht="16.149999999999999" customHeight="1"/>
    <row r="152" spans="2:38" ht="16.149999999999999" customHeight="1">
      <c r="B152" s="95" t="s">
        <v>128</v>
      </c>
    </row>
    <row r="153" spans="2:38" ht="15" customHeight="1">
      <c r="B153" s="1270"/>
      <c r="C153" s="1271"/>
      <c r="D153" s="1271"/>
      <c r="E153" s="1271"/>
      <c r="F153" s="1271"/>
      <c r="G153" s="1271"/>
      <c r="H153" s="1271"/>
      <c r="I153" s="1271"/>
      <c r="J153" s="1272"/>
      <c r="K153" s="1248">
        <f>'入力用②（定期報告）'!K158</f>
        <v>43009</v>
      </c>
      <c r="L153" s="1249"/>
      <c r="M153" s="1242" t="s">
        <v>70</v>
      </c>
      <c r="N153" s="1243"/>
      <c r="O153" s="1248">
        <f>'入力用②（定期報告）'!O158</f>
        <v>43191</v>
      </c>
      <c r="P153" s="1249"/>
      <c r="Q153" s="1242" t="s">
        <v>70</v>
      </c>
      <c r="R153" s="1243"/>
      <c r="S153" s="1248">
        <f>'入力用②（定期報告）'!S158</f>
        <v>43556</v>
      </c>
      <c r="T153" s="1249"/>
      <c r="U153" s="1242" t="s">
        <v>70</v>
      </c>
      <c r="V153" s="1243"/>
      <c r="W153" s="1248">
        <f>'入力用②（定期報告）'!W158</f>
        <v>43922</v>
      </c>
      <c r="X153" s="1249"/>
      <c r="Y153" s="1242" t="s">
        <v>70</v>
      </c>
      <c r="Z153" s="1243"/>
      <c r="AA153" s="1248">
        <f>'入力用②（定期報告）'!AA158</f>
        <v>44287</v>
      </c>
      <c r="AB153" s="1249"/>
      <c r="AC153" s="1242" t="s">
        <v>70</v>
      </c>
      <c r="AD153" s="1243"/>
      <c r="AE153" s="1279" t="s">
        <v>129</v>
      </c>
      <c r="AF153" s="1279"/>
      <c r="AG153" s="1279"/>
      <c r="AH153" s="1279"/>
      <c r="AI153" s="1279"/>
      <c r="AJ153" s="1280"/>
      <c r="AK153" s="172"/>
    </row>
    <row r="154" spans="2:38" ht="15" customHeight="1">
      <c r="B154" s="1273"/>
      <c r="C154" s="1274"/>
      <c r="D154" s="1274"/>
      <c r="E154" s="1274"/>
      <c r="F154" s="1274"/>
      <c r="G154" s="1274"/>
      <c r="H154" s="1274"/>
      <c r="I154" s="1274"/>
      <c r="J154" s="1275"/>
      <c r="K154" s="1250"/>
      <c r="L154" s="1251"/>
      <c r="M154" s="1244"/>
      <c r="N154" s="1245"/>
      <c r="O154" s="1250"/>
      <c r="P154" s="1251"/>
      <c r="Q154" s="1244"/>
      <c r="R154" s="1245"/>
      <c r="S154" s="1250"/>
      <c r="T154" s="1251"/>
      <c r="U154" s="1244"/>
      <c r="V154" s="1245"/>
      <c r="W154" s="1250"/>
      <c r="X154" s="1251"/>
      <c r="Y154" s="1244"/>
      <c r="Z154" s="1245"/>
      <c r="AA154" s="1250"/>
      <c r="AB154" s="1251"/>
      <c r="AC154" s="1244"/>
      <c r="AD154" s="1245"/>
      <c r="AE154" s="1065"/>
      <c r="AF154" s="1065"/>
      <c r="AG154" s="1065"/>
      <c r="AH154" s="1065"/>
      <c r="AI154" s="1065"/>
      <c r="AJ154" s="1281"/>
      <c r="AK154" s="172"/>
    </row>
    <row r="155" spans="2:38" ht="15" customHeight="1">
      <c r="B155" s="1276"/>
      <c r="C155" s="1277"/>
      <c r="D155" s="1277"/>
      <c r="E155" s="1277"/>
      <c r="F155" s="1277"/>
      <c r="G155" s="1277"/>
      <c r="H155" s="1277"/>
      <c r="I155" s="1277"/>
      <c r="J155" s="1278"/>
      <c r="K155" s="1252"/>
      <c r="L155" s="1253"/>
      <c r="M155" s="1246"/>
      <c r="N155" s="1247"/>
      <c r="O155" s="1252"/>
      <c r="P155" s="1253"/>
      <c r="Q155" s="1246"/>
      <c r="R155" s="1247"/>
      <c r="S155" s="1252"/>
      <c r="T155" s="1253"/>
      <c r="U155" s="1246"/>
      <c r="V155" s="1247"/>
      <c r="W155" s="1252"/>
      <c r="X155" s="1253"/>
      <c r="Y155" s="1246"/>
      <c r="Z155" s="1247"/>
      <c r="AA155" s="1252"/>
      <c r="AB155" s="1253"/>
      <c r="AC155" s="1246"/>
      <c r="AD155" s="1247"/>
      <c r="AE155" s="1282"/>
      <c r="AF155" s="1282"/>
      <c r="AG155" s="1282"/>
      <c r="AH155" s="1282"/>
      <c r="AI155" s="1282"/>
      <c r="AJ155" s="1283"/>
      <c r="AK155" s="172"/>
    </row>
    <row r="156" spans="2:38" ht="15" customHeight="1">
      <c r="B156" s="1134" t="s">
        <v>204</v>
      </c>
      <c r="C156" s="1134"/>
      <c r="D156" s="1134"/>
      <c r="E156" s="1134"/>
      <c r="F156" s="1134"/>
      <c r="G156" s="1140" t="s">
        <v>130</v>
      </c>
      <c r="H156" s="1124"/>
      <c r="I156" s="1124"/>
      <c r="J156" s="1125"/>
      <c r="K156" s="1067" t="str">
        <f>'入力用①（5年間のデータ表）'!G24</f>
        <v/>
      </c>
      <c r="L156" s="1068"/>
      <c r="M156" s="1068"/>
      <c r="N156" s="1069"/>
      <c r="O156" s="1067" t="str">
        <f>'入力用①（5年間のデータ表）'!H24</f>
        <v/>
      </c>
      <c r="P156" s="1068"/>
      <c r="Q156" s="1068"/>
      <c r="R156" s="1069"/>
      <c r="S156" s="1067" t="str">
        <f>'入力用①（5年間のデータ表）'!I24</f>
        <v/>
      </c>
      <c r="T156" s="1068"/>
      <c r="U156" s="1068"/>
      <c r="V156" s="1069"/>
      <c r="W156" s="1067" t="str">
        <f>'入力用①（5年間のデータ表）'!J24</f>
        <v/>
      </c>
      <c r="X156" s="1068"/>
      <c r="Y156" s="1068"/>
      <c r="Z156" s="1069"/>
      <c r="AA156" s="1067" t="str">
        <f>'入力用①（5年間のデータ表）'!K24</f>
        <v/>
      </c>
      <c r="AB156" s="1068"/>
      <c r="AC156" s="1068"/>
      <c r="AD156" s="1069"/>
      <c r="AE156" s="1062"/>
      <c r="AF156" s="1063"/>
      <c r="AG156" s="1063"/>
      <c r="AH156" s="1063"/>
      <c r="AI156" s="1063"/>
      <c r="AJ156" s="1064"/>
    </row>
    <row r="157" spans="2:38" ht="15" customHeight="1">
      <c r="B157" s="1134"/>
      <c r="C157" s="1134"/>
      <c r="D157" s="1134"/>
      <c r="E157" s="1134"/>
      <c r="F157" s="1134"/>
      <c r="G157" s="1141"/>
      <c r="H157" s="1065"/>
      <c r="I157" s="1065"/>
      <c r="J157" s="1066"/>
      <c r="K157" s="1012"/>
      <c r="L157" s="1013"/>
      <c r="M157" s="1013"/>
      <c r="N157" s="1014"/>
      <c r="O157" s="1012"/>
      <c r="P157" s="1013"/>
      <c r="Q157" s="1013"/>
      <c r="R157" s="1014"/>
      <c r="S157" s="1012"/>
      <c r="T157" s="1013"/>
      <c r="U157" s="1013"/>
      <c r="V157" s="1014"/>
      <c r="W157" s="1012"/>
      <c r="X157" s="1013"/>
      <c r="Y157" s="1013"/>
      <c r="Z157" s="1014"/>
      <c r="AA157" s="1012"/>
      <c r="AB157" s="1013"/>
      <c r="AC157" s="1013"/>
      <c r="AD157" s="1014"/>
      <c r="AE157" s="1062"/>
      <c r="AF157" s="1063"/>
      <c r="AG157" s="1063"/>
      <c r="AH157" s="1063"/>
      <c r="AI157" s="1063"/>
      <c r="AJ157" s="1064"/>
    </row>
    <row r="158" spans="2:38" ht="15" customHeight="1">
      <c r="B158" s="1134"/>
      <c r="C158" s="1134"/>
      <c r="D158" s="1134"/>
      <c r="E158" s="1134"/>
      <c r="F158" s="1134"/>
      <c r="G158" s="1132"/>
      <c r="H158" s="1044"/>
      <c r="I158" s="1044"/>
      <c r="J158" s="1045"/>
      <c r="K158" s="1070"/>
      <c r="L158" s="1071"/>
      <c r="M158" s="1071"/>
      <c r="N158" s="1072"/>
      <c r="O158" s="1070"/>
      <c r="P158" s="1071"/>
      <c r="Q158" s="1071"/>
      <c r="R158" s="1072"/>
      <c r="S158" s="1070"/>
      <c r="T158" s="1071"/>
      <c r="U158" s="1071"/>
      <c r="V158" s="1072"/>
      <c r="W158" s="1070"/>
      <c r="X158" s="1071"/>
      <c r="Y158" s="1071"/>
      <c r="Z158" s="1072"/>
      <c r="AA158" s="1070"/>
      <c r="AB158" s="1071"/>
      <c r="AC158" s="1071"/>
      <c r="AD158" s="1072"/>
      <c r="AE158" s="1062"/>
      <c r="AF158" s="1063"/>
      <c r="AG158" s="1063"/>
      <c r="AH158" s="1063"/>
      <c r="AI158" s="1063"/>
      <c r="AJ158" s="1064"/>
    </row>
    <row r="159" spans="2:38" ht="15" customHeight="1" thickTop="1" thickBot="1">
      <c r="B159" s="1134"/>
      <c r="C159" s="1134"/>
      <c r="D159" s="1134"/>
      <c r="E159" s="1134"/>
      <c r="F159" s="1134"/>
      <c r="G159" s="1131" t="s">
        <v>131</v>
      </c>
      <c r="H159" s="1042"/>
      <c r="I159" s="1042"/>
      <c r="J159" s="1043"/>
      <c r="K159" s="1048"/>
      <c r="L159" s="1049"/>
      <c r="M159" s="1049"/>
      <c r="N159" s="1050"/>
      <c r="O159" s="163" t="s">
        <v>132</v>
      </c>
      <c r="P159" s="164"/>
      <c r="Q159" s="164"/>
      <c r="R159" s="165"/>
      <c r="S159" s="163" t="s">
        <v>133</v>
      </c>
      <c r="T159" s="164"/>
      <c r="U159" s="164"/>
      <c r="V159" s="165"/>
      <c r="W159" s="163" t="s">
        <v>134</v>
      </c>
      <c r="X159" s="164"/>
      <c r="Y159" s="164"/>
      <c r="Z159" s="165"/>
      <c r="AA159" s="163" t="s">
        <v>135</v>
      </c>
      <c r="AB159" s="164"/>
      <c r="AC159" s="164"/>
      <c r="AD159" s="165"/>
      <c r="AE159" s="1006" t="str">
        <f>'入力用①（5年間のデータ表）'!L24</f>
        <v/>
      </c>
      <c r="AF159" s="1006"/>
      <c r="AG159" s="1006"/>
      <c r="AH159" s="1006"/>
      <c r="AI159" s="1006"/>
      <c r="AJ159" s="1007"/>
    </row>
    <row r="160" spans="2:38" ht="15" customHeight="1" thickTop="1" thickBot="1">
      <c r="B160" s="1134"/>
      <c r="C160" s="1134"/>
      <c r="D160" s="1134"/>
      <c r="E160" s="1134"/>
      <c r="F160" s="1134"/>
      <c r="G160" s="1132"/>
      <c r="H160" s="1044"/>
      <c r="I160" s="1044"/>
      <c r="J160" s="1045"/>
      <c r="K160" s="1051"/>
      <c r="L160" s="1052"/>
      <c r="M160" s="1052"/>
      <c r="N160" s="1053"/>
      <c r="O160" s="1012" t="str">
        <f>'入力用②（定期報告）'!P164</f>
        <v/>
      </c>
      <c r="P160" s="1013"/>
      <c r="Q160" s="1013"/>
      <c r="R160" s="1014"/>
      <c r="S160" s="1012" t="str">
        <f>'入力用②（定期報告）'!T164</f>
        <v/>
      </c>
      <c r="T160" s="1013"/>
      <c r="U160" s="1013"/>
      <c r="V160" s="1014"/>
      <c r="W160" s="1012" t="str">
        <f>'入力用②（定期報告）'!X164</f>
        <v/>
      </c>
      <c r="X160" s="1013"/>
      <c r="Y160" s="1013"/>
      <c r="Z160" s="1014"/>
      <c r="AA160" s="1012" t="str">
        <f>'入力用②（定期報告）'!AB164</f>
        <v/>
      </c>
      <c r="AB160" s="1013"/>
      <c r="AC160" s="1013"/>
      <c r="AD160" s="1014"/>
      <c r="AE160" s="1008"/>
      <c r="AF160" s="1008"/>
      <c r="AG160" s="1008"/>
      <c r="AH160" s="1008"/>
      <c r="AI160" s="1008"/>
      <c r="AJ160" s="1009"/>
    </row>
    <row r="161" spans="2:36" ht="15" customHeight="1" thickTop="1" thickBot="1">
      <c r="B161" s="1134"/>
      <c r="C161" s="1134"/>
      <c r="D161" s="1134"/>
      <c r="E161" s="1134"/>
      <c r="F161" s="1134"/>
      <c r="G161" s="1132"/>
      <c r="H161" s="1044"/>
      <c r="I161" s="1044"/>
      <c r="J161" s="1045"/>
      <c r="K161" s="1051"/>
      <c r="L161" s="1052"/>
      <c r="M161" s="1052"/>
      <c r="N161" s="1053"/>
      <c r="O161" s="1012"/>
      <c r="P161" s="1013"/>
      <c r="Q161" s="1013"/>
      <c r="R161" s="1014"/>
      <c r="S161" s="1012"/>
      <c r="T161" s="1013"/>
      <c r="U161" s="1013"/>
      <c r="V161" s="1014"/>
      <c r="W161" s="1012"/>
      <c r="X161" s="1013"/>
      <c r="Y161" s="1013"/>
      <c r="Z161" s="1014"/>
      <c r="AA161" s="1012"/>
      <c r="AB161" s="1013"/>
      <c r="AC161" s="1013"/>
      <c r="AD161" s="1014"/>
      <c r="AE161" s="1008"/>
      <c r="AF161" s="1008"/>
      <c r="AG161" s="1008"/>
      <c r="AH161" s="1008"/>
      <c r="AI161" s="1008"/>
      <c r="AJ161" s="1009"/>
    </row>
    <row r="162" spans="2:36" ht="15" customHeight="1" thickTop="1" thickBot="1">
      <c r="B162" s="1137"/>
      <c r="C162" s="1122" t="s">
        <v>205</v>
      </c>
      <c r="D162" s="1122"/>
      <c r="E162" s="1122"/>
      <c r="F162" s="1123"/>
      <c r="G162" s="1124" t="s">
        <v>130</v>
      </c>
      <c r="H162" s="1124"/>
      <c r="I162" s="1124"/>
      <c r="J162" s="1125"/>
      <c r="K162" s="1067" t="str">
        <f>'入力用①（5年間のデータ表）'!G28</f>
        <v/>
      </c>
      <c r="L162" s="1068"/>
      <c r="M162" s="1068"/>
      <c r="N162" s="1069"/>
      <c r="O162" s="1067" t="str">
        <f>'入力用①（5年間のデータ表）'!H28</f>
        <v/>
      </c>
      <c r="P162" s="1068"/>
      <c r="Q162" s="1068"/>
      <c r="R162" s="1069"/>
      <c r="S162" s="1067" t="str">
        <f>'入力用①（5年間のデータ表）'!I28</f>
        <v/>
      </c>
      <c r="T162" s="1068"/>
      <c r="U162" s="1068"/>
      <c r="V162" s="1069"/>
      <c r="W162" s="1067" t="str">
        <f>'入力用①（5年間のデータ表）'!J28</f>
        <v/>
      </c>
      <c r="X162" s="1068"/>
      <c r="Y162" s="1068"/>
      <c r="Z162" s="1069"/>
      <c r="AA162" s="1067" t="str">
        <f>'入力用①（5年間のデータ表）'!K28</f>
        <v/>
      </c>
      <c r="AB162" s="1068"/>
      <c r="AC162" s="1068"/>
      <c r="AD162" s="1069"/>
      <c r="AE162" s="1126"/>
      <c r="AF162" s="1127"/>
      <c r="AG162" s="1127"/>
      <c r="AH162" s="1127"/>
      <c r="AI162" s="1127"/>
      <c r="AJ162" s="1128"/>
    </row>
    <row r="163" spans="2:36" ht="15" customHeight="1" thickTop="1" thickBot="1">
      <c r="B163" s="1017"/>
      <c r="C163" s="1122"/>
      <c r="D163" s="1122"/>
      <c r="E163" s="1122"/>
      <c r="F163" s="1123"/>
      <c r="G163" s="1065"/>
      <c r="H163" s="1065"/>
      <c r="I163" s="1065"/>
      <c r="J163" s="1066"/>
      <c r="K163" s="1012"/>
      <c r="L163" s="1013"/>
      <c r="M163" s="1013"/>
      <c r="N163" s="1014"/>
      <c r="O163" s="1012"/>
      <c r="P163" s="1013"/>
      <c r="Q163" s="1013"/>
      <c r="R163" s="1014"/>
      <c r="S163" s="1012"/>
      <c r="T163" s="1013"/>
      <c r="U163" s="1013"/>
      <c r="V163" s="1014"/>
      <c r="W163" s="1012"/>
      <c r="X163" s="1013"/>
      <c r="Y163" s="1013"/>
      <c r="Z163" s="1014"/>
      <c r="AA163" s="1012"/>
      <c r="AB163" s="1013"/>
      <c r="AC163" s="1013"/>
      <c r="AD163" s="1014"/>
      <c r="AE163" s="1062"/>
      <c r="AF163" s="1063"/>
      <c r="AG163" s="1063"/>
      <c r="AH163" s="1063"/>
      <c r="AI163" s="1063"/>
      <c r="AJ163" s="1064"/>
    </row>
    <row r="164" spans="2:36" ht="15" customHeight="1" thickTop="1" thickBot="1">
      <c r="B164" s="1017"/>
      <c r="C164" s="1122"/>
      <c r="D164" s="1122"/>
      <c r="E164" s="1122"/>
      <c r="F164" s="1123"/>
      <c r="G164" s="1044"/>
      <c r="H164" s="1044"/>
      <c r="I164" s="1044"/>
      <c r="J164" s="1045"/>
      <c r="K164" s="1070"/>
      <c r="L164" s="1071"/>
      <c r="M164" s="1071"/>
      <c r="N164" s="1072"/>
      <c r="O164" s="1070"/>
      <c r="P164" s="1071"/>
      <c r="Q164" s="1071"/>
      <c r="R164" s="1072"/>
      <c r="S164" s="1070"/>
      <c r="T164" s="1071"/>
      <c r="U164" s="1071"/>
      <c r="V164" s="1072"/>
      <c r="W164" s="1070"/>
      <c r="X164" s="1071"/>
      <c r="Y164" s="1071"/>
      <c r="Z164" s="1072"/>
      <c r="AA164" s="1070"/>
      <c r="AB164" s="1071"/>
      <c r="AC164" s="1071"/>
      <c r="AD164" s="1072"/>
      <c r="AE164" s="1062"/>
      <c r="AF164" s="1063"/>
      <c r="AG164" s="1063"/>
      <c r="AH164" s="1063"/>
      <c r="AI164" s="1063"/>
      <c r="AJ164" s="1064"/>
    </row>
    <row r="165" spans="2:36" ht="15" customHeight="1" thickTop="1" thickBot="1">
      <c r="B165" s="1017"/>
      <c r="C165" s="1122"/>
      <c r="D165" s="1122"/>
      <c r="E165" s="1122"/>
      <c r="F165" s="1123"/>
      <c r="G165" s="1041" t="s">
        <v>131</v>
      </c>
      <c r="H165" s="1042"/>
      <c r="I165" s="1042"/>
      <c r="J165" s="1043"/>
      <c r="K165" s="1048"/>
      <c r="L165" s="1049"/>
      <c r="M165" s="1049"/>
      <c r="N165" s="1050"/>
      <c r="O165" s="163" t="s">
        <v>132</v>
      </c>
      <c r="P165" s="164"/>
      <c r="Q165" s="164"/>
      <c r="R165" s="165"/>
      <c r="S165" s="163" t="s">
        <v>133</v>
      </c>
      <c r="T165" s="164"/>
      <c r="U165" s="164"/>
      <c r="V165" s="165"/>
      <c r="W165" s="163" t="s">
        <v>134</v>
      </c>
      <c r="X165" s="164"/>
      <c r="Y165" s="164"/>
      <c r="Z165" s="165"/>
      <c r="AA165" s="163" t="s">
        <v>135</v>
      </c>
      <c r="AB165" s="164"/>
      <c r="AC165" s="164"/>
      <c r="AD165" s="165"/>
      <c r="AE165" s="1006" t="str">
        <f>'入力用①（5年間のデータ表）'!L28</f>
        <v/>
      </c>
      <c r="AF165" s="1006"/>
      <c r="AG165" s="1006"/>
      <c r="AH165" s="1006"/>
      <c r="AI165" s="1006"/>
      <c r="AJ165" s="1007"/>
    </row>
    <row r="166" spans="2:36" ht="15" customHeight="1" thickTop="1" thickBot="1">
      <c r="B166" s="1017"/>
      <c r="C166" s="1122"/>
      <c r="D166" s="1122"/>
      <c r="E166" s="1122"/>
      <c r="F166" s="1123"/>
      <c r="G166" s="1044"/>
      <c r="H166" s="1044"/>
      <c r="I166" s="1044"/>
      <c r="J166" s="1045"/>
      <c r="K166" s="1051"/>
      <c r="L166" s="1052"/>
      <c r="M166" s="1052"/>
      <c r="N166" s="1053"/>
      <c r="O166" s="1012" t="str">
        <f>'入力用②（定期報告）'!P170</f>
        <v/>
      </c>
      <c r="P166" s="1013"/>
      <c r="Q166" s="1013"/>
      <c r="R166" s="1014"/>
      <c r="S166" s="1012" t="str">
        <f>'入力用②（定期報告）'!T170</f>
        <v/>
      </c>
      <c r="T166" s="1013"/>
      <c r="U166" s="1013"/>
      <c r="V166" s="1014"/>
      <c r="W166" s="1012" t="str">
        <f>'入力用②（定期報告）'!X170</f>
        <v/>
      </c>
      <c r="X166" s="1013"/>
      <c r="Y166" s="1013"/>
      <c r="Z166" s="1014"/>
      <c r="AA166" s="1012" t="str">
        <f>'入力用②（定期報告）'!AB170</f>
        <v/>
      </c>
      <c r="AB166" s="1013"/>
      <c r="AC166" s="1013"/>
      <c r="AD166" s="1014"/>
      <c r="AE166" s="1008"/>
      <c r="AF166" s="1008"/>
      <c r="AG166" s="1008"/>
      <c r="AH166" s="1008"/>
      <c r="AI166" s="1008"/>
      <c r="AJ166" s="1009"/>
    </row>
    <row r="167" spans="2:36" ht="15" customHeight="1" thickTop="1" thickBot="1">
      <c r="B167" s="1017"/>
      <c r="C167" s="1122"/>
      <c r="D167" s="1122"/>
      <c r="E167" s="1122"/>
      <c r="F167" s="1123"/>
      <c r="G167" s="1117"/>
      <c r="H167" s="1117"/>
      <c r="I167" s="1117"/>
      <c r="J167" s="1118"/>
      <c r="K167" s="1119"/>
      <c r="L167" s="1120"/>
      <c r="M167" s="1120"/>
      <c r="N167" s="1121"/>
      <c r="O167" s="1012"/>
      <c r="P167" s="1013"/>
      <c r="Q167" s="1013"/>
      <c r="R167" s="1014"/>
      <c r="S167" s="1012"/>
      <c r="T167" s="1013"/>
      <c r="U167" s="1013"/>
      <c r="V167" s="1014"/>
      <c r="W167" s="1012"/>
      <c r="X167" s="1013"/>
      <c r="Y167" s="1013"/>
      <c r="Z167" s="1014"/>
      <c r="AA167" s="1012"/>
      <c r="AB167" s="1013"/>
      <c r="AC167" s="1013"/>
      <c r="AD167" s="1014"/>
      <c r="AE167" s="1010"/>
      <c r="AF167" s="1010"/>
      <c r="AG167" s="1010"/>
      <c r="AH167" s="1010"/>
      <c r="AI167" s="1010"/>
      <c r="AJ167" s="1011"/>
    </row>
    <row r="168" spans="2:36" ht="15" customHeight="1" thickTop="1" thickBot="1">
      <c r="B168" s="1334"/>
      <c r="C168" s="1122" t="s">
        <v>206</v>
      </c>
      <c r="D168" s="1122"/>
      <c r="E168" s="1122"/>
      <c r="F168" s="1123"/>
      <c r="G168" s="1124" t="s">
        <v>130</v>
      </c>
      <c r="H168" s="1124"/>
      <c r="I168" s="1124"/>
      <c r="J168" s="1125"/>
      <c r="K168" s="1067" t="str">
        <f>'入力用①（5年間のデータ表）'!G32</f>
        <v/>
      </c>
      <c r="L168" s="1068"/>
      <c r="M168" s="1068"/>
      <c r="N168" s="1069"/>
      <c r="O168" s="1067" t="str">
        <f>'入力用①（5年間のデータ表）'!H32</f>
        <v/>
      </c>
      <c r="P168" s="1068"/>
      <c r="Q168" s="1068"/>
      <c r="R168" s="1069"/>
      <c r="S168" s="1067" t="str">
        <f>'入力用①（5年間のデータ表）'!I32</f>
        <v/>
      </c>
      <c r="T168" s="1068"/>
      <c r="U168" s="1068"/>
      <c r="V168" s="1069"/>
      <c r="W168" s="1067" t="str">
        <f>'入力用①（5年間のデータ表）'!J32</f>
        <v/>
      </c>
      <c r="X168" s="1068"/>
      <c r="Y168" s="1068"/>
      <c r="Z168" s="1069"/>
      <c r="AA168" s="1067" t="str">
        <f>'入力用①（5年間のデータ表）'!K32</f>
        <v/>
      </c>
      <c r="AB168" s="1068"/>
      <c r="AC168" s="1068"/>
      <c r="AD168" s="1069"/>
      <c r="AE168" s="1126"/>
      <c r="AF168" s="1127"/>
      <c r="AG168" s="1127"/>
      <c r="AH168" s="1127"/>
      <c r="AI168" s="1127"/>
      <c r="AJ168" s="1128"/>
    </row>
    <row r="169" spans="2:36" ht="15" customHeight="1" thickTop="1" thickBot="1">
      <c r="B169" s="1335"/>
      <c r="C169" s="1122"/>
      <c r="D169" s="1122"/>
      <c r="E169" s="1122"/>
      <c r="F169" s="1123"/>
      <c r="G169" s="1065"/>
      <c r="H169" s="1065"/>
      <c r="I169" s="1065"/>
      <c r="J169" s="1066"/>
      <c r="K169" s="1012"/>
      <c r="L169" s="1013"/>
      <c r="M169" s="1013"/>
      <c r="N169" s="1014"/>
      <c r="O169" s="1012"/>
      <c r="P169" s="1013"/>
      <c r="Q169" s="1013"/>
      <c r="R169" s="1014"/>
      <c r="S169" s="1012"/>
      <c r="T169" s="1013"/>
      <c r="U169" s="1013"/>
      <c r="V169" s="1014"/>
      <c r="W169" s="1012"/>
      <c r="X169" s="1013"/>
      <c r="Y169" s="1013"/>
      <c r="Z169" s="1014"/>
      <c r="AA169" s="1012"/>
      <c r="AB169" s="1013"/>
      <c r="AC169" s="1013"/>
      <c r="AD169" s="1014"/>
      <c r="AE169" s="1062"/>
      <c r="AF169" s="1063"/>
      <c r="AG169" s="1063"/>
      <c r="AH169" s="1063"/>
      <c r="AI169" s="1063"/>
      <c r="AJ169" s="1064"/>
    </row>
    <row r="170" spans="2:36" ht="15" customHeight="1" thickTop="1" thickBot="1">
      <c r="B170" s="1335"/>
      <c r="C170" s="1122"/>
      <c r="D170" s="1122"/>
      <c r="E170" s="1122"/>
      <c r="F170" s="1123"/>
      <c r="G170" s="1044"/>
      <c r="H170" s="1044"/>
      <c r="I170" s="1044"/>
      <c r="J170" s="1045"/>
      <c r="K170" s="1070"/>
      <c r="L170" s="1071"/>
      <c r="M170" s="1071"/>
      <c r="N170" s="1072"/>
      <c r="O170" s="1070"/>
      <c r="P170" s="1071"/>
      <c r="Q170" s="1071"/>
      <c r="R170" s="1072"/>
      <c r="S170" s="1070"/>
      <c r="T170" s="1071"/>
      <c r="U170" s="1071"/>
      <c r="V170" s="1072"/>
      <c r="W170" s="1070"/>
      <c r="X170" s="1071"/>
      <c r="Y170" s="1071"/>
      <c r="Z170" s="1072"/>
      <c r="AA170" s="1070"/>
      <c r="AB170" s="1071"/>
      <c r="AC170" s="1071"/>
      <c r="AD170" s="1072"/>
      <c r="AE170" s="1062"/>
      <c r="AF170" s="1063"/>
      <c r="AG170" s="1063"/>
      <c r="AH170" s="1063"/>
      <c r="AI170" s="1063"/>
      <c r="AJ170" s="1064"/>
    </row>
    <row r="171" spans="2:36" ht="15" customHeight="1" thickTop="1" thickBot="1">
      <c r="B171" s="1335"/>
      <c r="C171" s="1122"/>
      <c r="D171" s="1122"/>
      <c r="E171" s="1122"/>
      <c r="F171" s="1123"/>
      <c r="G171" s="1041" t="s">
        <v>131</v>
      </c>
      <c r="H171" s="1042"/>
      <c r="I171" s="1042"/>
      <c r="J171" s="1043"/>
      <c r="K171" s="1048"/>
      <c r="L171" s="1049"/>
      <c r="M171" s="1049"/>
      <c r="N171" s="1050"/>
      <c r="O171" s="163" t="s">
        <v>132</v>
      </c>
      <c r="P171" s="164"/>
      <c r="Q171" s="164"/>
      <c r="R171" s="165"/>
      <c r="S171" s="163" t="s">
        <v>133</v>
      </c>
      <c r="T171" s="164"/>
      <c r="U171" s="164"/>
      <c r="V171" s="165"/>
      <c r="W171" s="163" t="s">
        <v>134</v>
      </c>
      <c r="X171" s="164"/>
      <c r="Y171" s="164"/>
      <c r="Z171" s="165"/>
      <c r="AA171" s="163" t="s">
        <v>135</v>
      </c>
      <c r="AB171" s="164"/>
      <c r="AC171" s="164"/>
      <c r="AD171" s="165"/>
      <c r="AE171" s="1006" t="str">
        <f>'入力用①（5年間のデータ表）'!L32</f>
        <v/>
      </c>
      <c r="AF171" s="1006"/>
      <c r="AG171" s="1006"/>
      <c r="AH171" s="1006"/>
      <c r="AI171" s="1006"/>
      <c r="AJ171" s="1007"/>
    </row>
    <row r="172" spans="2:36" ht="15" customHeight="1" thickTop="1" thickBot="1">
      <c r="B172" s="1335"/>
      <c r="C172" s="1122"/>
      <c r="D172" s="1122"/>
      <c r="E172" s="1122"/>
      <c r="F172" s="1123"/>
      <c r="G172" s="1044"/>
      <c r="H172" s="1044"/>
      <c r="I172" s="1044"/>
      <c r="J172" s="1045"/>
      <c r="K172" s="1051"/>
      <c r="L172" s="1052"/>
      <c r="M172" s="1052"/>
      <c r="N172" s="1053"/>
      <c r="O172" s="1012" t="str">
        <f>'入力用②（定期報告）'!P176</f>
        <v/>
      </c>
      <c r="P172" s="1013"/>
      <c r="Q172" s="1013"/>
      <c r="R172" s="1014"/>
      <c r="S172" s="1012" t="str">
        <f>'入力用②（定期報告）'!T176</f>
        <v/>
      </c>
      <c r="T172" s="1013"/>
      <c r="U172" s="1013"/>
      <c r="V172" s="1014"/>
      <c r="W172" s="1012" t="str">
        <f>'入力用②（定期報告）'!X176</f>
        <v/>
      </c>
      <c r="X172" s="1013"/>
      <c r="Y172" s="1013"/>
      <c r="Z172" s="1014"/>
      <c r="AA172" s="1012" t="str">
        <f>'入力用②（定期報告）'!AB176</f>
        <v/>
      </c>
      <c r="AB172" s="1013"/>
      <c r="AC172" s="1013"/>
      <c r="AD172" s="1014"/>
      <c r="AE172" s="1008"/>
      <c r="AF172" s="1008"/>
      <c r="AG172" s="1008"/>
      <c r="AH172" s="1008"/>
      <c r="AI172" s="1008"/>
      <c r="AJ172" s="1009"/>
    </row>
    <row r="173" spans="2:36" ht="15" customHeight="1" thickTop="1" thickBot="1">
      <c r="B173" s="1336"/>
      <c r="C173" s="1122"/>
      <c r="D173" s="1122"/>
      <c r="E173" s="1122"/>
      <c r="F173" s="1123"/>
      <c r="G173" s="1117"/>
      <c r="H173" s="1117"/>
      <c r="I173" s="1117"/>
      <c r="J173" s="1118"/>
      <c r="K173" s="1119"/>
      <c r="L173" s="1120"/>
      <c r="M173" s="1120"/>
      <c r="N173" s="1121"/>
      <c r="O173" s="1012"/>
      <c r="P173" s="1013"/>
      <c r="Q173" s="1013"/>
      <c r="R173" s="1014"/>
      <c r="S173" s="1012"/>
      <c r="T173" s="1013"/>
      <c r="U173" s="1013"/>
      <c r="V173" s="1014"/>
      <c r="W173" s="1012"/>
      <c r="X173" s="1013"/>
      <c r="Y173" s="1013"/>
      <c r="Z173" s="1014"/>
      <c r="AA173" s="1012"/>
      <c r="AB173" s="1013"/>
      <c r="AC173" s="1013"/>
      <c r="AD173" s="1014"/>
      <c r="AE173" s="1010"/>
      <c r="AF173" s="1010"/>
      <c r="AG173" s="1010"/>
      <c r="AH173" s="1010"/>
      <c r="AI173" s="1010"/>
      <c r="AJ173" s="1011"/>
    </row>
    <row r="174" spans="2:36" ht="15" customHeight="1" thickTop="1" thickBot="1">
      <c r="B174" s="1334"/>
      <c r="C174" s="1122" t="s">
        <v>207</v>
      </c>
      <c r="D174" s="1122"/>
      <c r="E174" s="1122"/>
      <c r="F174" s="1123"/>
      <c r="G174" s="1124" t="s">
        <v>130</v>
      </c>
      <c r="H174" s="1124"/>
      <c r="I174" s="1124"/>
      <c r="J174" s="1125"/>
      <c r="K174" s="1067" t="str">
        <f>'入力用①（5年間のデータ表）'!G36</f>
        <v/>
      </c>
      <c r="L174" s="1068"/>
      <c r="M174" s="1068"/>
      <c r="N174" s="1069"/>
      <c r="O174" s="1067" t="str">
        <f>'入力用①（5年間のデータ表）'!H36</f>
        <v/>
      </c>
      <c r="P174" s="1068"/>
      <c r="Q174" s="1068"/>
      <c r="R174" s="1069"/>
      <c r="S174" s="1067" t="str">
        <f>'入力用①（5年間のデータ表）'!I36</f>
        <v/>
      </c>
      <c r="T174" s="1068"/>
      <c r="U174" s="1068"/>
      <c r="V174" s="1069"/>
      <c r="W174" s="1067" t="str">
        <f>'入力用①（5年間のデータ表）'!J36</f>
        <v/>
      </c>
      <c r="X174" s="1068"/>
      <c r="Y174" s="1068"/>
      <c r="Z174" s="1069"/>
      <c r="AA174" s="1067" t="str">
        <f>'入力用①（5年間のデータ表）'!K36</f>
        <v/>
      </c>
      <c r="AB174" s="1068"/>
      <c r="AC174" s="1068"/>
      <c r="AD174" s="1069"/>
      <c r="AE174" s="1126"/>
      <c r="AF174" s="1127"/>
      <c r="AG174" s="1127"/>
      <c r="AH174" s="1127"/>
      <c r="AI174" s="1127"/>
      <c r="AJ174" s="1128"/>
    </row>
    <row r="175" spans="2:36" ht="15" customHeight="1" thickTop="1" thickBot="1">
      <c r="B175" s="1335"/>
      <c r="C175" s="1122"/>
      <c r="D175" s="1122"/>
      <c r="E175" s="1122"/>
      <c r="F175" s="1123"/>
      <c r="G175" s="1065"/>
      <c r="H175" s="1065"/>
      <c r="I175" s="1065"/>
      <c r="J175" s="1066"/>
      <c r="K175" s="1012"/>
      <c r="L175" s="1013"/>
      <c r="M175" s="1013"/>
      <c r="N175" s="1014"/>
      <c r="O175" s="1012"/>
      <c r="P175" s="1013"/>
      <c r="Q175" s="1013"/>
      <c r="R175" s="1014"/>
      <c r="S175" s="1012"/>
      <c r="T175" s="1013"/>
      <c r="U175" s="1013"/>
      <c r="V175" s="1014"/>
      <c r="W175" s="1012"/>
      <c r="X175" s="1013"/>
      <c r="Y175" s="1013"/>
      <c r="Z175" s="1014"/>
      <c r="AA175" s="1012"/>
      <c r="AB175" s="1013"/>
      <c r="AC175" s="1013"/>
      <c r="AD175" s="1014"/>
      <c r="AE175" s="1062"/>
      <c r="AF175" s="1063"/>
      <c r="AG175" s="1063"/>
      <c r="AH175" s="1063"/>
      <c r="AI175" s="1063"/>
      <c r="AJ175" s="1064"/>
    </row>
    <row r="176" spans="2:36" ht="15" customHeight="1" thickTop="1" thickBot="1">
      <c r="B176" s="1335"/>
      <c r="C176" s="1122"/>
      <c r="D176" s="1122"/>
      <c r="E176" s="1122"/>
      <c r="F176" s="1123"/>
      <c r="G176" s="1044"/>
      <c r="H176" s="1044"/>
      <c r="I176" s="1044"/>
      <c r="J176" s="1045"/>
      <c r="K176" s="1070"/>
      <c r="L176" s="1071"/>
      <c r="M176" s="1071"/>
      <c r="N176" s="1072"/>
      <c r="O176" s="1070"/>
      <c r="P176" s="1071"/>
      <c r="Q176" s="1071"/>
      <c r="R176" s="1072"/>
      <c r="S176" s="1070"/>
      <c r="T176" s="1071"/>
      <c r="U176" s="1071"/>
      <c r="V176" s="1072"/>
      <c r="W176" s="1070"/>
      <c r="X176" s="1071"/>
      <c r="Y176" s="1071"/>
      <c r="Z176" s="1072"/>
      <c r="AA176" s="1070"/>
      <c r="AB176" s="1071"/>
      <c r="AC176" s="1071"/>
      <c r="AD176" s="1072"/>
      <c r="AE176" s="1062"/>
      <c r="AF176" s="1063"/>
      <c r="AG176" s="1063"/>
      <c r="AH176" s="1063"/>
      <c r="AI176" s="1063"/>
      <c r="AJ176" s="1064"/>
    </row>
    <row r="177" spans="2:36" ht="15" customHeight="1" thickTop="1" thickBot="1">
      <c r="B177" s="1335"/>
      <c r="C177" s="1122"/>
      <c r="D177" s="1122"/>
      <c r="E177" s="1122"/>
      <c r="F177" s="1123"/>
      <c r="G177" s="1041" t="s">
        <v>131</v>
      </c>
      <c r="H177" s="1042"/>
      <c r="I177" s="1042"/>
      <c r="J177" s="1043"/>
      <c r="K177" s="1048"/>
      <c r="L177" s="1049"/>
      <c r="M177" s="1049"/>
      <c r="N177" s="1050"/>
      <c r="O177" s="163" t="s">
        <v>132</v>
      </c>
      <c r="P177" s="164"/>
      <c r="Q177" s="164"/>
      <c r="R177" s="165"/>
      <c r="S177" s="163" t="s">
        <v>133</v>
      </c>
      <c r="T177" s="164"/>
      <c r="U177" s="164"/>
      <c r="V177" s="165"/>
      <c r="W177" s="163" t="s">
        <v>134</v>
      </c>
      <c r="X177" s="164"/>
      <c r="Y177" s="164"/>
      <c r="Z177" s="165"/>
      <c r="AA177" s="163" t="s">
        <v>135</v>
      </c>
      <c r="AB177" s="164"/>
      <c r="AC177" s="164"/>
      <c r="AD177" s="165"/>
      <c r="AE177" s="1006" t="str">
        <f>'入力用①（5年間のデータ表）'!L36</f>
        <v/>
      </c>
      <c r="AF177" s="1006"/>
      <c r="AG177" s="1006"/>
      <c r="AH177" s="1006"/>
      <c r="AI177" s="1006"/>
      <c r="AJ177" s="1007"/>
    </row>
    <row r="178" spans="2:36" ht="15" customHeight="1" thickTop="1" thickBot="1">
      <c r="B178" s="1335"/>
      <c r="C178" s="1122"/>
      <c r="D178" s="1122"/>
      <c r="E178" s="1122"/>
      <c r="F178" s="1123"/>
      <c r="G178" s="1044"/>
      <c r="H178" s="1044"/>
      <c r="I178" s="1044"/>
      <c r="J178" s="1045"/>
      <c r="K178" s="1051"/>
      <c r="L178" s="1052"/>
      <c r="M178" s="1052"/>
      <c r="N178" s="1053"/>
      <c r="O178" s="1012" t="str">
        <f>'入力用②（定期報告）'!P182</f>
        <v/>
      </c>
      <c r="P178" s="1013"/>
      <c r="Q178" s="1013"/>
      <c r="R178" s="1014"/>
      <c r="S178" s="1012" t="str">
        <f>'入力用②（定期報告）'!T182</f>
        <v/>
      </c>
      <c r="T178" s="1013"/>
      <c r="U178" s="1013"/>
      <c r="V178" s="1014"/>
      <c r="W178" s="1012" t="str">
        <f>'入力用②（定期報告）'!X182</f>
        <v/>
      </c>
      <c r="X178" s="1013"/>
      <c r="Y178" s="1013"/>
      <c r="Z178" s="1014"/>
      <c r="AA178" s="1012" t="str">
        <f>'入力用②（定期報告）'!AB182</f>
        <v/>
      </c>
      <c r="AB178" s="1013"/>
      <c r="AC178" s="1013"/>
      <c r="AD178" s="1014"/>
      <c r="AE178" s="1008"/>
      <c r="AF178" s="1008"/>
      <c r="AG178" s="1008"/>
      <c r="AH178" s="1008"/>
      <c r="AI178" s="1008"/>
      <c r="AJ178" s="1009"/>
    </row>
    <row r="179" spans="2:36" ht="15" customHeight="1" thickTop="1" thickBot="1">
      <c r="B179" s="1336"/>
      <c r="C179" s="1122"/>
      <c r="D179" s="1122"/>
      <c r="E179" s="1122"/>
      <c r="F179" s="1123"/>
      <c r="G179" s="1117"/>
      <c r="H179" s="1117"/>
      <c r="I179" s="1117"/>
      <c r="J179" s="1118"/>
      <c r="K179" s="1119"/>
      <c r="L179" s="1120"/>
      <c r="M179" s="1120"/>
      <c r="N179" s="1121"/>
      <c r="O179" s="1012"/>
      <c r="P179" s="1013"/>
      <c r="Q179" s="1013"/>
      <c r="R179" s="1014"/>
      <c r="S179" s="1012"/>
      <c r="T179" s="1013"/>
      <c r="U179" s="1013"/>
      <c r="V179" s="1014"/>
      <c r="W179" s="1012"/>
      <c r="X179" s="1013"/>
      <c r="Y179" s="1013"/>
      <c r="Z179" s="1014"/>
      <c r="AA179" s="1012"/>
      <c r="AB179" s="1013"/>
      <c r="AC179" s="1013"/>
      <c r="AD179" s="1014"/>
      <c r="AE179" s="1010"/>
      <c r="AF179" s="1010"/>
      <c r="AG179" s="1010"/>
      <c r="AH179" s="1010"/>
      <c r="AI179" s="1010"/>
      <c r="AJ179" s="1011"/>
    </row>
    <row r="180" spans="2:36" ht="15" customHeight="1" thickTop="1" thickBot="1">
      <c r="B180" s="1334"/>
      <c r="C180" s="1122" t="s">
        <v>208</v>
      </c>
      <c r="D180" s="1122"/>
      <c r="E180" s="1122"/>
      <c r="F180" s="1123"/>
      <c r="G180" s="1124" t="s">
        <v>130</v>
      </c>
      <c r="H180" s="1124"/>
      <c r="I180" s="1124"/>
      <c r="J180" s="1125"/>
      <c r="K180" s="1067" t="str">
        <f>'入力用①（5年間のデータ表）'!G40</f>
        <v/>
      </c>
      <c r="L180" s="1068"/>
      <c r="M180" s="1068"/>
      <c r="N180" s="1069"/>
      <c r="O180" s="1067" t="str">
        <f>'入力用①（5年間のデータ表）'!H40</f>
        <v/>
      </c>
      <c r="P180" s="1068"/>
      <c r="Q180" s="1068"/>
      <c r="R180" s="1069"/>
      <c r="S180" s="1067" t="str">
        <f>'入力用①（5年間のデータ表）'!I40</f>
        <v/>
      </c>
      <c r="T180" s="1068"/>
      <c r="U180" s="1068"/>
      <c r="V180" s="1069"/>
      <c r="W180" s="1067" t="str">
        <f>'入力用①（5年間のデータ表）'!J40</f>
        <v/>
      </c>
      <c r="X180" s="1068"/>
      <c r="Y180" s="1068"/>
      <c r="Z180" s="1069"/>
      <c r="AA180" s="1067" t="str">
        <f>'入力用①（5年間のデータ表）'!K40</f>
        <v/>
      </c>
      <c r="AB180" s="1068"/>
      <c r="AC180" s="1068"/>
      <c r="AD180" s="1069"/>
      <c r="AE180" s="1126"/>
      <c r="AF180" s="1127"/>
      <c r="AG180" s="1127"/>
      <c r="AH180" s="1127"/>
      <c r="AI180" s="1127"/>
      <c r="AJ180" s="1128"/>
    </row>
    <row r="181" spans="2:36" ht="15" customHeight="1" thickTop="1" thickBot="1">
      <c r="B181" s="1335"/>
      <c r="C181" s="1122"/>
      <c r="D181" s="1122"/>
      <c r="E181" s="1122"/>
      <c r="F181" s="1123"/>
      <c r="G181" s="1065"/>
      <c r="H181" s="1065"/>
      <c r="I181" s="1065"/>
      <c r="J181" s="1066"/>
      <c r="K181" s="1012"/>
      <c r="L181" s="1013"/>
      <c r="M181" s="1013"/>
      <c r="N181" s="1014"/>
      <c r="O181" s="1012"/>
      <c r="P181" s="1013"/>
      <c r="Q181" s="1013"/>
      <c r="R181" s="1014"/>
      <c r="S181" s="1012"/>
      <c r="T181" s="1013"/>
      <c r="U181" s="1013"/>
      <c r="V181" s="1014"/>
      <c r="W181" s="1012"/>
      <c r="X181" s="1013"/>
      <c r="Y181" s="1013"/>
      <c r="Z181" s="1014"/>
      <c r="AA181" s="1012"/>
      <c r="AB181" s="1013"/>
      <c r="AC181" s="1013"/>
      <c r="AD181" s="1014"/>
      <c r="AE181" s="1062"/>
      <c r="AF181" s="1063"/>
      <c r="AG181" s="1063"/>
      <c r="AH181" s="1063"/>
      <c r="AI181" s="1063"/>
      <c r="AJ181" s="1064"/>
    </row>
    <row r="182" spans="2:36" ht="15" customHeight="1" thickTop="1" thickBot="1">
      <c r="B182" s="1335"/>
      <c r="C182" s="1122"/>
      <c r="D182" s="1122"/>
      <c r="E182" s="1122"/>
      <c r="F182" s="1123"/>
      <c r="G182" s="1044"/>
      <c r="H182" s="1044"/>
      <c r="I182" s="1044"/>
      <c r="J182" s="1045"/>
      <c r="K182" s="1070"/>
      <c r="L182" s="1071"/>
      <c r="M182" s="1071"/>
      <c r="N182" s="1072"/>
      <c r="O182" s="1070"/>
      <c r="P182" s="1071"/>
      <c r="Q182" s="1071"/>
      <c r="R182" s="1072"/>
      <c r="S182" s="1070"/>
      <c r="T182" s="1071"/>
      <c r="U182" s="1071"/>
      <c r="V182" s="1072"/>
      <c r="W182" s="1070"/>
      <c r="X182" s="1071"/>
      <c r="Y182" s="1071"/>
      <c r="Z182" s="1072"/>
      <c r="AA182" s="1070"/>
      <c r="AB182" s="1071"/>
      <c r="AC182" s="1071"/>
      <c r="AD182" s="1072"/>
      <c r="AE182" s="1062"/>
      <c r="AF182" s="1063"/>
      <c r="AG182" s="1063"/>
      <c r="AH182" s="1063"/>
      <c r="AI182" s="1063"/>
      <c r="AJ182" s="1064"/>
    </row>
    <row r="183" spans="2:36" ht="15" customHeight="1" thickTop="1" thickBot="1">
      <c r="B183" s="1335"/>
      <c r="C183" s="1122"/>
      <c r="D183" s="1122"/>
      <c r="E183" s="1122"/>
      <c r="F183" s="1123"/>
      <c r="G183" s="1041" t="s">
        <v>131</v>
      </c>
      <c r="H183" s="1042"/>
      <c r="I183" s="1042"/>
      <c r="J183" s="1043"/>
      <c r="K183" s="1048"/>
      <c r="L183" s="1049"/>
      <c r="M183" s="1049"/>
      <c r="N183" s="1050"/>
      <c r="O183" s="163" t="s">
        <v>132</v>
      </c>
      <c r="P183" s="164"/>
      <c r="Q183" s="164"/>
      <c r="R183" s="165"/>
      <c r="S183" s="163" t="s">
        <v>133</v>
      </c>
      <c r="T183" s="164"/>
      <c r="U183" s="164"/>
      <c r="V183" s="165"/>
      <c r="W183" s="163" t="s">
        <v>134</v>
      </c>
      <c r="X183" s="164"/>
      <c r="Y183" s="164"/>
      <c r="Z183" s="165"/>
      <c r="AA183" s="163" t="s">
        <v>135</v>
      </c>
      <c r="AB183" s="164"/>
      <c r="AC183" s="164"/>
      <c r="AD183" s="165"/>
      <c r="AE183" s="1006" t="str">
        <f>'入力用①（5年間のデータ表）'!L40</f>
        <v/>
      </c>
      <c r="AF183" s="1006"/>
      <c r="AG183" s="1006"/>
      <c r="AH183" s="1006"/>
      <c r="AI183" s="1006"/>
      <c r="AJ183" s="1007"/>
    </row>
    <row r="184" spans="2:36" ht="15" customHeight="1" thickTop="1" thickBot="1">
      <c r="B184" s="1335"/>
      <c r="C184" s="1122"/>
      <c r="D184" s="1122"/>
      <c r="E184" s="1122"/>
      <c r="F184" s="1123"/>
      <c r="G184" s="1044"/>
      <c r="H184" s="1044"/>
      <c r="I184" s="1044"/>
      <c r="J184" s="1045"/>
      <c r="K184" s="1051"/>
      <c r="L184" s="1052"/>
      <c r="M184" s="1052"/>
      <c r="N184" s="1053"/>
      <c r="O184" s="1012" t="str">
        <f>'入力用②（定期報告）'!P188</f>
        <v/>
      </c>
      <c r="P184" s="1013"/>
      <c r="Q184" s="1013"/>
      <c r="R184" s="1014"/>
      <c r="S184" s="1012" t="str">
        <f>'入力用②（定期報告）'!T188</f>
        <v/>
      </c>
      <c r="T184" s="1013"/>
      <c r="U184" s="1013"/>
      <c r="V184" s="1014"/>
      <c r="W184" s="1012" t="str">
        <f>'入力用②（定期報告）'!X188</f>
        <v/>
      </c>
      <c r="X184" s="1013"/>
      <c r="Y184" s="1013"/>
      <c r="Z184" s="1014"/>
      <c r="AA184" s="1012" t="str">
        <f>'入力用②（定期報告）'!AB188</f>
        <v/>
      </c>
      <c r="AB184" s="1013"/>
      <c r="AC184" s="1013"/>
      <c r="AD184" s="1014"/>
      <c r="AE184" s="1008"/>
      <c r="AF184" s="1008"/>
      <c r="AG184" s="1008"/>
      <c r="AH184" s="1008"/>
      <c r="AI184" s="1008"/>
      <c r="AJ184" s="1009"/>
    </row>
    <row r="185" spans="2:36" ht="15" customHeight="1" thickTop="1" thickBot="1">
      <c r="B185" s="1337"/>
      <c r="C185" s="1122"/>
      <c r="D185" s="1122"/>
      <c r="E185" s="1122"/>
      <c r="F185" s="1123"/>
      <c r="G185" s="1117"/>
      <c r="H185" s="1117"/>
      <c r="I185" s="1117"/>
      <c r="J185" s="1118"/>
      <c r="K185" s="1119"/>
      <c r="L185" s="1120"/>
      <c r="M185" s="1120"/>
      <c r="N185" s="1121"/>
      <c r="O185" s="1012"/>
      <c r="P185" s="1013"/>
      <c r="Q185" s="1013"/>
      <c r="R185" s="1014"/>
      <c r="S185" s="1012"/>
      <c r="T185" s="1013"/>
      <c r="U185" s="1013"/>
      <c r="V185" s="1014"/>
      <c r="W185" s="1012"/>
      <c r="X185" s="1013"/>
      <c r="Y185" s="1013"/>
      <c r="Z185" s="1014"/>
      <c r="AA185" s="1012"/>
      <c r="AB185" s="1013"/>
      <c r="AC185" s="1013"/>
      <c r="AD185" s="1014"/>
      <c r="AE185" s="1010"/>
      <c r="AF185" s="1010"/>
      <c r="AG185" s="1010"/>
      <c r="AH185" s="1010"/>
      <c r="AI185" s="1010"/>
      <c r="AJ185" s="1011"/>
    </row>
    <row r="186" spans="2:36" ht="15" customHeight="1" thickTop="1" thickBot="1">
      <c r="B186" s="1134" t="s">
        <v>209</v>
      </c>
      <c r="C186" s="1136"/>
      <c r="D186" s="1136"/>
      <c r="E186" s="1136"/>
      <c r="F186" s="1137"/>
      <c r="G186" s="1124" t="s">
        <v>130</v>
      </c>
      <c r="H186" s="1124"/>
      <c r="I186" s="1124"/>
      <c r="J186" s="1125"/>
      <c r="K186" s="1067" t="str">
        <f>'入力用①（5年間のデータ表）'!G44</f>
        <v/>
      </c>
      <c r="L186" s="1068"/>
      <c r="M186" s="1068"/>
      <c r="N186" s="1069"/>
      <c r="O186" s="1067" t="str">
        <f>'入力用①（5年間のデータ表）'!H44</f>
        <v/>
      </c>
      <c r="P186" s="1068"/>
      <c r="Q186" s="1068"/>
      <c r="R186" s="1069"/>
      <c r="S186" s="1067" t="str">
        <f>'入力用①（5年間のデータ表）'!I44</f>
        <v/>
      </c>
      <c r="T186" s="1068"/>
      <c r="U186" s="1068"/>
      <c r="V186" s="1069"/>
      <c r="W186" s="1067" t="str">
        <f>'入力用①（5年間のデータ表）'!J44</f>
        <v/>
      </c>
      <c r="X186" s="1068"/>
      <c r="Y186" s="1068"/>
      <c r="Z186" s="1069"/>
      <c r="AA186" s="1067" t="str">
        <f>'入力用①（5年間のデータ表）'!K44</f>
        <v/>
      </c>
      <c r="AB186" s="1068"/>
      <c r="AC186" s="1068"/>
      <c r="AD186" s="1069"/>
      <c r="AE186" s="1126"/>
      <c r="AF186" s="1127"/>
      <c r="AG186" s="1127"/>
      <c r="AH186" s="1127"/>
      <c r="AI186" s="1127"/>
      <c r="AJ186" s="1128"/>
    </row>
    <row r="187" spans="2:36" ht="15" customHeight="1" thickTop="1" thickBot="1">
      <c r="B187" s="1136"/>
      <c r="C187" s="1136"/>
      <c r="D187" s="1136"/>
      <c r="E187" s="1136"/>
      <c r="F187" s="1137"/>
      <c r="G187" s="1065"/>
      <c r="H187" s="1065"/>
      <c r="I187" s="1065"/>
      <c r="J187" s="1066"/>
      <c r="K187" s="1012"/>
      <c r="L187" s="1013"/>
      <c r="M187" s="1013"/>
      <c r="N187" s="1014"/>
      <c r="O187" s="1012"/>
      <c r="P187" s="1013"/>
      <c r="Q187" s="1013"/>
      <c r="R187" s="1014"/>
      <c r="S187" s="1012"/>
      <c r="T187" s="1013"/>
      <c r="U187" s="1013"/>
      <c r="V187" s="1014"/>
      <c r="W187" s="1012"/>
      <c r="X187" s="1013"/>
      <c r="Y187" s="1013"/>
      <c r="Z187" s="1014"/>
      <c r="AA187" s="1012"/>
      <c r="AB187" s="1013"/>
      <c r="AC187" s="1013"/>
      <c r="AD187" s="1014"/>
      <c r="AE187" s="1062"/>
      <c r="AF187" s="1063"/>
      <c r="AG187" s="1063"/>
      <c r="AH187" s="1063"/>
      <c r="AI187" s="1063"/>
      <c r="AJ187" s="1064"/>
    </row>
    <row r="188" spans="2:36" ht="15" customHeight="1" thickTop="1" thickBot="1">
      <c r="B188" s="1136"/>
      <c r="C188" s="1136"/>
      <c r="D188" s="1136"/>
      <c r="E188" s="1136"/>
      <c r="F188" s="1137"/>
      <c r="G188" s="1044"/>
      <c r="H188" s="1044"/>
      <c r="I188" s="1044"/>
      <c r="J188" s="1045"/>
      <c r="K188" s="1070"/>
      <c r="L188" s="1071"/>
      <c r="M188" s="1071"/>
      <c r="N188" s="1072"/>
      <c r="O188" s="1070"/>
      <c r="P188" s="1071"/>
      <c r="Q188" s="1071"/>
      <c r="R188" s="1072"/>
      <c r="S188" s="1070"/>
      <c r="T188" s="1071"/>
      <c r="U188" s="1071"/>
      <c r="V188" s="1072"/>
      <c r="W188" s="1070"/>
      <c r="X188" s="1071"/>
      <c r="Y188" s="1071"/>
      <c r="Z188" s="1072"/>
      <c r="AA188" s="1070"/>
      <c r="AB188" s="1071"/>
      <c r="AC188" s="1071"/>
      <c r="AD188" s="1072"/>
      <c r="AE188" s="1062"/>
      <c r="AF188" s="1063"/>
      <c r="AG188" s="1063"/>
      <c r="AH188" s="1063"/>
      <c r="AI188" s="1063"/>
      <c r="AJ188" s="1064"/>
    </row>
    <row r="189" spans="2:36" ht="15" customHeight="1" thickTop="1" thickBot="1">
      <c r="B189" s="1136"/>
      <c r="C189" s="1136"/>
      <c r="D189" s="1136"/>
      <c r="E189" s="1136"/>
      <c r="F189" s="1137"/>
      <c r="G189" s="1041" t="s">
        <v>131</v>
      </c>
      <c r="H189" s="1042"/>
      <c r="I189" s="1042"/>
      <c r="J189" s="1043"/>
      <c r="K189" s="1048"/>
      <c r="L189" s="1049"/>
      <c r="M189" s="1049"/>
      <c r="N189" s="1050"/>
      <c r="O189" s="163" t="s">
        <v>132</v>
      </c>
      <c r="P189" s="164"/>
      <c r="Q189" s="164"/>
      <c r="R189" s="165"/>
      <c r="S189" s="163" t="s">
        <v>133</v>
      </c>
      <c r="T189" s="164"/>
      <c r="U189" s="164"/>
      <c r="V189" s="165"/>
      <c r="W189" s="163" t="s">
        <v>134</v>
      </c>
      <c r="X189" s="164"/>
      <c r="Y189" s="164"/>
      <c r="Z189" s="165"/>
      <c r="AA189" s="163" t="s">
        <v>135</v>
      </c>
      <c r="AB189" s="164"/>
      <c r="AC189" s="164"/>
      <c r="AD189" s="165"/>
      <c r="AE189" s="1006" t="str">
        <f>'入力用①（5年間のデータ表）'!L44</f>
        <v/>
      </c>
      <c r="AF189" s="1006"/>
      <c r="AG189" s="1006"/>
      <c r="AH189" s="1006"/>
      <c r="AI189" s="1006"/>
      <c r="AJ189" s="1007"/>
    </row>
    <row r="190" spans="2:36" ht="15" customHeight="1" thickTop="1" thickBot="1">
      <c r="B190" s="1136"/>
      <c r="C190" s="1136"/>
      <c r="D190" s="1136"/>
      <c r="E190" s="1136"/>
      <c r="F190" s="1137"/>
      <c r="G190" s="1044"/>
      <c r="H190" s="1044"/>
      <c r="I190" s="1044"/>
      <c r="J190" s="1045"/>
      <c r="K190" s="1051"/>
      <c r="L190" s="1052"/>
      <c r="M190" s="1052"/>
      <c r="N190" s="1053"/>
      <c r="O190" s="1012" t="str">
        <f>'入力用②（定期報告）'!P194</f>
        <v/>
      </c>
      <c r="P190" s="1013"/>
      <c r="Q190" s="1013"/>
      <c r="R190" s="1014"/>
      <c r="S190" s="1012" t="str">
        <f>'入力用②（定期報告）'!T194</f>
        <v/>
      </c>
      <c r="T190" s="1013"/>
      <c r="U190" s="1013"/>
      <c r="V190" s="1014"/>
      <c r="W190" s="1012" t="str">
        <f>'入力用②（定期報告）'!X194</f>
        <v/>
      </c>
      <c r="X190" s="1013"/>
      <c r="Y190" s="1013"/>
      <c r="Z190" s="1014"/>
      <c r="AA190" s="1012" t="str">
        <f>'入力用②（定期報告）'!AB194</f>
        <v/>
      </c>
      <c r="AB190" s="1013"/>
      <c r="AC190" s="1013"/>
      <c r="AD190" s="1014"/>
      <c r="AE190" s="1008"/>
      <c r="AF190" s="1008"/>
      <c r="AG190" s="1008"/>
      <c r="AH190" s="1008"/>
      <c r="AI190" s="1008"/>
      <c r="AJ190" s="1009"/>
    </row>
    <row r="191" spans="2:36" ht="15" customHeight="1" thickTop="1" thickBot="1">
      <c r="B191" s="1138"/>
      <c r="C191" s="1138"/>
      <c r="D191" s="1138"/>
      <c r="E191" s="1138"/>
      <c r="F191" s="1139"/>
      <c r="G191" s="1117"/>
      <c r="H191" s="1117"/>
      <c r="I191" s="1117"/>
      <c r="J191" s="1118"/>
      <c r="K191" s="1119"/>
      <c r="L191" s="1120"/>
      <c r="M191" s="1120"/>
      <c r="N191" s="1121"/>
      <c r="O191" s="1012"/>
      <c r="P191" s="1013"/>
      <c r="Q191" s="1013"/>
      <c r="R191" s="1014"/>
      <c r="S191" s="1012"/>
      <c r="T191" s="1013"/>
      <c r="U191" s="1013"/>
      <c r="V191" s="1014"/>
      <c r="W191" s="1012"/>
      <c r="X191" s="1013"/>
      <c r="Y191" s="1013"/>
      <c r="Z191" s="1014"/>
      <c r="AA191" s="1012"/>
      <c r="AB191" s="1013"/>
      <c r="AC191" s="1013"/>
      <c r="AD191" s="1014"/>
      <c r="AE191" s="1010"/>
      <c r="AF191" s="1010"/>
      <c r="AG191" s="1010"/>
      <c r="AH191" s="1010"/>
      <c r="AI191" s="1010"/>
      <c r="AJ191" s="1011"/>
    </row>
    <row r="192" spans="2:36" ht="15" customHeight="1" thickTop="1">
      <c r="B192" s="1017"/>
      <c r="C192" s="1129" t="s">
        <v>210</v>
      </c>
      <c r="D192" s="1129"/>
      <c r="E192" s="1129"/>
      <c r="F192" s="1130"/>
      <c r="G192" s="1124" t="s">
        <v>130</v>
      </c>
      <c r="H192" s="1124"/>
      <c r="I192" s="1124"/>
      <c r="J192" s="1125"/>
      <c r="K192" s="1067" t="str">
        <f>'入力用①（5年間のデータ表）'!G48</f>
        <v/>
      </c>
      <c r="L192" s="1068"/>
      <c r="M192" s="1068"/>
      <c r="N192" s="1069"/>
      <c r="O192" s="1067" t="str">
        <f>'入力用①（5年間のデータ表）'!H48</f>
        <v/>
      </c>
      <c r="P192" s="1068"/>
      <c r="Q192" s="1068"/>
      <c r="R192" s="1069"/>
      <c r="S192" s="1067" t="str">
        <f>'入力用①（5年間のデータ表）'!I48</f>
        <v/>
      </c>
      <c r="T192" s="1068"/>
      <c r="U192" s="1068"/>
      <c r="V192" s="1069"/>
      <c r="W192" s="1067" t="str">
        <f>'入力用①（5年間のデータ表）'!J48</f>
        <v/>
      </c>
      <c r="X192" s="1068"/>
      <c r="Y192" s="1068"/>
      <c r="Z192" s="1069"/>
      <c r="AA192" s="1067" t="str">
        <f>'入力用①（5年間のデータ表）'!K48</f>
        <v/>
      </c>
      <c r="AB192" s="1068"/>
      <c r="AC192" s="1068"/>
      <c r="AD192" s="1069"/>
      <c r="AE192" s="1126"/>
      <c r="AF192" s="1127"/>
      <c r="AG192" s="1127"/>
      <c r="AH192" s="1127"/>
      <c r="AI192" s="1127"/>
      <c r="AJ192" s="1128"/>
    </row>
    <row r="193" spans="2:36" ht="15" customHeight="1">
      <c r="B193" s="1017"/>
      <c r="C193" s="1129"/>
      <c r="D193" s="1129"/>
      <c r="E193" s="1129"/>
      <c r="F193" s="1130"/>
      <c r="G193" s="1065"/>
      <c r="H193" s="1065"/>
      <c r="I193" s="1065"/>
      <c r="J193" s="1066"/>
      <c r="K193" s="1012"/>
      <c r="L193" s="1013"/>
      <c r="M193" s="1013"/>
      <c r="N193" s="1014"/>
      <c r="O193" s="1012"/>
      <c r="P193" s="1013"/>
      <c r="Q193" s="1013"/>
      <c r="R193" s="1014"/>
      <c r="S193" s="1012"/>
      <c r="T193" s="1013"/>
      <c r="U193" s="1013"/>
      <c r="V193" s="1014"/>
      <c r="W193" s="1012"/>
      <c r="X193" s="1013"/>
      <c r="Y193" s="1013"/>
      <c r="Z193" s="1014"/>
      <c r="AA193" s="1012"/>
      <c r="AB193" s="1013"/>
      <c r="AC193" s="1013"/>
      <c r="AD193" s="1014"/>
      <c r="AE193" s="1062"/>
      <c r="AF193" s="1063"/>
      <c r="AG193" s="1063"/>
      <c r="AH193" s="1063"/>
      <c r="AI193" s="1063"/>
      <c r="AJ193" s="1064"/>
    </row>
    <row r="194" spans="2:36" ht="15" customHeight="1">
      <c r="B194" s="1017"/>
      <c r="C194" s="1129"/>
      <c r="D194" s="1129"/>
      <c r="E194" s="1129"/>
      <c r="F194" s="1130"/>
      <c r="G194" s="1044"/>
      <c r="H194" s="1044"/>
      <c r="I194" s="1044"/>
      <c r="J194" s="1045"/>
      <c r="K194" s="1070"/>
      <c r="L194" s="1071"/>
      <c r="M194" s="1071"/>
      <c r="N194" s="1072"/>
      <c r="O194" s="1070"/>
      <c r="P194" s="1071"/>
      <c r="Q194" s="1071"/>
      <c r="R194" s="1072"/>
      <c r="S194" s="1070"/>
      <c r="T194" s="1071"/>
      <c r="U194" s="1071"/>
      <c r="V194" s="1072"/>
      <c r="W194" s="1070"/>
      <c r="X194" s="1071"/>
      <c r="Y194" s="1071"/>
      <c r="Z194" s="1072"/>
      <c r="AA194" s="1070"/>
      <c r="AB194" s="1071"/>
      <c r="AC194" s="1071"/>
      <c r="AD194" s="1072"/>
      <c r="AE194" s="1062"/>
      <c r="AF194" s="1063"/>
      <c r="AG194" s="1063"/>
      <c r="AH194" s="1063"/>
      <c r="AI194" s="1063"/>
      <c r="AJ194" s="1064"/>
    </row>
    <row r="195" spans="2:36" ht="15" customHeight="1">
      <c r="B195" s="1017"/>
      <c r="C195" s="1129"/>
      <c r="D195" s="1129"/>
      <c r="E195" s="1129"/>
      <c r="F195" s="1130"/>
      <c r="G195" s="1041" t="s">
        <v>131</v>
      </c>
      <c r="H195" s="1042"/>
      <c r="I195" s="1042"/>
      <c r="J195" s="1043"/>
      <c r="K195" s="1048"/>
      <c r="L195" s="1049"/>
      <c r="M195" s="1049"/>
      <c r="N195" s="1050"/>
      <c r="O195" s="163" t="s">
        <v>132</v>
      </c>
      <c r="P195" s="164"/>
      <c r="Q195" s="164"/>
      <c r="R195" s="165"/>
      <c r="S195" s="163" t="s">
        <v>133</v>
      </c>
      <c r="T195" s="164"/>
      <c r="U195" s="164"/>
      <c r="V195" s="165"/>
      <c r="W195" s="163" t="s">
        <v>134</v>
      </c>
      <c r="X195" s="164"/>
      <c r="Y195" s="164"/>
      <c r="Z195" s="165"/>
      <c r="AA195" s="163" t="s">
        <v>135</v>
      </c>
      <c r="AB195" s="164"/>
      <c r="AC195" s="164"/>
      <c r="AD195" s="165"/>
      <c r="AE195" s="1006" t="str">
        <f>'入力用①（5年間のデータ表）'!L48</f>
        <v/>
      </c>
      <c r="AF195" s="1006"/>
      <c r="AG195" s="1006"/>
      <c r="AH195" s="1006"/>
      <c r="AI195" s="1006"/>
      <c r="AJ195" s="1007"/>
    </row>
    <row r="196" spans="2:36" ht="15" customHeight="1">
      <c r="B196" s="1017"/>
      <c r="C196" s="1129"/>
      <c r="D196" s="1129"/>
      <c r="E196" s="1129"/>
      <c r="F196" s="1130"/>
      <c r="G196" s="1044"/>
      <c r="H196" s="1044"/>
      <c r="I196" s="1044"/>
      <c r="J196" s="1045"/>
      <c r="K196" s="1051"/>
      <c r="L196" s="1052"/>
      <c r="M196" s="1052"/>
      <c r="N196" s="1053"/>
      <c r="O196" s="1012" t="str">
        <f>'入力用②（定期報告）'!P200</f>
        <v/>
      </c>
      <c r="P196" s="1013"/>
      <c r="Q196" s="1013"/>
      <c r="R196" s="1014"/>
      <c r="S196" s="1012" t="str">
        <f>'入力用②（定期報告）'!T200</f>
        <v/>
      </c>
      <c r="T196" s="1013"/>
      <c r="U196" s="1013"/>
      <c r="V196" s="1014"/>
      <c r="W196" s="1012" t="str">
        <f>'入力用②（定期報告）'!X200</f>
        <v/>
      </c>
      <c r="X196" s="1013"/>
      <c r="Y196" s="1013"/>
      <c r="Z196" s="1014"/>
      <c r="AA196" s="1012" t="str">
        <f>'入力用②（定期報告）'!AB200</f>
        <v/>
      </c>
      <c r="AB196" s="1013"/>
      <c r="AC196" s="1013"/>
      <c r="AD196" s="1014"/>
      <c r="AE196" s="1008"/>
      <c r="AF196" s="1008"/>
      <c r="AG196" s="1008"/>
      <c r="AH196" s="1008"/>
      <c r="AI196" s="1008"/>
      <c r="AJ196" s="1009"/>
    </row>
    <row r="197" spans="2:36" ht="15" customHeight="1" thickBot="1">
      <c r="B197" s="1338"/>
      <c r="C197" s="1129"/>
      <c r="D197" s="1129"/>
      <c r="E197" s="1129"/>
      <c r="F197" s="1130"/>
      <c r="G197" s="1117"/>
      <c r="H197" s="1117"/>
      <c r="I197" s="1117"/>
      <c r="J197" s="1118"/>
      <c r="K197" s="1119"/>
      <c r="L197" s="1120"/>
      <c r="M197" s="1120"/>
      <c r="N197" s="1121"/>
      <c r="O197" s="1012"/>
      <c r="P197" s="1013"/>
      <c r="Q197" s="1013"/>
      <c r="R197" s="1014"/>
      <c r="S197" s="1012"/>
      <c r="T197" s="1013"/>
      <c r="U197" s="1013"/>
      <c r="V197" s="1014"/>
      <c r="W197" s="1012"/>
      <c r="X197" s="1013"/>
      <c r="Y197" s="1013"/>
      <c r="Z197" s="1014"/>
      <c r="AA197" s="1012"/>
      <c r="AB197" s="1013"/>
      <c r="AC197" s="1013"/>
      <c r="AD197" s="1014"/>
      <c r="AE197" s="1010"/>
      <c r="AF197" s="1010"/>
      <c r="AG197" s="1010"/>
      <c r="AH197" s="1010"/>
      <c r="AI197" s="1010"/>
      <c r="AJ197" s="1011"/>
    </row>
    <row r="198" spans="2:36" ht="15" customHeight="1" thickTop="1" thickBot="1">
      <c r="B198" s="1134" t="s">
        <v>211</v>
      </c>
      <c r="C198" s="1134"/>
      <c r="D198" s="1134"/>
      <c r="E198" s="1134"/>
      <c r="F198" s="1134"/>
      <c r="G198" s="1140" t="s">
        <v>130</v>
      </c>
      <c r="H198" s="1124"/>
      <c r="I198" s="1124"/>
      <c r="J198" s="1125"/>
      <c r="K198" s="1067" t="str">
        <f>'入力用①（5年間のデータ表）'!G52</f>
        <v/>
      </c>
      <c r="L198" s="1068"/>
      <c r="M198" s="1068"/>
      <c r="N198" s="1069"/>
      <c r="O198" s="1067" t="str">
        <f>'入力用①（5年間のデータ表）'!H52</f>
        <v/>
      </c>
      <c r="P198" s="1068"/>
      <c r="Q198" s="1068"/>
      <c r="R198" s="1069"/>
      <c r="S198" s="1067" t="str">
        <f>'入力用①（5年間のデータ表）'!I52</f>
        <v/>
      </c>
      <c r="T198" s="1068"/>
      <c r="U198" s="1068"/>
      <c r="V198" s="1069"/>
      <c r="W198" s="1067" t="str">
        <f>'入力用①（5年間のデータ表）'!J52</f>
        <v/>
      </c>
      <c r="X198" s="1068"/>
      <c r="Y198" s="1068"/>
      <c r="Z198" s="1069"/>
      <c r="AA198" s="1067" t="str">
        <f>'入力用①（5年間のデータ表）'!K52</f>
        <v/>
      </c>
      <c r="AB198" s="1068"/>
      <c r="AC198" s="1068"/>
      <c r="AD198" s="1069"/>
      <c r="AE198" s="1126"/>
      <c r="AF198" s="1127"/>
      <c r="AG198" s="1127"/>
      <c r="AH198" s="1127"/>
      <c r="AI198" s="1127"/>
      <c r="AJ198" s="1128"/>
    </row>
    <row r="199" spans="2:36" ht="15" customHeight="1" thickTop="1" thickBot="1">
      <c r="B199" s="1134"/>
      <c r="C199" s="1134"/>
      <c r="D199" s="1134"/>
      <c r="E199" s="1134"/>
      <c r="F199" s="1134"/>
      <c r="G199" s="1141"/>
      <c r="H199" s="1065"/>
      <c r="I199" s="1065"/>
      <c r="J199" s="1066"/>
      <c r="K199" s="1012"/>
      <c r="L199" s="1013"/>
      <c r="M199" s="1013"/>
      <c r="N199" s="1014"/>
      <c r="O199" s="1012"/>
      <c r="P199" s="1013"/>
      <c r="Q199" s="1013"/>
      <c r="R199" s="1014"/>
      <c r="S199" s="1012"/>
      <c r="T199" s="1013"/>
      <c r="U199" s="1013"/>
      <c r="V199" s="1014"/>
      <c r="W199" s="1012"/>
      <c r="X199" s="1013"/>
      <c r="Y199" s="1013"/>
      <c r="Z199" s="1014"/>
      <c r="AA199" s="1012"/>
      <c r="AB199" s="1013"/>
      <c r="AC199" s="1013"/>
      <c r="AD199" s="1014"/>
      <c r="AE199" s="1062"/>
      <c r="AF199" s="1063"/>
      <c r="AG199" s="1063"/>
      <c r="AH199" s="1063"/>
      <c r="AI199" s="1063"/>
      <c r="AJ199" s="1064"/>
    </row>
    <row r="200" spans="2:36" ht="15" customHeight="1" thickTop="1" thickBot="1">
      <c r="B200" s="1134"/>
      <c r="C200" s="1134"/>
      <c r="D200" s="1134"/>
      <c r="E200" s="1134"/>
      <c r="F200" s="1134"/>
      <c r="G200" s="1132"/>
      <c r="H200" s="1044"/>
      <c r="I200" s="1044"/>
      <c r="J200" s="1045"/>
      <c r="K200" s="1070"/>
      <c r="L200" s="1071"/>
      <c r="M200" s="1071"/>
      <c r="N200" s="1072"/>
      <c r="O200" s="1070"/>
      <c r="P200" s="1071"/>
      <c r="Q200" s="1071"/>
      <c r="R200" s="1072"/>
      <c r="S200" s="1070"/>
      <c r="T200" s="1071"/>
      <c r="U200" s="1071"/>
      <c r="V200" s="1072"/>
      <c r="W200" s="1070"/>
      <c r="X200" s="1071"/>
      <c r="Y200" s="1071"/>
      <c r="Z200" s="1072"/>
      <c r="AA200" s="1070"/>
      <c r="AB200" s="1071"/>
      <c r="AC200" s="1071"/>
      <c r="AD200" s="1072"/>
      <c r="AE200" s="1062"/>
      <c r="AF200" s="1063"/>
      <c r="AG200" s="1063"/>
      <c r="AH200" s="1063"/>
      <c r="AI200" s="1063"/>
      <c r="AJ200" s="1064"/>
    </row>
    <row r="201" spans="2:36" ht="15" customHeight="1" thickTop="1" thickBot="1">
      <c r="B201" s="1134"/>
      <c r="C201" s="1134"/>
      <c r="D201" s="1134"/>
      <c r="E201" s="1134"/>
      <c r="F201" s="1134"/>
      <c r="G201" s="1131" t="s">
        <v>131</v>
      </c>
      <c r="H201" s="1042"/>
      <c r="I201" s="1042"/>
      <c r="J201" s="1043"/>
      <c r="K201" s="1048"/>
      <c r="L201" s="1049"/>
      <c r="M201" s="1049"/>
      <c r="N201" s="1050"/>
      <c r="O201" s="163" t="s">
        <v>132</v>
      </c>
      <c r="P201" s="164"/>
      <c r="Q201" s="164"/>
      <c r="R201" s="165"/>
      <c r="S201" s="163" t="s">
        <v>133</v>
      </c>
      <c r="T201" s="164"/>
      <c r="U201" s="164"/>
      <c r="V201" s="165"/>
      <c r="W201" s="163" t="s">
        <v>134</v>
      </c>
      <c r="X201" s="164"/>
      <c r="Y201" s="164"/>
      <c r="Z201" s="165"/>
      <c r="AA201" s="163" t="s">
        <v>135</v>
      </c>
      <c r="AB201" s="164"/>
      <c r="AC201" s="164"/>
      <c r="AD201" s="165"/>
      <c r="AE201" s="1006" t="str">
        <f>'入力用①（5年間のデータ表）'!L52</f>
        <v/>
      </c>
      <c r="AF201" s="1006"/>
      <c r="AG201" s="1006"/>
      <c r="AH201" s="1006"/>
      <c r="AI201" s="1006"/>
      <c r="AJ201" s="1007"/>
    </row>
    <row r="202" spans="2:36" ht="15" customHeight="1" thickTop="1" thickBot="1">
      <c r="B202" s="1134"/>
      <c r="C202" s="1134"/>
      <c r="D202" s="1134"/>
      <c r="E202" s="1134"/>
      <c r="F202" s="1134"/>
      <c r="G202" s="1132"/>
      <c r="H202" s="1044"/>
      <c r="I202" s="1044"/>
      <c r="J202" s="1045"/>
      <c r="K202" s="1051"/>
      <c r="L202" s="1052"/>
      <c r="M202" s="1052"/>
      <c r="N202" s="1053"/>
      <c r="O202" s="1012" t="str">
        <f>'入力用②（定期報告）'!P206</f>
        <v/>
      </c>
      <c r="P202" s="1013"/>
      <c r="Q202" s="1013"/>
      <c r="R202" s="1014"/>
      <c r="S202" s="1012" t="str">
        <f>'入力用②（定期報告）'!T206</f>
        <v/>
      </c>
      <c r="T202" s="1013"/>
      <c r="U202" s="1013"/>
      <c r="V202" s="1014"/>
      <c r="W202" s="1012" t="str">
        <f>'入力用②（定期報告）'!X206</f>
        <v/>
      </c>
      <c r="X202" s="1013"/>
      <c r="Y202" s="1013"/>
      <c r="Z202" s="1014"/>
      <c r="AA202" s="1012" t="str">
        <f>'入力用②（定期報告）'!AB206</f>
        <v/>
      </c>
      <c r="AB202" s="1013"/>
      <c r="AC202" s="1013"/>
      <c r="AD202" s="1014"/>
      <c r="AE202" s="1008"/>
      <c r="AF202" s="1008"/>
      <c r="AG202" s="1008"/>
      <c r="AH202" s="1008"/>
      <c r="AI202" s="1008"/>
      <c r="AJ202" s="1009"/>
    </row>
    <row r="203" spans="2:36" ht="15" customHeight="1" thickTop="1" thickBot="1">
      <c r="B203" s="1135"/>
      <c r="C203" s="1135"/>
      <c r="D203" s="1135"/>
      <c r="E203" s="1135"/>
      <c r="F203" s="1135"/>
      <c r="G203" s="1133"/>
      <c r="H203" s="1117"/>
      <c r="I203" s="1117"/>
      <c r="J203" s="1118"/>
      <c r="K203" s="1119"/>
      <c r="L203" s="1120"/>
      <c r="M203" s="1120"/>
      <c r="N203" s="1121"/>
      <c r="O203" s="1012"/>
      <c r="P203" s="1013"/>
      <c r="Q203" s="1013"/>
      <c r="R203" s="1014"/>
      <c r="S203" s="1012"/>
      <c r="T203" s="1013"/>
      <c r="U203" s="1013"/>
      <c r="V203" s="1014"/>
      <c r="W203" s="1012"/>
      <c r="X203" s="1013"/>
      <c r="Y203" s="1013"/>
      <c r="Z203" s="1014"/>
      <c r="AA203" s="1012"/>
      <c r="AB203" s="1013"/>
      <c r="AC203" s="1013"/>
      <c r="AD203" s="1014"/>
      <c r="AE203" s="1010"/>
      <c r="AF203" s="1010"/>
      <c r="AG203" s="1010"/>
      <c r="AH203" s="1010"/>
      <c r="AI203" s="1010"/>
      <c r="AJ203" s="1011"/>
    </row>
    <row r="204" spans="2:36" ht="15" customHeight="1" thickTop="1">
      <c r="B204" s="1015" t="s">
        <v>212</v>
      </c>
      <c r="C204" s="1016"/>
      <c r="D204" s="1016"/>
      <c r="E204" s="1016"/>
      <c r="F204" s="1017"/>
      <c r="G204" s="1065" t="s">
        <v>130</v>
      </c>
      <c r="H204" s="1065"/>
      <c r="I204" s="1065"/>
      <c r="J204" s="1066"/>
      <c r="K204" s="1067" t="str">
        <f>'入力用①（5年間のデータ表）'!G56</f>
        <v/>
      </c>
      <c r="L204" s="1068"/>
      <c r="M204" s="1068"/>
      <c r="N204" s="1069"/>
      <c r="O204" s="1067" t="str">
        <f>'入力用①（5年間のデータ表）'!H56</f>
        <v/>
      </c>
      <c r="P204" s="1068"/>
      <c r="Q204" s="1068"/>
      <c r="R204" s="1069"/>
      <c r="S204" s="1067" t="str">
        <f>'入力用①（5年間のデータ表）'!I56</f>
        <v/>
      </c>
      <c r="T204" s="1068"/>
      <c r="U204" s="1068"/>
      <c r="V204" s="1069"/>
      <c r="W204" s="1067" t="str">
        <f>'入力用①（5年間のデータ表）'!J56</f>
        <v/>
      </c>
      <c r="X204" s="1068"/>
      <c r="Y204" s="1068"/>
      <c r="Z204" s="1069"/>
      <c r="AA204" s="1067" t="str">
        <f>'入力用①（5年間のデータ表）'!K56</f>
        <v/>
      </c>
      <c r="AB204" s="1068"/>
      <c r="AC204" s="1068"/>
      <c r="AD204" s="1069"/>
      <c r="AE204" s="1062"/>
      <c r="AF204" s="1063"/>
      <c r="AG204" s="1063"/>
      <c r="AH204" s="1063"/>
      <c r="AI204" s="1063"/>
      <c r="AJ204" s="1064"/>
    </row>
    <row r="205" spans="2:36" ht="15" customHeight="1">
      <c r="B205" s="1016"/>
      <c r="C205" s="1016"/>
      <c r="D205" s="1016"/>
      <c r="E205" s="1016"/>
      <c r="F205" s="1017"/>
      <c r="G205" s="1065"/>
      <c r="H205" s="1065"/>
      <c r="I205" s="1065"/>
      <c r="J205" s="1066"/>
      <c r="K205" s="1012"/>
      <c r="L205" s="1013"/>
      <c r="M205" s="1013"/>
      <c r="N205" s="1014"/>
      <c r="O205" s="1012"/>
      <c r="P205" s="1013"/>
      <c r="Q205" s="1013"/>
      <c r="R205" s="1014"/>
      <c r="S205" s="1012"/>
      <c r="T205" s="1013"/>
      <c r="U205" s="1013"/>
      <c r="V205" s="1014"/>
      <c r="W205" s="1012"/>
      <c r="X205" s="1013"/>
      <c r="Y205" s="1013"/>
      <c r="Z205" s="1014"/>
      <c r="AA205" s="1012"/>
      <c r="AB205" s="1013"/>
      <c r="AC205" s="1013"/>
      <c r="AD205" s="1014"/>
      <c r="AE205" s="1062"/>
      <c r="AF205" s="1063"/>
      <c r="AG205" s="1063"/>
      <c r="AH205" s="1063"/>
      <c r="AI205" s="1063"/>
      <c r="AJ205" s="1064"/>
    </row>
    <row r="206" spans="2:36" ht="15" customHeight="1">
      <c r="B206" s="1016"/>
      <c r="C206" s="1016"/>
      <c r="D206" s="1016"/>
      <c r="E206" s="1016"/>
      <c r="F206" s="1017"/>
      <c r="G206" s="1044"/>
      <c r="H206" s="1044"/>
      <c r="I206" s="1044"/>
      <c r="J206" s="1045"/>
      <c r="K206" s="1070"/>
      <c r="L206" s="1071"/>
      <c r="M206" s="1071"/>
      <c r="N206" s="1072"/>
      <c r="O206" s="1070"/>
      <c r="P206" s="1071"/>
      <c r="Q206" s="1071"/>
      <c r="R206" s="1072"/>
      <c r="S206" s="1070"/>
      <c r="T206" s="1071"/>
      <c r="U206" s="1071"/>
      <c r="V206" s="1072"/>
      <c r="W206" s="1070"/>
      <c r="X206" s="1071"/>
      <c r="Y206" s="1071"/>
      <c r="Z206" s="1072"/>
      <c r="AA206" s="1070"/>
      <c r="AB206" s="1071"/>
      <c r="AC206" s="1071"/>
      <c r="AD206" s="1072"/>
      <c r="AE206" s="1062"/>
      <c r="AF206" s="1063"/>
      <c r="AG206" s="1063"/>
      <c r="AH206" s="1063"/>
      <c r="AI206" s="1063"/>
      <c r="AJ206" s="1064"/>
    </row>
    <row r="207" spans="2:36" ht="15" customHeight="1">
      <c r="B207" s="1016"/>
      <c r="C207" s="1016"/>
      <c r="D207" s="1016"/>
      <c r="E207" s="1016"/>
      <c r="F207" s="1017"/>
      <c r="G207" s="1041" t="s">
        <v>131</v>
      </c>
      <c r="H207" s="1042"/>
      <c r="I207" s="1042"/>
      <c r="J207" s="1043"/>
      <c r="K207" s="1048"/>
      <c r="L207" s="1049"/>
      <c r="M207" s="1049"/>
      <c r="N207" s="1050"/>
      <c r="O207" s="163" t="s">
        <v>132</v>
      </c>
      <c r="P207" s="164"/>
      <c r="Q207" s="164"/>
      <c r="R207" s="165"/>
      <c r="S207" s="163" t="s">
        <v>133</v>
      </c>
      <c r="T207" s="164"/>
      <c r="U207" s="164"/>
      <c r="V207" s="165"/>
      <c r="W207" s="163" t="s">
        <v>134</v>
      </c>
      <c r="X207" s="164"/>
      <c r="Y207" s="164"/>
      <c r="Z207" s="165"/>
      <c r="AA207" s="163" t="s">
        <v>135</v>
      </c>
      <c r="AB207" s="164"/>
      <c r="AC207" s="164"/>
      <c r="AD207" s="165"/>
      <c r="AE207" s="1006" t="str">
        <f>'入力用①（5年間のデータ表）'!L56</f>
        <v/>
      </c>
      <c r="AF207" s="1006"/>
      <c r="AG207" s="1006"/>
      <c r="AH207" s="1006"/>
      <c r="AI207" s="1006"/>
      <c r="AJ207" s="1007"/>
    </row>
    <row r="208" spans="2:36" ht="15" customHeight="1">
      <c r="B208" s="1016"/>
      <c r="C208" s="1016"/>
      <c r="D208" s="1016"/>
      <c r="E208" s="1016"/>
      <c r="F208" s="1017"/>
      <c r="G208" s="1044"/>
      <c r="H208" s="1044"/>
      <c r="I208" s="1044"/>
      <c r="J208" s="1045"/>
      <c r="K208" s="1051"/>
      <c r="L208" s="1052"/>
      <c r="M208" s="1052"/>
      <c r="N208" s="1053"/>
      <c r="O208" s="1012" t="str">
        <f>'入力用②（定期報告）'!P212</f>
        <v/>
      </c>
      <c r="P208" s="1013"/>
      <c r="Q208" s="1013"/>
      <c r="R208" s="1014"/>
      <c r="S208" s="1012" t="str">
        <f>'入力用②（定期報告）'!T212</f>
        <v/>
      </c>
      <c r="T208" s="1013"/>
      <c r="U208" s="1013"/>
      <c r="V208" s="1014"/>
      <c r="W208" s="1012" t="str">
        <f>'入力用②（定期報告）'!X212</f>
        <v/>
      </c>
      <c r="X208" s="1013"/>
      <c r="Y208" s="1013"/>
      <c r="Z208" s="1014"/>
      <c r="AA208" s="1012" t="str">
        <f>'入力用②（定期報告）'!AB212</f>
        <v/>
      </c>
      <c r="AB208" s="1013"/>
      <c r="AC208" s="1013"/>
      <c r="AD208" s="1014"/>
      <c r="AE208" s="1008"/>
      <c r="AF208" s="1008"/>
      <c r="AG208" s="1008"/>
      <c r="AH208" s="1008"/>
      <c r="AI208" s="1008"/>
      <c r="AJ208" s="1009"/>
    </row>
    <row r="209" spans="2:38" ht="15" customHeight="1" thickBot="1">
      <c r="B209" s="1018"/>
      <c r="C209" s="1018"/>
      <c r="D209" s="1018"/>
      <c r="E209" s="1018"/>
      <c r="F209" s="1019"/>
      <c r="G209" s="1046"/>
      <c r="H209" s="1046"/>
      <c r="I209" s="1046"/>
      <c r="J209" s="1047"/>
      <c r="K209" s="1054"/>
      <c r="L209" s="1055"/>
      <c r="M209" s="1055"/>
      <c r="N209" s="1056"/>
      <c r="O209" s="1059"/>
      <c r="P209" s="1060"/>
      <c r="Q209" s="1060"/>
      <c r="R209" s="1061"/>
      <c r="S209" s="1059"/>
      <c r="T209" s="1060"/>
      <c r="U209" s="1060"/>
      <c r="V209" s="1061"/>
      <c r="W209" s="1059"/>
      <c r="X209" s="1060"/>
      <c r="Y209" s="1060"/>
      <c r="Z209" s="1061"/>
      <c r="AA209" s="1059"/>
      <c r="AB209" s="1060"/>
      <c r="AC209" s="1060"/>
      <c r="AD209" s="1061"/>
      <c r="AE209" s="1057"/>
      <c r="AF209" s="1057"/>
      <c r="AG209" s="1057"/>
      <c r="AH209" s="1057"/>
      <c r="AI209" s="1057"/>
      <c r="AJ209" s="1058"/>
    </row>
    <row r="210" spans="2:38" ht="16.149999999999999" customHeight="1"/>
    <row r="211" spans="2:38" ht="16.149999999999999" customHeight="1">
      <c r="AG211" s="1073">
        <f ca="1">NOW()</f>
        <v>44792.587349074071</v>
      </c>
      <c r="AH211" s="1073"/>
      <c r="AI211" s="1073"/>
      <c r="AJ211" s="1073"/>
      <c r="AK211" s="1073"/>
      <c r="AL211" s="1073"/>
    </row>
    <row r="212" spans="2:38" ht="16.149999999999999" customHeight="1">
      <c r="AL212" s="124" t="str">
        <f>"Ver. "&amp;'入力用②（定期報告）'!$BB$1</f>
        <v>Ver. 220630</v>
      </c>
    </row>
    <row r="213" spans="2:38" ht="16.149999999999999" customHeight="1"/>
    <row r="214" spans="2:38" ht="16.149999999999999" customHeight="1">
      <c r="C214" s="95" t="s">
        <v>142</v>
      </c>
    </row>
    <row r="215" spans="2:38" ht="19.5" customHeight="1">
      <c r="C215" s="95" t="s">
        <v>143</v>
      </c>
    </row>
    <row r="216" spans="2:38" ht="30" customHeight="1">
      <c r="B216" s="173"/>
      <c r="C216" s="174" t="s">
        <v>144</v>
      </c>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8"/>
    </row>
    <row r="217" spans="2:38" ht="16.149999999999999" customHeight="1">
      <c r="B217" s="173"/>
      <c r="C217" s="161"/>
      <c r="D217" s="1078">
        <f>'入力用②（定期報告）'!C221</f>
        <v>0</v>
      </c>
      <c r="E217" s="1078">
        <f>'入力用②（定期報告）'!E221</f>
        <v>0</v>
      </c>
      <c r="F217" s="1078">
        <f>'入力用②（定期報告）'!F221</f>
        <v>0</v>
      </c>
      <c r="G217" s="1078">
        <f>'入力用②（定期報告）'!G221</f>
        <v>0</v>
      </c>
      <c r="H217" s="1078">
        <f>'入力用②（定期報告）'!H221</f>
        <v>0</v>
      </c>
      <c r="I217" s="1078">
        <f>'入力用②（定期報告）'!I221</f>
        <v>0</v>
      </c>
      <c r="J217" s="1078">
        <f>'入力用②（定期報告）'!J221</f>
        <v>0</v>
      </c>
      <c r="K217" s="1078">
        <f>'入力用②（定期報告）'!K221</f>
        <v>0</v>
      </c>
      <c r="L217" s="1078">
        <f>'入力用②（定期報告）'!L221</f>
        <v>0</v>
      </c>
      <c r="M217" s="1078">
        <f>'入力用②（定期報告）'!M221</f>
        <v>0</v>
      </c>
      <c r="N217" s="1078">
        <f>'入力用②（定期報告）'!N221</f>
        <v>0</v>
      </c>
      <c r="O217" s="1078">
        <f>'入力用②（定期報告）'!O221</f>
        <v>0</v>
      </c>
      <c r="P217" s="1078">
        <f>'入力用②（定期報告）'!P221</f>
        <v>0</v>
      </c>
      <c r="Q217" s="1078">
        <f>'入力用②（定期報告）'!Q221</f>
        <v>0</v>
      </c>
      <c r="R217" s="1078">
        <f>'入力用②（定期報告）'!R221</f>
        <v>0</v>
      </c>
      <c r="S217" s="1078">
        <f>'入力用②（定期報告）'!S221</f>
        <v>0</v>
      </c>
      <c r="T217" s="1078">
        <f>'入力用②（定期報告）'!T221</f>
        <v>0</v>
      </c>
      <c r="U217" s="1078">
        <f>'入力用②（定期報告）'!U221</f>
        <v>0</v>
      </c>
      <c r="V217" s="1078">
        <f>'入力用②（定期報告）'!V221</f>
        <v>0</v>
      </c>
      <c r="W217" s="1078">
        <f>'入力用②（定期報告）'!W221</f>
        <v>0</v>
      </c>
      <c r="X217" s="1078">
        <f>'入力用②（定期報告）'!X221</f>
        <v>0</v>
      </c>
      <c r="Y217" s="1078">
        <f>'入力用②（定期報告）'!Y221</f>
        <v>0</v>
      </c>
      <c r="Z217" s="1078">
        <f>'入力用②（定期報告）'!Z221</f>
        <v>0</v>
      </c>
      <c r="AA217" s="1078">
        <f>'入力用②（定期報告）'!AA221</f>
        <v>0</v>
      </c>
      <c r="AB217" s="1078">
        <f>'入力用②（定期報告）'!AB221</f>
        <v>0</v>
      </c>
      <c r="AC217" s="1078">
        <f>'入力用②（定期報告）'!AC221</f>
        <v>0</v>
      </c>
      <c r="AD217" s="1078">
        <f>'入力用②（定期報告）'!AD221</f>
        <v>0</v>
      </c>
      <c r="AE217" s="1078">
        <f>'入力用②（定期報告）'!AE221</f>
        <v>0</v>
      </c>
      <c r="AF217" s="1078">
        <f>'入力用②（定期報告）'!AF221</f>
        <v>0</v>
      </c>
      <c r="AG217" s="1078">
        <f>'入力用②（定期報告）'!AG221</f>
        <v>0</v>
      </c>
      <c r="AH217" s="1078">
        <f>'入力用②（定期報告）'!AH221</f>
        <v>0</v>
      </c>
      <c r="AI217" s="1078">
        <f>'入力用②（定期報告）'!AI221</f>
        <v>0</v>
      </c>
      <c r="AJ217" s="170"/>
    </row>
    <row r="218" spans="2:38" ht="16.149999999999999" customHeight="1">
      <c r="B218" s="176"/>
      <c r="C218" s="161"/>
      <c r="D218" s="1078">
        <f>'入力用②（定期報告）'!D222</f>
        <v>0</v>
      </c>
      <c r="E218" s="1078">
        <f>'入力用②（定期報告）'!E222</f>
        <v>0</v>
      </c>
      <c r="F218" s="1078">
        <f>'入力用②（定期報告）'!F222</f>
        <v>0</v>
      </c>
      <c r="G218" s="1078">
        <f>'入力用②（定期報告）'!G222</f>
        <v>0</v>
      </c>
      <c r="H218" s="1078">
        <f>'入力用②（定期報告）'!H222</f>
        <v>0</v>
      </c>
      <c r="I218" s="1078">
        <f>'入力用②（定期報告）'!I222</f>
        <v>0</v>
      </c>
      <c r="J218" s="1078">
        <f>'入力用②（定期報告）'!J222</f>
        <v>0</v>
      </c>
      <c r="K218" s="1078">
        <f>'入力用②（定期報告）'!K222</f>
        <v>0</v>
      </c>
      <c r="L218" s="1078">
        <f>'入力用②（定期報告）'!L222</f>
        <v>0</v>
      </c>
      <c r="M218" s="1078">
        <f>'入力用②（定期報告）'!M222</f>
        <v>0</v>
      </c>
      <c r="N218" s="1078">
        <f>'入力用②（定期報告）'!N222</f>
        <v>0</v>
      </c>
      <c r="O218" s="1078">
        <f>'入力用②（定期報告）'!O222</f>
        <v>0</v>
      </c>
      <c r="P218" s="1078">
        <f>'入力用②（定期報告）'!P222</f>
        <v>0</v>
      </c>
      <c r="Q218" s="1078">
        <f>'入力用②（定期報告）'!Q222</f>
        <v>0</v>
      </c>
      <c r="R218" s="1078">
        <f>'入力用②（定期報告）'!R222</f>
        <v>0</v>
      </c>
      <c r="S218" s="1078">
        <f>'入力用②（定期報告）'!S222</f>
        <v>0</v>
      </c>
      <c r="T218" s="1078">
        <f>'入力用②（定期報告）'!T222</f>
        <v>0</v>
      </c>
      <c r="U218" s="1078">
        <f>'入力用②（定期報告）'!U222</f>
        <v>0</v>
      </c>
      <c r="V218" s="1078">
        <f>'入力用②（定期報告）'!V222</f>
        <v>0</v>
      </c>
      <c r="W218" s="1078">
        <f>'入力用②（定期報告）'!W222</f>
        <v>0</v>
      </c>
      <c r="X218" s="1078">
        <f>'入力用②（定期報告）'!X222</f>
        <v>0</v>
      </c>
      <c r="Y218" s="1078">
        <f>'入力用②（定期報告）'!Y222</f>
        <v>0</v>
      </c>
      <c r="Z218" s="1078">
        <f>'入力用②（定期報告）'!Z222</f>
        <v>0</v>
      </c>
      <c r="AA218" s="1078">
        <f>'入力用②（定期報告）'!AA222</f>
        <v>0</v>
      </c>
      <c r="AB218" s="1078">
        <f>'入力用②（定期報告）'!AB222</f>
        <v>0</v>
      </c>
      <c r="AC218" s="1078">
        <f>'入力用②（定期報告）'!AC222</f>
        <v>0</v>
      </c>
      <c r="AD218" s="1078">
        <f>'入力用②（定期報告）'!AD222</f>
        <v>0</v>
      </c>
      <c r="AE218" s="1078">
        <f>'入力用②（定期報告）'!AE222</f>
        <v>0</v>
      </c>
      <c r="AF218" s="1078">
        <f>'入力用②（定期報告）'!AF222</f>
        <v>0</v>
      </c>
      <c r="AG218" s="1078">
        <f>'入力用②（定期報告）'!AG222</f>
        <v>0</v>
      </c>
      <c r="AH218" s="1078">
        <f>'入力用②（定期報告）'!AH222</f>
        <v>0</v>
      </c>
      <c r="AI218" s="1078">
        <f>'入力用②（定期報告）'!AI222</f>
        <v>0</v>
      </c>
      <c r="AJ218" s="170"/>
    </row>
    <row r="219" spans="2:38" ht="16.149999999999999" customHeight="1">
      <c r="B219" s="176"/>
      <c r="C219" s="161"/>
      <c r="D219" s="1078">
        <f>'入力用②（定期報告）'!D223</f>
        <v>0</v>
      </c>
      <c r="E219" s="1078">
        <f>'入力用②（定期報告）'!E223</f>
        <v>0</v>
      </c>
      <c r="F219" s="1078">
        <f>'入力用②（定期報告）'!F223</f>
        <v>0</v>
      </c>
      <c r="G219" s="1078">
        <f>'入力用②（定期報告）'!G223</f>
        <v>0</v>
      </c>
      <c r="H219" s="1078">
        <f>'入力用②（定期報告）'!H223</f>
        <v>0</v>
      </c>
      <c r="I219" s="1078">
        <f>'入力用②（定期報告）'!I223</f>
        <v>0</v>
      </c>
      <c r="J219" s="1078">
        <f>'入力用②（定期報告）'!J223</f>
        <v>0</v>
      </c>
      <c r="K219" s="1078">
        <f>'入力用②（定期報告）'!K223</f>
        <v>0</v>
      </c>
      <c r="L219" s="1078">
        <f>'入力用②（定期報告）'!L223</f>
        <v>0</v>
      </c>
      <c r="M219" s="1078">
        <f>'入力用②（定期報告）'!M223</f>
        <v>0</v>
      </c>
      <c r="N219" s="1078">
        <f>'入力用②（定期報告）'!N223</f>
        <v>0</v>
      </c>
      <c r="O219" s="1078">
        <f>'入力用②（定期報告）'!O223</f>
        <v>0</v>
      </c>
      <c r="P219" s="1078">
        <f>'入力用②（定期報告）'!P223</f>
        <v>0</v>
      </c>
      <c r="Q219" s="1078">
        <f>'入力用②（定期報告）'!Q223</f>
        <v>0</v>
      </c>
      <c r="R219" s="1078">
        <f>'入力用②（定期報告）'!R223</f>
        <v>0</v>
      </c>
      <c r="S219" s="1078">
        <f>'入力用②（定期報告）'!S223</f>
        <v>0</v>
      </c>
      <c r="T219" s="1078">
        <f>'入力用②（定期報告）'!T223</f>
        <v>0</v>
      </c>
      <c r="U219" s="1078">
        <f>'入力用②（定期報告）'!U223</f>
        <v>0</v>
      </c>
      <c r="V219" s="1078">
        <f>'入力用②（定期報告）'!V223</f>
        <v>0</v>
      </c>
      <c r="W219" s="1078">
        <f>'入力用②（定期報告）'!W223</f>
        <v>0</v>
      </c>
      <c r="X219" s="1078">
        <f>'入力用②（定期報告）'!X223</f>
        <v>0</v>
      </c>
      <c r="Y219" s="1078">
        <f>'入力用②（定期報告）'!Y223</f>
        <v>0</v>
      </c>
      <c r="Z219" s="1078">
        <f>'入力用②（定期報告）'!Z223</f>
        <v>0</v>
      </c>
      <c r="AA219" s="1078">
        <f>'入力用②（定期報告）'!AA223</f>
        <v>0</v>
      </c>
      <c r="AB219" s="1078">
        <f>'入力用②（定期報告）'!AB223</f>
        <v>0</v>
      </c>
      <c r="AC219" s="1078">
        <f>'入力用②（定期報告）'!AC223</f>
        <v>0</v>
      </c>
      <c r="AD219" s="1078">
        <f>'入力用②（定期報告）'!AD223</f>
        <v>0</v>
      </c>
      <c r="AE219" s="1078">
        <f>'入力用②（定期報告）'!AE223</f>
        <v>0</v>
      </c>
      <c r="AF219" s="1078">
        <f>'入力用②（定期報告）'!AF223</f>
        <v>0</v>
      </c>
      <c r="AG219" s="1078">
        <f>'入力用②（定期報告）'!AG223</f>
        <v>0</v>
      </c>
      <c r="AH219" s="1078">
        <f>'入力用②（定期報告）'!AH223</f>
        <v>0</v>
      </c>
      <c r="AI219" s="1078">
        <f>'入力用②（定期報告）'!AI223</f>
        <v>0</v>
      </c>
      <c r="AJ219" s="170"/>
    </row>
    <row r="220" spans="2:38" ht="16.149999999999999" customHeight="1">
      <c r="B220" s="176"/>
      <c r="C220" s="161"/>
      <c r="D220" s="1078">
        <f>'入力用②（定期報告）'!D224</f>
        <v>0</v>
      </c>
      <c r="E220" s="1078">
        <f>'入力用②（定期報告）'!E224</f>
        <v>0</v>
      </c>
      <c r="F220" s="1078">
        <f>'入力用②（定期報告）'!F224</f>
        <v>0</v>
      </c>
      <c r="G220" s="1078">
        <f>'入力用②（定期報告）'!G224</f>
        <v>0</v>
      </c>
      <c r="H220" s="1078">
        <f>'入力用②（定期報告）'!H224</f>
        <v>0</v>
      </c>
      <c r="I220" s="1078">
        <f>'入力用②（定期報告）'!I224</f>
        <v>0</v>
      </c>
      <c r="J220" s="1078">
        <f>'入力用②（定期報告）'!J224</f>
        <v>0</v>
      </c>
      <c r="K220" s="1078">
        <f>'入力用②（定期報告）'!K224</f>
        <v>0</v>
      </c>
      <c r="L220" s="1078">
        <f>'入力用②（定期報告）'!L224</f>
        <v>0</v>
      </c>
      <c r="M220" s="1078">
        <f>'入力用②（定期報告）'!M224</f>
        <v>0</v>
      </c>
      <c r="N220" s="1078">
        <f>'入力用②（定期報告）'!N224</f>
        <v>0</v>
      </c>
      <c r="O220" s="1078">
        <f>'入力用②（定期報告）'!O224</f>
        <v>0</v>
      </c>
      <c r="P220" s="1078">
        <f>'入力用②（定期報告）'!P224</f>
        <v>0</v>
      </c>
      <c r="Q220" s="1078">
        <f>'入力用②（定期報告）'!Q224</f>
        <v>0</v>
      </c>
      <c r="R220" s="1078">
        <f>'入力用②（定期報告）'!R224</f>
        <v>0</v>
      </c>
      <c r="S220" s="1078">
        <f>'入力用②（定期報告）'!S224</f>
        <v>0</v>
      </c>
      <c r="T220" s="1078">
        <f>'入力用②（定期報告）'!T224</f>
        <v>0</v>
      </c>
      <c r="U220" s="1078">
        <f>'入力用②（定期報告）'!U224</f>
        <v>0</v>
      </c>
      <c r="V220" s="1078">
        <f>'入力用②（定期報告）'!V224</f>
        <v>0</v>
      </c>
      <c r="W220" s="1078">
        <f>'入力用②（定期報告）'!W224</f>
        <v>0</v>
      </c>
      <c r="X220" s="1078">
        <f>'入力用②（定期報告）'!X224</f>
        <v>0</v>
      </c>
      <c r="Y220" s="1078">
        <f>'入力用②（定期報告）'!Y224</f>
        <v>0</v>
      </c>
      <c r="Z220" s="1078">
        <f>'入力用②（定期報告）'!Z224</f>
        <v>0</v>
      </c>
      <c r="AA220" s="1078">
        <f>'入力用②（定期報告）'!AA224</f>
        <v>0</v>
      </c>
      <c r="AB220" s="1078">
        <f>'入力用②（定期報告）'!AB224</f>
        <v>0</v>
      </c>
      <c r="AC220" s="1078">
        <f>'入力用②（定期報告）'!AC224</f>
        <v>0</v>
      </c>
      <c r="AD220" s="1078">
        <f>'入力用②（定期報告）'!AD224</f>
        <v>0</v>
      </c>
      <c r="AE220" s="1078">
        <f>'入力用②（定期報告）'!AE224</f>
        <v>0</v>
      </c>
      <c r="AF220" s="1078">
        <f>'入力用②（定期報告）'!AF224</f>
        <v>0</v>
      </c>
      <c r="AG220" s="1078">
        <f>'入力用②（定期報告）'!AG224</f>
        <v>0</v>
      </c>
      <c r="AH220" s="1078">
        <f>'入力用②（定期報告）'!AH224</f>
        <v>0</v>
      </c>
      <c r="AI220" s="1078">
        <f>'入力用②（定期報告）'!AI224</f>
        <v>0</v>
      </c>
      <c r="AJ220" s="170"/>
    </row>
    <row r="221" spans="2:38" ht="16.149999999999999" customHeight="1">
      <c r="B221" s="176"/>
      <c r="C221" s="161"/>
      <c r="D221" s="1078">
        <f>'入力用②（定期報告）'!D225</f>
        <v>0</v>
      </c>
      <c r="E221" s="1078">
        <f>'入力用②（定期報告）'!E225</f>
        <v>0</v>
      </c>
      <c r="F221" s="1078">
        <f>'入力用②（定期報告）'!F225</f>
        <v>0</v>
      </c>
      <c r="G221" s="1078">
        <f>'入力用②（定期報告）'!G225</f>
        <v>0</v>
      </c>
      <c r="H221" s="1078">
        <f>'入力用②（定期報告）'!H225</f>
        <v>0</v>
      </c>
      <c r="I221" s="1078">
        <f>'入力用②（定期報告）'!I225</f>
        <v>0</v>
      </c>
      <c r="J221" s="1078">
        <f>'入力用②（定期報告）'!J225</f>
        <v>0</v>
      </c>
      <c r="K221" s="1078">
        <f>'入力用②（定期報告）'!K225</f>
        <v>0</v>
      </c>
      <c r="L221" s="1078">
        <f>'入力用②（定期報告）'!L225</f>
        <v>0</v>
      </c>
      <c r="M221" s="1078">
        <f>'入力用②（定期報告）'!M225</f>
        <v>0</v>
      </c>
      <c r="N221" s="1078">
        <f>'入力用②（定期報告）'!N225</f>
        <v>0</v>
      </c>
      <c r="O221" s="1078">
        <f>'入力用②（定期報告）'!O225</f>
        <v>0</v>
      </c>
      <c r="P221" s="1078">
        <f>'入力用②（定期報告）'!P225</f>
        <v>0</v>
      </c>
      <c r="Q221" s="1078">
        <f>'入力用②（定期報告）'!Q225</f>
        <v>0</v>
      </c>
      <c r="R221" s="1078">
        <f>'入力用②（定期報告）'!R225</f>
        <v>0</v>
      </c>
      <c r="S221" s="1078">
        <f>'入力用②（定期報告）'!S225</f>
        <v>0</v>
      </c>
      <c r="T221" s="1078">
        <f>'入力用②（定期報告）'!T225</f>
        <v>0</v>
      </c>
      <c r="U221" s="1078">
        <f>'入力用②（定期報告）'!U225</f>
        <v>0</v>
      </c>
      <c r="V221" s="1078">
        <f>'入力用②（定期報告）'!V225</f>
        <v>0</v>
      </c>
      <c r="W221" s="1078">
        <f>'入力用②（定期報告）'!W225</f>
        <v>0</v>
      </c>
      <c r="X221" s="1078">
        <f>'入力用②（定期報告）'!X225</f>
        <v>0</v>
      </c>
      <c r="Y221" s="1078">
        <f>'入力用②（定期報告）'!Y225</f>
        <v>0</v>
      </c>
      <c r="Z221" s="1078">
        <f>'入力用②（定期報告）'!Z225</f>
        <v>0</v>
      </c>
      <c r="AA221" s="1078">
        <f>'入力用②（定期報告）'!AA225</f>
        <v>0</v>
      </c>
      <c r="AB221" s="1078">
        <f>'入力用②（定期報告）'!AB225</f>
        <v>0</v>
      </c>
      <c r="AC221" s="1078">
        <f>'入力用②（定期報告）'!AC225</f>
        <v>0</v>
      </c>
      <c r="AD221" s="1078">
        <f>'入力用②（定期報告）'!AD225</f>
        <v>0</v>
      </c>
      <c r="AE221" s="1078">
        <f>'入力用②（定期報告）'!AE225</f>
        <v>0</v>
      </c>
      <c r="AF221" s="1078">
        <f>'入力用②（定期報告）'!AF225</f>
        <v>0</v>
      </c>
      <c r="AG221" s="1078">
        <f>'入力用②（定期報告）'!AG225</f>
        <v>0</v>
      </c>
      <c r="AH221" s="1078">
        <f>'入力用②（定期報告）'!AH225</f>
        <v>0</v>
      </c>
      <c r="AI221" s="1078">
        <f>'入力用②（定期報告）'!AI225</f>
        <v>0</v>
      </c>
      <c r="AJ221" s="170"/>
    </row>
    <row r="222" spans="2:38" ht="16.149999999999999" customHeight="1">
      <c r="B222" s="176"/>
      <c r="C222" s="161"/>
      <c r="D222" s="1078">
        <f>'入力用②（定期報告）'!D226</f>
        <v>0</v>
      </c>
      <c r="E222" s="1078">
        <f>'入力用②（定期報告）'!E226</f>
        <v>0</v>
      </c>
      <c r="F222" s="1078">
        <f>'入力用②（定期報告）'!F226</f>
        <v>0</v>
      </c>
      <c r="G222" s="1078">
        <f>'入力用②（定期報告）'!G226</f>
        <v>0</v>
      </c>
      <c r="H222" s="1078">
        <f>'入力用②（定期報告）'!H226</f>
        <v>0</v>
      </c>
      <c r="I222" s="1078">
        <f>'入力用②（定期報告）'!I226</f>
        <v>0</v>
      </c>
      <c r="J222" s="1078">
        <f>'入力用②（定期報告）'!J226</f>
        <v>0</v>
      </c>
      <c r="K222" s="1078">
        <f>'入力用②（定期報告）'!K226</f>
        <v>0</v>
      </c>
      <c r="L222" s="1078">
        <f>'入力用②（定期報告）'!L226</f>
        <v>0</v>
      </c>
      <c r="M222" s="1078">
        <f>'入力用②（定期報告）'!M226</f>
        <v>0</v>
      </c>
      <c r="N222" s="1078">
        <f>'入力用②（定期報告）'!N226</f>
        <v>0</v>
      </c>
      <c r="O222" s="1078">
        <f>'入力用②（定期報告）'!O226</f>
        <v>0</v>
      </c>
      <c r="P222" s="1078">
        <f>'入力用②（定期報告）'!P226</f>
        <v>0</v>
      </c>
      <c r="Q222" s="1078">
        <f>'入力用②（定期報告）'!Q226</f>
        <v>0</v>
      </c>
      <c r="R222" s="1078">
        <f>'入力用②（定期報告）'!R226</f>
        <v>0</v>
      </c>
      <c r="S222" s="1078">
        <f>'入力用②（定期報告）'!S226</f>
        <v>0</v>
      </c>
      <c r="T222" s="1078">
        <f>'入力用②（定期報告）'!T226</f>
        <v>0</v>
      </c>
      <c r="U222" s="1078">
        <f>'入力用②（定期報告）'!U226</f>
        <v>0</v>
      </c>
      <c r="V222" s="1078">
        <f>'入力用②（定期報告）'!V226</f>
        <v>0</v>
      </c>
      <c r="W222" s="1078">
        <f>'入力用②（定期報告）'!W226</f>
        <v>0</v>
      </c>
      <c r="X222" s="1078">
        <f>'入力用②（定期報告）'!X226</f>
        <v>0</v>
      </c>
      <c r="Y222" s="1078">
        <f>'入力用②（定期報告）'!Y226</f>
        <v>0</v>
      </c>
      <c r="Z222" s="1078">
        <f>'入力用②（定期報告）'!Z226</f>
        <v>0</v>
      </c>
      <c r="AA222" s="1078">
        <f>'入力用②（定期報告）'!AA226</f>
        <v>0</v>
      </c>
      <c r="AB222" s="1078">
        <f>'入力用②（定期報告）'!AB226</f>
        <v>0</v>
      </c>
      <c r="AC222" s="1078">
        <f>'入力用②（定期報告）'!AC226</f>
        <v>0</v>
      </c>
      <c r="AD222" s="1078">
        <f>'入力用②（定期報告）'!AD226</f>
        <v>0</v>
      </c>
      <c r="AE222" s="1078">
        <f>'入力用②（定期報告）'!AE226</f>
        <v>0</v>
      </c>
      <c r="AF222" s="1078">
        <f>'入力用②（定期報告）'!AF226</f>
        <v>0</v>
      </c>
      <c r="AG222" s="1078">
        <f>'入力用②（定期報告）'!AG226</f>
        <v>0</v>
      </c>
      <c r="AH222" s="1078">
        <f>'入力用②（定期報告）'!AH226</f>
        <v>0</v>
      </c>
      <c r="AI222" s="1078">
        <f>'入力用②（定期報告）'!AI226</f>
        <v>0</v>
      </c>
      <c r="AJ222" s="170"/>
    </row>
    <row r="223" spans="2:38" ht="16.149999999999999" customHeight="1">
      <c r="B223" s="176"/>
      <c r="C223" s="161"/>
      <c r="D223" s="1078">
        <f>'入力用②（定期報告）'!D227</f>
        <v>0</v>
      </c>
      <c r="E223" s="1078">
        <f>'入力用②（定期報告）'!E227</f>
        <v>0</v>
      </c>
      <c r="F223" s="1078">
        <f>'入力用②（定期報告）'!F227</f>
        <v>0</v>
      </c>
      <c r="G223" s="1078">
        <f>'入力用②（定期報告）'!G227</f>
        <v>0</v>
      </c>
      <c r="H223" s="1078">
        <f>'入力用②（定期報告）'!H227</f>
        <v>0</v>
      </c>
      <c r="I223" s="1078">
        <f>'入力用②（定期報告）'!I227</f>
        <v>0</v>
      </c>
      <c r="J223" s="1078">
        <f>'入力用②（定期報告）'!J227</f>
        <v>0</v>
      </c>
      <c r="K223" s="1078">
        <f>'入力用②（定期報告）'!K227</f>
        <v>0</v>
      </c>
      <c r="L223" s="1078">
        <f>'入力用②（定期報告）'!L227</f>
        <v>0</v>
      </c>
      <c r="M223" s="1078">
        <f>'入力用②（定期報告）'!M227</f>
        <v>0</v>
      </c>
      <c r="N223" s="1078">
        <f>'入力用②（定期報告）'!N227</f>
        <v>0</v>
      </c>
      <c r="O223" s="1078">
        <f>'入力用②（定期報告）'!O227</f>
        <v>0</v>
      </c>
      <c r="P223" s="1078">
        <f>'入力用②（定期報告）'!P227</f>
        <v>0</v>
      </c>
      <c r="Q223" s="1078">
        <f>'入力用②（定期報告）'!Q227</f>
        <v>0</v>
      </c>
      <c r="R223" s="1078">
        <f>'入力用②（定期報告）'!R227</f>
        <v>0</v>
      </c>
      <c r="S223" s="1078">
        <f>'入力用②（定期報告）'!S227</f>
        <v>0</v>
      </c>
      <c r="T223" s="1078">
        <f>'入力用②（定期報告）'!T227</f>
        <v>0</v>
      </c>
      <c r="U223" s="1078">
        <f>'入力用②（定期報告）'!U227</f>
        <v>0</v>
      </c>
      <c r="V223" s="1078">
        <f>'入力用②（定期報告）'!V227</f>
        <v>0</v>
      </c>
      <c r="W223" s="1078">
        <f>'入力用②（定期報告）'!W227</f>
        <v>0</v>
      </c>
      <c r="X223" s="1078">
        <f>'入力用②（定期報告）'!X227</f>
        <v>0</v>
      </c>
      <c r="Y223" s="1078">
        <f>'入力用②（定期報告）'!Y227</f>
        <v>0</v>
      </c>
      <c r="Z223" s="1078">
        <f>'入力用②（定期報告）'!Z227</f>
        <v>0</v>
      </c>
      <c r="AA223" s="1078">
        <f>'入力用②（定期報告）'!AA227</f>
        <v>0</v>
      </c>
      <c r="AB223" s="1078">
        <f>'入力用②（定期報告）'!AB227</f>
        <v>0</v>
      </c>
      <c r="AC223" s="1078">
        <f>'入力用②（定期報告）'!AC227</f>
        <v>0</v>
      </c>
      <c r="AD223" s="1078">
        <f>'入力用②（定期報告）'!AD227</f>
        <v>0</v>
      </c>
      <c r="AE223" s="1078">
        <f>'入力用②（定期報告）'!AE227</f>
        <v>0</v>
      </c>
      <c r="AF223" s="1078">
        <f>'入力用②（定期報告）'!AF227</f>
        <v>0</v>
      </c>
      <c r="AG223" s="1078">
        <f>'入力用②（定期報告）'!AG227</f>
        <v>0</v>
      </c>
      <c r="AH223" s="1078">
        <f>'入力用②（定期報告）'!AH227</f>
        <v>0</v>
      </c>
      <c r="AI223" s="1078">
        <f>'入力用②（定期報告）'!AI227</f>
        <v>0</v>
      </c>
      <c r="AJ223" s="170"/>
    </row>
    <row r="224" spans="2:38" ht="16.149999999999999" customHeight="1">
      <c r="B224" s="176"/>
      <c r="C224" s="161"/>
      <c r="D224" s="1078">
        <f>'入力用②（定期報告）'!D228</f>
        <v>0</v>
      </c>
      <c r="E224" s="1078">
        <f>'入力用②（定期報告）'!E228</f>
        <v>0</v>
      </c>
      <c r="F224" s="1078">
        <f>'入力用②（定期報告）'!F228</f>
        <v>0</v>
      </c>
      <c r="G224" s="1078">
        <f>'入力用②（定期報告）'!G228</f>
        <v>0</v>
      </c>
      <c r="H224" s="1078">
        <f>'入力用②（定期報告）'!H228</f>
        <v>0</v>
      </c>
      <c r="I224" s="1078">
        <f>'入力用②（定期報告）'!I228</f>
        <v>0</v>
      </c>
      <c r="J224" s="1078">
        <f>'入力用②（定期報告）'!J228</f>
        <v>0</v>
      </c>
      <c r="K224" s="1078">
        <f>'入力用②（定期報告）'!K228</f>
        <v>0</v>
      </c>
      <c r="L224" s="1078">
        <f>'入力用②（定期報告）'!L228</f>
        <v>0</v>
      </c>
      <c r="M224" s="1078">
        <f>'入力用②（定期報告）'!M228</f>
        <v>0</v>
      </c>
      <c r="N224" s="1078">
        <f>'入力用②（定期報告）'!N228</f>
        <v>0</v>
      </c>
      <c r="O224" s="1078">
        <f>'入力用②（定期報告）'!O228</f>
        <v>0</v>
      </c>
      <c r="P224" s="1078">
        <f>'入力用②（定期報告）'!P228</f>
        <v>0</v>
      </c>
      <c r="Q224" s="1078">
        <f>'入力用②（定期報告）'!Q228</f>
        <v>0</v>
      </c>
      <c r="R224" s="1078">
        <f>'入力用②（定期報告）'!R228</f>
        <v>0</v>
      </c>
      <c r="S224" s="1078">
        <f>'入力用②（定期報告）'!S228</f>
        <v>0</v>
      </c>
      <c r="T224" s="1078">
        <f>'入力用②（定期報告）'!T228</f>
        <v>0</v>
      </c>
      <c r="U224" s="1078">
        <f>'入力用②（定期報告）'!U228</f>
        <v>0</v>
      </c>
      <c r="V224" s="1078">
        <f>'入力用②（定期報告）'!V228</f>
        <v>0</v>
      </c>
      <c r="W224" s="1078">
        <f>'入力用②（定期報告）'!W228</f>
        <v>0</v>
      </c>
      <c r="X224" s="1078">
        <f>'入力用②（定期報告）'!X228</f>
        <v>0</v>
      </c>
      <c r="Y224" s="1078">
        <f>'入力用②（定期報告）'!Y228</f>
        <v>0</v>
      </c>
      <c r="Z224" s="1078">
        <f>'入力用②（定期報告）'!Z228</f>
        <v>0</v>
      </c>
      <c r="AA224" s="1078">
        <f>'入力用②（定期報告）'!AA228</f>
        <v>0</v>
      </c>
      <c r="AB224" s="1078">
        <f>'入力用②（定期報告）'!AB228</f>
        <v>0</v>
      </c>
      <c r="AC224" s="1078">
        <f>'入力用②（定期報告）'!AC228</f>
        <v>0</v>
      </c>
      <c r="AD224" s="1078">
        <f>'入力用②（定期報告）'!AD228</f>
        <v>0</v>
      </c>
      <c r="AE224" s="1078">
        <f>'入力用②（定期報告）'!AE228</f>
        <v>0</v>
      </c>
      <c r="AF224" s="1078">
        <f>'入力用②（定期報告）'!AF228</f>
        <v>0</v>
      </c>
      <c r="AG224" s="1078">
        <f>'入力用②（定期報告）'!AG228</f>
        <v>0</v>
      </c>
      <c r="AH224" s="1078">
        <f>'入力用②（定期報告）'!AH228</f>
        <v>0</v>
      </c>
      <c r="AI224" s="1078">
        <f>'入力用②（定期報告）'!AI228</f>
        <v>0</v>
      </c>
      <c r="AJ224" s="170"/>
    </row>
    <row r="225" spans="2:36" ht="16.149999999999999" customHeight="1">
      <c r="B225" s="176"/>
      <c r="C225" s="161"/>
      <c r="D225" s="1078">
        <f>'入力用②（定期報告）'!D229</f>
        <v>0</v>
      </c>
      <c r="E225" s="1078">
        <f>'入力用②（定期報告）'!E229</f>
        <v>0</v>
      </c>
      <c r="F225" s="1078">
        <f>'入力用②（定期報告）'!F229</f>
        <v>0</v>
      </c>
      <c r="G225" s="1078">
        <f>'入力用②（定期報告）'!G229</f>
        <v>0</v>
      </c>
      <c r="H225" s="1078">
        <f>'入力用②（定期報告）'!H229</f>
        <v>0</v>
      </c>
      <c r="I225" s="1078">
        <f>'入力用②（定期報告）'!I229</f>
        <v>0</v>
      </c>
      <c r="J225" s="1078">
        <f>'入力用②（定期報告）'!J229</f>
        <v>0</v>
      </c>
      <c r="K225" s="1078">
        <f>'入力用②（定期報告）'!K229</f>
        <v>0</v>
      </c>
      <c r="L225" s="1078">
        <f>'入力用②（定期報告）'!L229</f>
        <v>0</v>
      </c>
      <c r="M225" s="1078">
        <f>'入力用②（定期報告）'!M229</f>
        <v>0</v>
      </c>
      <c r="N225" s="1078">
        <f>'入力用②（定期報告）'!N229</f>
        <v>0</v>
      </c>
      <c r="O225" s="1078">
        <f>'入力用②（定期報告）'!O229</f>
        <v>0</v>
      </c>
      <c r="P225" s="1078">
        <f>'入力用②（定期報告）'!P229</f>
        <v>0</v>
      </c>
      <c r="Q225" s="1078">
        <f>'入力用②（定期報告）'!Q229</f>
        <v>0</v>
      </c>
      <c r="R225" s="1078">
        <f>'入力用②（定期報告）'!R229</f>
        <v>0</v>
      </c>
      <c r="S225" s="1078">
        <f>'入力用②（定期報告）'!S229</f>
        <v>0</v>
      </c>
      <c r="T225" s="1078">
        <f>'入力用②（定期報告）'!T229</f>
        <v>0</v>
      </c>
      <c r="U225" s="1078">
        <f>'入力用②（定期報告）'!U229</f>
        <v>0</v>
      </c>
      <c r="V225" s="1078">
        <f>'入力用②（定期報告）'!V229</f>
        <v>0</v>
      </c>
      <c r="W225" s="1078">
        <f>'入力用②（定期報告）'!W229</f>
        <v>0</v>
      </c>
      <c r="X225" s="1078">
        <f>'入力用②（定期報告）'!X229</f>
        <v>0</v>
      </c>
      <c r="Y225" s="1078">
        <f>'入力用②（定期報告）'!Y229</f>
        <v>0</v>
      </c>
      <c r="Z225" s="1078">
        <f>'入力用②（定期報告）'!Z229</f>
        <v>0</v>
      </c>
      <c r="AA225" s="1078">
        <f>'入力用②（定期報告）'!AA229</f>
        <v>0</v>
      </c>
      <c r="AB225" s="1078">
        <f>'入力用②（定期報告）'!AB229</f>
        <v>0</v>
      </c>
      <c r="AC225" s="1078">
        <f>'入力用②（定期報告）'!AC229</f>
        <v>0</v>
      </c>
      <c r="AD225" s="1078">
        <f>'入力用②（定期報告）'!AD229</f>
        <v>0</v>
      </c>
      <c r="AE225" s="1078">
        <f>'入力用②（定期報告）'!AE229</f>
        <v>0</v>
      </c>
      <c r="AF225" s="1078">
        <f>'入力用②（定期報告）'!AF229</f>
        <v>0</v>
      </c>
      <c r="AG225" s="1078">
        <f>'入力用②（定期報告）'!AG229</f>
        <v>0</v>
      </c>
      <c r="AH225" s="1078">
        <f>'入力用②（定期報告）'!AH229</f>
        <v>0</v>
      </c>
      <c r="AI225" s="1078">
        <f>'入力用②（定期報告）'!AI229</f>
        <v>0</v>
      </c>
      <c r="AJ225" s="170"/>
    </row>
    <row r="226" spans="2:36" ht="16.149999999999999" customHeight="1">
      <c r="B226" s="176"/>
      <c r="C226" s="161"/>
      <c r="D226" s="1078">
        <f>'入力用②（定期報告）'!D230</f>
        <v>0</v>
      </c>
      <c r="E226" s="1078">
        <f>'入力用②（定期報告）'!E230</f>
        <v>0</v>
      </c>
      <c r="F226" s="1078">
        <f>'入力用②（定期報告）'!F230</f>
        <v>0</v>
      </c>
      <c r="G226" s="1078">
        <f>'入力用②（定期報告）'!G230</f>
        <v>0</v>
      </c>
      <c r="H226" s="1078">
        <f>'入力用②（定期報告）'!H230</f>
        <v>0</v>
      </c>
      <c r="I226" s="1078">
        <f>'入力用②（定期報告）'!I230</f>
        <v>0</v>
      </c>
      <c r="J226" s="1078">
        <f>'入力用②（定期報告）'!J230</f>
        <v>0</v>
      </c>
      <c r="K226" s="1078">
        <f>'入力用②（定期報告）'!K230</f>
        <v>0</v>
      </c>
      <c r="L226" s="1078">
        <f>'入力用②（定期報告）'!L230</f>
        <v>0</v>
      </c>
      <c r="M226" s="1078">
        <f>'入力用②（定期報告）'!M230</f>
        <v>0</v>
      </c>
      <c r="N226" s="1078">
        <f>'入力用②（定期報告）'!N230</f>
        <v>0</v>
      </c>
      <c r="O226" s="1078">
        <f>'入力用②（定期報告）'!O230</f>
        <v>0</v>
      </c>
      <c r="P226" s="1078">
        <f>'入力用②（定期報告）'!P230</f>
        <v>0</v>
      </c>
      <c r="Q226" s="1078">
        <f>'入力用②（定期報告）'!Q230</f>
        <v>0</v>
      </c>
      <c r="R226" s="1078">
        <f>'入力用②（定期報告）'!R230</f>
        <v>0</v>
      </c>
      <c r="S226" s="1078">
        <f>'入力用②（定期報告）'!S230</f>
        <v>0</v>
      </c>
      <c r="T226" s="1078">
        <f>'入力用②（定期報告）'!T230</f>
        <v>0</v>
      </c>
      <c r="U226" s="1078">
        <f>'入力用②（定期報告）'!U230</f>
        <v>0</v>
      </c>
      <c r="V226" s="1078">
        <f>'入力用②（定期報告）'!V230</f>
        <v>0</v>
      </c>
      <c r="W226" s="1078">
        <f>'入力用②（定期報告）'!W230</f>
        <v>0</v>
      </c>
      <c r="X226" s="1078">
        <f>'入力用②（定期報告）'!X230</f>
        <v>0</v>
      </c>
      <c r="Y226" s="1078">
        <f>'入力用②（定期報告）'!Y230</f>
        <v>0</v>
      </c>
      <c r="Z226" s="1078">
        <f>'入力用②（定期報告）'!Z230</f>
        <v>0</v>
      </c>
      <c r="AA226" s="1078">
        <f>'入力用②（定期報告）'!AA230</f>
        <v>0</v>
      </c>
      <c r="AB226" s="1078">
        <f>'入力用②（定期報告）'!AB230</f>
        <v>0</v>
      </c>
      <c r="AC226" s="1078">
        <f>'入力用②（定期報告）'!AC230</f>
        <v>0</v>
      </c>
      <c r="AD226" s="1078">
        <f>'入力用②（定期報告）'!AD230</f>
        <v>0</v>
      </c>
      <c r="AE226" s="1078">
        <f>'入力用②（定期報告）'!AE230</f>
        <v>0</v>
      </c>
      <c r="AF226" s="1078">
        <f>'入力用②（定期報告）'!AF230</f>
        <v>0</v>
      </c>
      <c r="AG226" s="1078">
        <f>'入力用②（定期報告）'!AG230</f>
        <v>0</v>
      </c>
      <c r="AH226" s="1078">
        <f>'入力用②（定期報告）'!AH230</f>
        <v>0</v>
      </c>
      <c r="AI226" s="1078">
        <f>'入力用②（定期報告）'!AI230</f>
        <v>0</v>
      </c>
      <c r="AJ226" s="170"/>
    </row>
    <row r="227" spans="2:36" ht="16.149999999999999" customHeight="1">
      <c r="B227" s="176"/>
      <c r="C227" s="161"/>
      <c r="D227" s="1078">
        <f>'入力用②（定期報告）'!D231</f>
        <v>0</v>
      </c>
      <c r="E227" s="1078">
        <f>'入力用②（定期報告）'!E231</f>
        <v>0</v>
      </c>
      <c r="F227" s="1078">
        <f>'入力用②（定期報告）'!F231</f>
        <v>0</v>
      </c>
      <c r="G227" s="1078">
        <f>'入力用②（定期報告）'!G231</f>
        <v>0</v>
      </c>
      <c r="H227" s="1078">
        <f>'入力用②（定期報告）'!H231</f>
        <v>0</v>
      </c>
      <c r="I227" s="1078">
        <f>'入力用②（定期報告）'!I231</f>
        <v>0</v>
      </c>
      <c r="J227" s="1078">
        <f>'入力用②（定期報告）'!J231</f>
        <v>0</v>
      </c>
      <c r="K227" s="1078">
        <f>'入力用②（定期報告）'!K231</f>
        <v>0</v>
      </c>
      <c r="L227" s="1078">
        <f>'入力用②（定期報告）'!L231</f>
        <v>0</v>
      </c>
      <c r="M227" s="1078">
        <f>'入力用②（定期報告）'!M231</f>
        <v>0</v>
      </c>
      <c r="N227" s="1078">
        <f>'入力用②（定期報告）'!N231</f>
        <v>0</v>
      </c>
      <c r="O227" s="1078">
        <f>'入力用②（定期報告）'!O231</f>
        <v>0</v>
      </c>
      <c r="P227" s="1078">
        <f>'入力用②（定期報告）'!P231</f>
        <v>0</v>
      </c>
      <c r="Q227" s="1078">
        <f>'入力用②（定期報告）'!Q231</f>
        <v>0</v>
      </c>
      <c r="R227" s="1078">
        <f>'入力用②（定期報告）'!R231</f>
        <v>0</v>
      </c>
      <c r="S227" s="1078">
        <f>'入力用②（定期報告）'!S231</f>
        <v>0</v>
      </c>
      <c r="T227" s="1078">
        <f>'入力用②（定期報告）'!T231</f>
        <v>0</v>
      </c>
      <c r="U227" s="1078">
        <f>'入力用②（定期報告）'!U231</f>
        <v>0</v>
      </c>
      <c r="V227" s="1078">
        <f>'入力用②（定期報告）'!V231</f>
        <v>0</v>
      </c>
      <c r="W227" s="1078">
        <f>'入力用②（定期報告）'!W231</f>
        <v>0</v>
      </c>
      <c r="X227" s="1078">
        <f>'入力用②（定期報告）'!X231</f>
        <v>0</v>
      </c>
      <c r="Y227" s="1078">
        <f>'入力用②（定期報告）'!Y231</f>
        <v>0</v>
      </c>
      <c r="Z227" s="1078">
        <f>'入力用②（定期報告）'!Z231</f>
        <v>0</v>
      </c>
      <c r="AA227" s="1078">
        <f>'入力用②（定期報告）'!AA231</f>
        <v>0</v>
      </c>
      <c r="AB227" s="1078">
        <f>'入力用②（定期報告）'!AB231</f>
        <v>0</v>
      </c>
      <c r="AC227" s="1078">
        <f>'入力用②（定期報告）'!AC231</f>
        <v>0</v>
      </c>
      <c r="AD227" s="1078">
        <f>'入力用②（定期報告）'!AD231</f>
        <v>0</v>
      </c>
      <c r="AE227" s="1078">
        <f>'入力用②（定期報告）'!AE231</f>
        <v>0</v>
      </c>
      <c r="AF227" s="1078">
        <f>'入力用②（定期報告）'!AF231</f>
        <v>0</v>
      </c>
      <c r="AG227" s="1078">
        <f>'入力用②（定期報告）'!AG231</f>
        <v>0</v>
      </c>
      <c r="AH227" s="1078">
        <f>'入力用②（定期報告）'!AH231</f>
        <v>0</v>
      </c>
      <c r="AI227" s="1078">
        <f>'入力用②（定期報告）'!AI231</f>
        <v>0</v>
      </c>
      <c r="AJ227" s="170"/>
    </row>
    <row r="228" spans="2:36" ht="16.149999999999999" customHeight="1">
      <c r="B228" s="176"/>
      <c r="C228" s="161"/>
      <c r="D228" s="1078">
        <f>'入力用②（定期報告）'!D232</f>
        <v>0</v>
      </c>
      <c r="E228" s="1078">
        <f>'入力用②（定期報告）'!E232</f>
        <v>0</v>
      </c>
      <c r="F228" s="1078">
        <f>'入力用②（定期報告）'!F232</f>
        <v>0</v>
      </c>
      <c r="G228" s="1078">
        <f>'入力用②（定期報告）'!G232</f>
        <v>0</v>
      </c>
      <c r="H228" s="1078">
        <f>'入力用②（定期報告）'!H232</f>
        <v>0</v>
      </c>
      <c r="I228" s="1078">
        <f>'入力用②（定期報告）'!I232</f>
        <v>0</v>
      </c>
      <c r="J228" s="1078">
        <f>'入力用②（定期報告）'!J232</f>
        <v>0</v>
      </c>
      <c r="K228" s="1078">
        <f>'入力用②（定期報告）'!K232</f>
        <v>0</v>
      </c>
      <c r="L228" s="1078">
        <f>'入力用②（定期報告）'!L232</f>
        <v>0</v>
      </c>
      <c r="M228" s="1078">
        <f>'入力用②（定期報告）'!M232</f>
        <v>0</v>
      </c>
      <c r="N228" s="1078">
        <f>'入力用②（定期報告）'!N232</f>
        <v>0</v>
      </c>
      <c r="O228" s="1078">
        <f>'入力用②（定期報告）'!O232</f>
        <v>0</v>
      </c>
      <c r="P228" s="1078">
        <f>'入力用②（定期報告）'!P232</f>
        <v>0</v>
      </c>
      <c r="Q228" s="1078">
        <f>'入力用②（定期報告）'!Q232</f>
        <v>0</v>
      </c>
      <c r="R228" s="1078">
        <f>'入力用②（定期報告）'!R232</f>
        <v>0</v>
      </c>
      <c r="S228" s="1078">
        <f>'入力用②（定期報告）'!S232</f>
        <v>0</v>
      </c>
      <c r="T228" s="1078">
        <f>'入力用②（定期報告）'!T232</f>
        <v>0</v>
      </c>
      <c r="U228" s="1078">
        <f>'入力用②（定期報告）'!U232</f>
        <v>0</v>
      </c>
      <c r="V228" s="1078">
        <f>'入力用②（定期報告）'!V232</f>
        <v>0</v>
      </c>
      <c r="W228" s="1078">
        <f>'入力用②（定期報告）'!W232</f>
        <v>0</v>
      </c>
      <c r="X228" s="1078">
        <f>'入力用②（定期報告）'!X232</f>
        <v>0</v>
      </c>
      <c r="Y228" s="1078">
        <f>'入力用②（定期報告）'!Y232</f>
        <v>0</v>
      </c>
      <c r="Z228" s="1078">
        <f>'入力用②（定期報告）'!Z232</f>
        <v>0</v>
      </c>
      <c r="AA228" s="1078">
        <f>'入力用②（定期報告）'!AA232</f>
        <v>0</v>
      </c>
      <c r="AB228" s="1078">
        <f>'入力用②（定期報告）'!AB232</f>
        <v>0</v>
      </c>
      <c r="AC228" s="1078">
        <f>'入力用②（定期報告）'!AC232</f>
        <v>0</v>
      </c>
      <c r="AD228" s="1078">
        <f>'入力用②（定期報告）'!AD232</f>
        <v>0</v>
      </c>
      <c r="AE228" s="1078">
        <f>'入力用②（定期報告）'!AE232</f>
        <v>0</v>
      </c>
      <c r="AF228" s="1078">
        <f>'入力用②（定期報告）'!AF232</f>
        <v>0</v>
      </c>
      <c r="AG228" s="1078">
        <f>'入力用②（定期報告）'!AG232</f>
        <v>0</v>
      </c>
      <c r="AH228" s="1078">
        <f>'入力用②（定期報告）'!AH232</f>
        <v>0</v>
      </c>
      <c r="AI228" s="1078">
        <f>'入力用②（定期報告）'!AI232</f>
        <v>0</v>
      </c>
      <c r="AJ228" s="170"/>
    </row>
    <row r="229" spans="2:36" ht="16.149999999999999" customHeight="1">
      <c r="B229" s="176"/>
      <c r="C229" s="161"/>
      <c r="D229" s="1078">
        <f>'入力用②（定期報告）'!D233</f>
        <v>0</v>
      </c>
      <c r="E229" s="1078">
        <f>'入力用②（定期報告）'!E233</f>
        <v>0</v>
      </c>
      <c r="F229" s="1078">
        <f>'入力用②（定期報告）'!F233</f>
        <v>0</v>
      </c>
      <c r="G229" s="1078">
        <f>'入力用②（定期報告）'!G233</f>
        <v>0</v>
      </c>
      <c r="H229" s="1078">
        <f>'入力用②（定期報告）'!H233</f>
        <v>0</v>
      </c>
      <c r="I229" s="1078">
        <f>'入力用②（定期報告）'!I233</f>
        <v>0</v>
      </c>
      <c r="J229" s="1078">
        <f>'入力用②（定期報告）'!J233</f>
        <v>0</v>
      </c>
      <c r="K229" s="1078">
        <f>'入力用②（定期報告）'!K233</f>
        <v>0</v>
      </c>
      <c r="L229" s="1078">
        <f>'入力用②（定期報告）'!L233</f>
        <v>0</v>
      </c>
      <c r="M229" s="1078">
        <f>'入力用②（定期報告）'!M233</f>
        <v>0</v>
      </c>
      <c r="N229" s="1078">
        <f>'入力用②（定期報告）'!N233</f>
        <v>0</v>
      </c>
      <c r="O229" s="1078">
        <f>'入力用②（定期報告）'!O233</f>
        <v>0</v>
      </c>
      <c r="P229" s="1078">
        <f>'入力用②（定期報告）'!P233</f>
        <v>0</v>
      </c>
      <c r="Q229" s="1078">
        <f>'入力用②（定期報告）'!Q233</f>
        <v>0</v>
      </c>
      <c r="R229" s="1078">
        <f>'入力用②（定期報告）'!R233</f>
        <v>0</v>
      </c>
      <c r="S229" s="1078">
        <f>'入力用②（定期報告）'!S233</f>
        <v>0</v>
      </c>
      <c r="T229" s="1078">
        <f>'入力用②（定期報告）'!T233</f>
        <v>0</v>
      </c>
      <c r="U229" s="1078">
        <f>'入力用②（定期報告）'!U233</f>
        <v>0</v>
      </c>
      <c r="V229" s="1078">
        <f>'入力用②（定期報告）'!V233</f>
        <v>0</v>
      </c>
      <c r="W229" s="1078">
        <f>'入力用②（定期報告）'!W233</f>
        <v>0</v>
      </c>
      <c r="X229" s="1078">
        <f>'入力用②（定期報告）'!X233</f>
        <v>0</v>
      </c>
      <c r="Y229" s="1078">
        <f>'入力用②（定期報告）'!Y233</f>
        <v>0</v>
      </c>
      <c r="Z229" s="1078">
        <f>'入力用②（定期報告）'!Z233</f>
        <v>0</v>
      </c>
      <c r="AA229" s="1078">
        <f>'入力用②（定期報告）'!AA233</f>
        <v>0</v>
      </c>
      <c r="AB229" s="1078">
        <f>'入力用②（定期報告）'!AB233</f>
        <v>0</v>
      </c>
      <c r="AC229" s="1078">
        <f>'入力用②（定期報告）'!AC233</f>
        <v>0</v>
      </c>
      <c r="AD229" s="1078">
        <f>'入力用②（定期報告）'!AD233</f>
        <v>0</v>
      </c>
      <c r="AE229" s="1078">
        <f>'入力用②（定期報告）'!AE233</f>
        <v>0</v>
      </c>
      <c r="AF229" s="1078">
        <f>'入力用②（定期報告）'!AF233</f>
        <v>0</v>
      </c>
      <c r="AG229" s="1078">
        <f>'入力用②（定期報告）'!AG233</f>
        <v>0</v>
      </c>
      <c r="AH229" s="1078">
        <f>'入力用②（定期報告）'!AH233</f>
        <v>0</v>
      </c>
      <c r="AI229" s="1078">
        <f>'入力用②（定期報告）'!AI233</f>
        <v>0</v>
      </c>
      <c r="AJ229" s="170"/>
    </row>
    <row r="230" spans="2:36" ht="16.149999999999999" customHeight="1">
      <c r="B230" s="176"/>
      <c r="C230" s="161"/>
      <c r="D230" s="1078">
        <f>'入力用②（定期報告）'!D234</f>
        <v>0</v>
      </c>
      <c r="E230" s="1078">
        <f>'入力用②（定期報告）'!E234</f>
        <v>0</v>
      </c>
      <c r="F230" s="1078">
        <f>'入力用②（定期報告）'!F234</f>
        <v>0</v>
      </c>
      <c r="G230" s="1078">
        <f>'入力用②（定期報告）'!G234</f>
        <v>0</v>
      </c>
      <c r="H230" s="1078">
        <f>'入力用②（定期報告）'!H234</f>
        <v>0</v>
      </c>
      <c r="I230" s="1078">
        <f>'入力用②（定期報告）'!I234</f>
        <v>0</v>
      </c>
      <c r="J230" s="1078">
        <f>'入力用②（定期報告）'!J234</f>
        <v>0</v>
      </c>
      <c r="K230" s="1078">
        <f>'入力用②（定期報告）'!K234</f>
        <v>0</v>
      </c>
      <c r="L230" s="1078">
        <f>'入力用②（定期報告）'!L234</f>
        <v>0</v>
      </c>
      <c r="M230" s="1078">
        <f>'入力用②（定期報告）'!M234</f>
        <v>0</v>
      </c>
      <c r="N230" s="1078">
        <f>'入力用②（定期報告）'!N234</f>
        <v>0</v>
      </c>
      <c r="O230" s="1078">
        <f>'入力用②（定期報告）'!O234</f>
        <v>0</v>
      </c>
      <c r="P230" s="1078">
        <f>'入力用②（定期報告）'!P234</f>
        <v>0</v>
      </c>
      <c r="Q230" s="1078">
        <f>'入力用②（定期報告）'!Q234</f>
        <v>0</v>
      </c>
      <c r="R230" s="1078">
        <f>'入力用②（定期報告）'!R234</f>
        <v>0</v>
      </c>
      <c r="S230" s="1078">
        <f>'入力用②（定期報告）'!S234</f>
        <v>0</v>
      </c>
      <c r="T230" s="1078">
        <f>'入力用②（定期報告）'!T234</f>
        <v>0</v>
      </c>
      <c r="U230" s="1078">
        <f>'入力用②（定期報告）'!U234</f>
        <v>0</v>
      </c>
      <c r="V230" s="1078">
        <f>'入力用②（定期報告）'!V234</f>
        <v>0</v>
      </c>
      <c r="W230" s="1078">
        <f>'入力用②（定期報告）'!W234</f>
        <v>0</v>
      </c>
      <c r="X230" s="1078">
        <f>'入力用②（定期報告）'!X234</f>
        <v>0</v>
      </c>
      <c r="Y230" s="1078">
        <f>'入力用②（定期報告）'!Y234</f>
        <v>0</v>
      </c>
      <c r="Z230" s="1078">
        <f>'入力用②（定期報告）'!Z234</f>
        <v>0</v>
      </c>
      <c r="AA230" s="1078">
        <f>'入力用②（定期報告）'!AA234</f>
        <v>0</v>
      </c>
      <c r="AB230" s="1078">
        <f>'入力用②（定期報告）'!AB234</f>
        <v>0</v>
      </c>
      <c r="AC230" s="1078">
        <f>'入力用②（定期報告）'!AC234</f>
        <v>0</v>
      </c>
      <c r="AD230" s="1078">
        <f>'入力用②（定期報告）'!AD234</f>
        <v>0</v>
      </c>
      <c r="AE230" s="1078">
        <f>'入力用②（定期報告）'!AE234</f>
        <v>0</v>
      </c>
      <c r="AF230" s="1078">
        <f>'入力用②（定期報告）'!AF234</f>
        <v>0</v>
      </c>
      <c r="AG230" s="1078">
        <f>'入力用②（定期報告）'!AG234</f>
        <v>0</v>
      </c>
      <c r="AH230" s="1078">
        <f>'入力用②（定期報告）'!AH234</f>
        <v>0</v>
      </c>
      <c r="AI230" s="1078">
        <f>'入力用②（定期報告）'!AI234</f>
        <v>0</v>
      </c>
      <c r="AJ230" s="170"/>
    </row>
    <row r="231" spans="2:36" ht="16.149999999999999" customHeight="1">
      <c r="B231" s="176"/>
      <c r="C231" s="161"/>
      <c r="D231" s="1078">
        <f>'入力用②（定期報告）'!D235</f>
        <v>0</v>
      </c>
      <c r="E231" s="1078">
        <f>'入力用②（定期報告）'!E235</f>
        <v>0</v>
      </c>
      <c r="F231" s="1078">
        <f>'入力用②（定期報告）'!F235</f>
        <v>0</v>
      </c>
      <c r="G231" s="1078">
        <f>'入力用②（定期報告）'!G235</f>
        <v>0</v>
      </c>
      <c r="H231" s="1078">
        <f>'入力用②（定期報告）'!H235</f>
        <v>0</v>
      </c>
      <c r="I231" s="1078">
        <f>'入力用②（定期報告）'!I235</f>
        <v>0</v>
      </c>
      <c r="J231" s="1078">
        <f>'入力用②（定期報告）'!J235</f>
        <v>0</v>
      </c>
      <c r="K231" s="1078">
        <f>'入力用②（定期報告）'!K235</f>
        <v>0</v>
      </c>
      <c r="L231" s="1078">
        <f>'入力用②（定期報告）'!L235</f>
        <v>0</v>
      </c>
      <c r="M231" s="1078">
        <f>'入力用②（定期報告）'!M235</f>
        <v>0</v>
      </c>
      <c r="N231" s="1078">
        <f>'入力用②（定期報告）'!N235</f>
        <v>0</v>
      </c>
      <c r="O231" s="1078">
        <f>'入力用②（定期報告）'!O235</f>
        <v>0</v>
      </c>
      <c r="P231" s="1078">
        <f>'入力用②（定期報告）'!P235</f>
        <v>0</v>
      </c>
      <c r="Q231" s="1078">
        <f>'入力用②（定期報告）'!Q235</f>
        <v>0</v>
      </c>
      <c r="R231" s="1078">
        <f>'入力用②（定期報告）'!R235</f>
        <v>0</v>
      </c>
      <c r="S231" s="1078">
        <f>'入力用②（定期報告）'!S235</f>
        <v>0</v>
      </c>
      <c r="T231" s="1078">
        <f>'入力用②（定期報告）'!T235</f>
        <v>0</v>
      </c>
      <c r="U231" s="1078">
        <f>'入力用②（定期報告）'!U235</f>
        <v>0</v>
      </c>
      <c r="V231" s="1078">
        <f>'入力用②（定期報告）'!V235</f>
        <v>0</v>
      </c>
      <c r="W231" s="1078">
        <f>'入力用②（定期報告）'!W235</f>
        <v>0</v>
      </c>
      <c r="X231" s="1078">
        <f>'入力用②（定期報告）'!X235</f>
        <v>0</v>
      </c>
      <c r="Y231" s="1078">
        <f>'入力用②（定期報告）'!Y235</f>
        <v>0</v>
      </c>
      <c r="Z231" s="1078">
        <f>'入力用②（定期報告）'!Z235</f>
        <v>0</v>
      </c>
      <c r="AA231" s="1078">
        <f>'入力用②（定期報告）'!AA235</f>
        <v>0</v>
      </c>
      <c r="AB231" s="1078">
        <f>'入力用②（定期報告）'!AB235</f>
        <v>0</v>
      </c>
      <c r="AC231" s="1078">
        <f>'入力用②（定期報告）'!AC235</f>
        <v>0</v>
      </c>
      <c r="AD231" s="1078">
        <f>'入力用②（定期報告）'!AD235</f>
        <v>0</v>
      </c>
      <c r="AE231" s="1078">
        <f>'入力用②（定期報告）'!AE235</f>
        <v>0</v>
      </c>
      <c r="AF231" s="1078">
        <f>'入力用②（定期報告）'!AF235</f>
        <v>0</v>
      </c>
      <c r="AG231" s="1078">
        <f>'入力用②（定期報告）'!AG235</f>
        <v>0</v>
      </c>
      <c r="AH231" s="1078">
        <f>'入力用②（定期報告）'!AH235</f>
        <v>0</v>
      </c>
      <c r="AI231" s="1078">
        <f>'入力用②（定期報告）'!AI235</f>
        <v>0</v>
      </c>
      <c r="AJ231" s="170"/>
    </row>
    <row r="232" spans="2:36" ht="16.149999999999999" customHeight="1">
      <c r="B232" s="176"/>
      <c r="C232" s="162"/>
      <c r="D232" s="1079">
        <f>'入力用②（定期報告）'!D236</f>
        <v>0</v>
      </c>
      <c r="E232" s="1079">
        <f>'入力用②（定期報告）'!E236</f>
        <v>0</v>
      </c>
      <c r="F232" s="1079">
        <f>'入力用②（定期報告）'!F236</f>
        <v>0</v>
      </c>
      <c r="G232" s="1079">
        <f>'入力用②（定期報告）'!G236</f>
        <v>0</v>
      </c>
      <c r="H232" s="1079">
        <f>'入力用②（定期報告）'!H236</f>
        <v>0</v>
      </c>
      <c r="I232" s="1079">
        <f>'入力用②（定期報告）'!I236</f>
        <v>0</v>
      </c>
      <c r="J232" s="1079">
        <f>'入力用②（定期報告）'!J236</f>
        <v>0</v>
      </c>
      <c r="K232" s="1079">
        <f>'入力用②（定期報告）'!K236</f>
        <v>0</v>
      </c>
      <c r="L232" s="1079">
        <f>'入力用②（定期報告）'!L236</f>
        <v>0</v>
      </c>
      <c r="M232" s="1079">
        <f>'入力用②（定期報告）'!M236</f>
        <v>0</v>
      </c>
      <c r="N232" s="1079">
        <f>'入力用②（定期報告）'!N236</f>
        <v>0</v>
      </c>
      <c r="O232" s="1079">
        <f>'入力用②（定期報告）'!O236</f>
        <v>0</v>
      </c>
      <c r="P232" s="1079">
        <f>'入力用②（定期報告）'!P236</f>
        <v>0</v>
      </c>
      <c r="Q232" s="1079">
        <f>'入力用②（定期報告）'!Q236</f>
        <v>0</v>
      </c>
      <c r="R232" s="1079">
        <f>'入力用②（定期報告）'!R236</f>
        <v>0</v>
      </c>
      <c r="S232" s="1079">
        <f>'入力用②（定期報告）'!S236</f>
        <v>0</v>
      </c>
      <c r="T232" s="1079">
        <f>'入力用②（定期報告）'!T236</f>
        <v>0</v>
      </c>
      <c r="U232" s="1079">
        <f>'入力用②（定期報告）'!U236</f>
        <v>0</v>
      </c>
      <c r="V232" s="1079">
        <f>'入力用②（定期報告）'!V236</f>
        <v>0</v>
      </c>
      <c r="W232" s="1079">
        <f>'入力用②（定期報告）'!W236</f>
        <v>0</v>
      </c>
      <c r="X232" s="1079">
        <f>'入力用②（定期報告）'!X236</f>
        <v>0</v>
      </c>
      <c r="Y232" s="1079">
        <f>'入力用②（定期報告）'!Y236</f>
        <v>0</v>
      </c>
      <c r="Z232" s="1079">
        <f>'入力用②（定期報告）'!Z236</f>
        <v>0</v>
      </c>
      <c r="AA232" s="1079">
        <f>'入力用②（定期報告）'!AA236</f>
        <v>0</v>
      </c>
      <c r="AB232" s="1079">
        <f>'入力用②（定期報告）'!AB236</f>
        <v>0</v>
      </c>
      <c r="AC232" s="1079">
        <f>'入力用②（定期報告）'!AC236</f>
        <v>0</v>
      </c>
      <c r="AD232" s="1079">
        <f>'入力用②（定期報告）'!AD236</f>
        <v>0</v>
      </c>
      <c r="AE232" s="1079">
        <f>'入力用②（定期報告）'!AE236</f>
        <v>0</v>
      </c>
      <c r="AF232" s="1079">
        <f>'入力用②（定期報告）'!AF236</f>
        <v>0</v>
      </c>
      <c r="AG232" s="1079">
        <f>'入力用②（定期報告）'!AG236</f>
        <v>0</v>
      </c>
      <c r="AH232" s="1079">
        <f>'入力用②（定期報告）'!AH236</f>
        <v>0</v>
      </c>
      <c r="AI232" s="1079">
        <f>'入力用②（定期報告）'!AI236</f>
        <v>0</v>
      </c>
      <c r="AJ232" s="171"/>
    </row>
    <row r="233" spans="2:36" ht="30" customHeight="1">
      <c r="B233" s="176"/>
      <c r="C233" s="174" t="s">
        <v>147</v>
      </c>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9"/>
    </row>
    <row r="234" spans="2:36" ht="16.149999999999999" customHeight="1">
      <c r="B234" s="176"/>
      <c r="C234" s="161"/>
      <c r="D234" s="1078">
        <f>'入力用②（定期報告）'!C238</f>
        <v>0</v>
      </c>
      <c r="E234" s="1078">
        <f>'入力用②（定期報告）'!E238</f>
        <v>0</v>
      </c>
      <c r="F234" s="1078">
        <f>'入力用②（定期報告）'!F238</f>
        <v>0</v>
      </c>
      <c r="G234" s="1078">
        <f>'入力用②（定期報告）'!G238</f>
        <v>0</v>
      </c>
      <c r="H234" s="1078">
        <f>'入力用②（定期報告）'!H238</f>
        <v>0</v>
      </c>
      <c r="I234" s="1078">
        <f>'入力用②（定期報告）'!I238</f>
        <v>0</v>
      </c>
      <c r="J234" s="1078">
        <f>'入力用②（定期報告）'!J238</f>
        <v>0</v>
      </c>
      <c r="K234" s="1078">
        <f>'入力用②（定期報告）'!K238</f>
        <v>0</v>
      </c>
      <c r="L234" s="1078">
        <f>'入力用②（定期報告）'!L238</f>
        <v>0</v>
      </c>
      <c r="M234" s="1078">
        <f>'入力用②（定期報告）'!M238</f>
        <v>0</v>
      </c>
      <c r="N234" s="1078">
        <f>'入力用②（定期報告）'!N238</f>
        <v>0</v>
      </c>
      <c r="O234" s="1078">
        <f>'入力用②（定期報告）'!O238</f>
        <v>0</v>
      </c>
      <c r="P234" s="1078">
        <f>'入力用②（定期報告）'!P238</f>
        <v>0</v>
      </c>
      <c r="Q234" s="1078">
        <f>'入力用②（定期報告）'!Q238</f>
        <v>0</v>
      </c>
      <c r="R234" s="1078">
        <f>'入力用②（定期報告）'!R238</f>
        <v>0</v>
      </c>
      <c r="S234" s="1078">
        <f>'入力用②（定期報告）'!S238</f>
        <v>0</v>
      </c>
      <c r="T234" s="1078">
        <f>'入力用②（定期報告）'!T238</f>
        <v>0</v>
      </c>
      <c r="U234" s="1078">
        <f>'入力用②（定期報告）'!U238</f>
        <v>0</v>
      </c>
      <c r="V234" s="1078">
        <f>'入力用②（定期報告）'!V238</f>
        <v>0</v>
      </c>
      <c r="W234" s="1078">
        <f>'入力用②（定期報告）'!W238</f>
        <v>0</v>
      </c>
      <c r="X234" s="1078">
        <f>'入力用②（定期報告）'!X238</f>
        <v>0</v>
      </c>
      <c r="Y234" s="1078">
        <f>'入力用②（定期報告）'!Y238</f>
        <v>0</v>
      </c>
      <c r="Z234" s="1078">
        <f>'入力用②（定期報告）'!Z238</f>
        <v>0</v>
      </c>
      <c r="AA234" s="1078">
        <f>'入力用②（定期報告）'!AA238</f>
        <v>0</v>
      </c>
      <c r="AB234" s="1078">
        <f>'入力用②（定期報告）'!AB238</f>
        <v>0</v>
      </c>
      <c r="AC234" s="1078">
        <f>'入力用②（定期報告）'!AC238</f>
        <v>0</v>
      </c>
      <c r="AD234" s="1078">
        <f>'入力用②（定期報告）'!AD238</f>
        <v>0</v>
      </c>
      <c r="AE234" s="1078">
        <f>'入力用②（定期報告）'!AE238</f>
        <v>0</v>
      </c>
      <c r="AF234" s="1078">
        <f>'入力用②（定期報告）'!AF238</f>
        <v>0</v>
      </c>
      <c r="AG234" s="1078">
        <f>'入力用②（定期報告）'!AG238</f>
        <v>0</v>
      </c>
      <c r="AH234" s="1078">
        <f>'入力用②（定期報告）'!AH238</f>
        <v>0</v>
      </c>
      <c r="AI234" s="1078">
        <f>'入力用②（定期報告）'!AI238</f>
        <v>0</v>
      </c>
      <c r="AJ234" s="170"/>
    </row>
    <row r="235" spans="2:36" ht="16.149999999999999" customHeight="1">
      <c r="B235" s="176"/>
      <c r="C235" s="161"/>
      <c r="D235" s="1078">
        <f>'入力用②（定期報告）'!D239</f>
        <v>0</v>
      </c>
      <c r="E235" s="1078">
        <f>'入力用②（定期報告）'!E239</f>
        <v>0</v>
      </c>
      <c r="F235" s="1078">
        <f>'入力用②（定期報告）'!F239</f>
        <v>0</v>
      </c>
      <c r="G235" s="1078">
        <f>'入力用②（定期報告）'!G239</f>
        <v>0</v>
      </c>
      <c r="H235" s="1078">
        <f>'入力用②（定期報告）'!H239</f>
        <v>0</v>
      </c>
      <c r="I235" s="1078">
        <f>'入力用②（定期報告）'!I239</f>
        <v>0</v>
      </c>
      <c r="J235" s="1078">
        <f>'入力用②（定期報告）'!J239</f>
        <v>0</v>
      </c>
      <c r="K235" s="1078">
        <f>'入力用②（定期報告）'!K239</f>
        <v>0</v>
      </c>
      <c r="L235" s="1078">
        <f>'入力用②（定期報告）'!L239</f>
        <v>0</v>
      </c>
      <c r="M235" s="1078">
        <f>'入力用②（定期報告）'!M239</f>
        <v>0</v>
      </c>
      <c r="N235" s="1078">
        <f>'入力用②（定期報告）'!N239</f>
        <v>0</v>
      </c>
      <c r="O235" s="1078">
        <f>'入力用②（定期報告）'!O239</f>
        <v>0</v>
      </c>
      <c r="P235" s="1078">
        <f>'入力用②（定期報告）'!P239</f>
        <v>0</v>
      </c>
      <c r="Q235" s="1078">
        <f>'入力用②（定期報告）'!Q239</f>
        <v>0</v>
      </c>
      <c r="R235" s="1078">
        <f>'入力用②（定期報告）'!R239</f>
        <v>0</v>
      </c>
      <c r="S235" s="1078">
        <f>'入力用②（定期報告）'!S239</f>
        <v>0</v>
      </c>
      <c r="T235" s="1078">
        <f>'入力用②（定期報告）'!T239</f>
        <v>0</v>
      </c>
      <c r="U235" s="1078">
        <f>'入力用②（定期報告）'!U239</f>
        <v>0</v>
      </c>
      <c r="V235" s="1078">
        <f>'入力用②（定期報告）'!V239</f>
        <v>0</v>
      </c>
      <c r="W235" s="1078">
        <f>'入力用②（定期報告）'!W239</f>
        <v>0</v>
      </c>
      <c r="X235" s="1078">
        <f>'入力用②（定期報告）'!X239</f>
        <v>0</v>
      </c>
      <c r="Y235" s="1078">
        <f>'入力用②（定期報告）'!Y239</f>
        <v>0</v>
      </c>
      <c r="Z235" s="1078">
        <f>'入力用②（定期報告）'!Z239</f>
        <v>0</v>
      </c>
      <c r="AA235" s="1078">
        <f>'入力用②（定期報告）'!AA239</f>
        <v>0</v>
      </c>
      <c r="AB235" s="1078">
        <f>'入力用②（定期報告）'!AB239</f>
        <v>0</v>
      </c>
      <c r="AC235" s="1078">
        <f>'入力用②（定期報告）'!AC239</f>
        <v>0</v>
      </c>
      <c r="AD235" s="1078">
        <f>'入力用②（定期報告）'!AD239</f>
        <v>0</v>
      </c>
      <c r="AE235" s="1078">
        <f>'入力用②（定期報告）'!AE239</f>
        <v>0</v>
      </c>
      <c r="AF235" s="1078">
        <f>'入力用②（定期報告）'!AF239</f>
        <v>0</v>
      </c>
      <c r="AG235" s="1078">
        <f>'入力用②（定期報告）'!AG239</f>
        <v>0</v>
      </c>
      <c r="AH235" s="1078">
        <f>'入力用②（定期報告）'!AH239</f>
        <v>0</v>
      </c>
      <c r="AI235" s="1078">
        <f>'入力用②（定期報告）'!AI239</f>
        <v>0</v>
      </c>
      <c r="AJ235" s="170"/>
    </row>
    <row r="236" spans="2:36" ht="16.149999999999999" customHeight="1">
      <c r="B236" s="176"/>
      <c r="C236" s="161"/>
      <c r="D236" s="1078">
        <f>'入力用②（定期報告）'!D240</f>
        <v>0</v>
      </c>
      <c r="E236" s="1078">
        <f>'入力用②（定期報告）'!E240</f>
        <v>0</v>
      </c>
      <c r="F236" s="1078">
        <f>'入力用②（定期報告）'!F240</f>
        <v>0</v>
      </c>
      <c r="G236" s="1078">
        <f>'入力用②（定期報告）'!G240</f>
        <v>0</v>
      </c>
      <c r="H236" s="1078">
        <f>'入力用②（定期報告）'!H240</f>
        <v>0</v>
      </c>
      <c r="I236" s="1078">
        <f>'入力用②（定期報告）'!I240</f>
        <v>0</v>
      </c>
      <c r="J236" s="1078">
        <f>'入力用②（定期報告）'!J240</f>
        <v>0</v>
      </c>
      <c r="K236" s="1078">
        <f>'入力用②（定期報告）'!K240</f>
        <v>0</v>
      </c>
      <c r="L236" s="1078">
        <f>'入力用②（定期報告）'!L240</f>
        <v>0</v>
      </c>
      <c r="M236" s="1078">
        <f>'入力用②（定期報告）'!M240</f>
        <v>0</v>
      </c>
      <c r="N236" s="1078">
        <f>'入力用②（定期報告）'!N240</f>
        <v>0</v>
      </c>
      <c r="O236" s="1078">
        <f>'入力用②（定期報告）'!O240</f>
        <v>0</v>
      </c>
      <c r="P236" s="1078">
        <f>'入力用②（定期報告）'!P240</f>
        <v>0</v>
      </c>
      <c r="Q236" s="1078">
        <f>'入力用②（定期報告）'!Q240</f>
        <v>0</v>
      </c>
      <c r="R236" s="1078">
        <f>'入力用②（定期報告）'!R240</f>
        <v>0</v>
      </c>
      <c r="S236" s="1078">
        <f>'入力用②（定期報告）'!S240</f>
        <v>0</v>
      </c>
      <c r="T236" s="1078">
        <f>'入力用②（定期報告）'!T240</f>
        <v>0</v>
      </c>
      <c r="U236" s="1078">
        <f>'入力用②（定期報告）'!U240</f>
        <v>0</v>
      </c>
      <c r="V236" s="1078">
        <f>'入力用②（定期報告）'!V240</f>
        <v>0</v>
      </c>
      <c r="W236" s="1078">
        <f>'入力用②（定期報告）'!W240</f>
        <v>0</v>
      </c>
      <c r="X236" s="1078">
        <f>'入力用②（定期報告）'!X240</f>
        <v>0</v>
      </c>
      <c r="Y236" s="1078">
        <f>'入力用②（定期報告）'!Y240</f>
        <v>0</v>
      </c>
      <c r="Z236" s="1078">
        <f>'入力用②（定期報告）'!Z240</f>
        <v>0</v>
      </c>
      <c r="AA236" s="1078">
        <f>'入力用②（定期報告）'!AA240</f>
        <v>0</v>
      </c>
      <c r="AB236" s="1078">
        <f>'入力用②（定期報告）'!AB240</f>
        <v>0</v>
      </c>
      <c r="AC236" s="1078">
        <f>'入力用②（定期報告）'!AC240</f>
        <v>0</v>
      </c>
      <c r="AD236" s="1078">
        <f>'入力用②（定期報告）'!AD240</f>
        <v>0</v>
      </c>
      <c r="AE236" s="1078">
        <f>'入力用②（定期報告）'!AE240</f>
        <v>0</v>
      </c>
      <c r="AF236" s="1078">
        <f>'入力用②（定期報告）'!AF240</f>
        <v>0</v>
      </c>
      <c r="AG236" s="1078">
        <f>'入力用②（定期報告）'!AG240</f>
        <v>0</v>
      </c>
      <c r="AH236" s="1078">
        <f>'入力用②（定期報告）'!AH240</f>
        <v>0</v>
      </c>
      <c r="AI236" s="1078">
        <f>'入力用②（定期報告）'!AI240</f>
        <v>0</v>
      </c>
      <c r="AJ236" s="170"/>
    </row>
    <row r="237" spans="2:36" ht="16.149999999999999" customHeight="1">
      <c r="B237" s="176"/>
      <c r="C237" s="161"/>
      <c r="D237" s="1078">
        <f>'入力用②（定期報告）'!D241</f>
        <v>0</v>
      </c>
      <c r="E237" s="1078">
        <f>'入力用②（定期報告）'!E241</f>
        <v>0</v>
      </c>
      <c r="F237" s="1078">
        <f>'入力用②（定期報告）'!F241</f>
        <v>0</v>
      </c>
      <c r="G237" s="1078">
        <f>'入力用②（定期報告）'!G241</f>
        <v>0</v>
      </c>
      <c r="H237" s="1078">
        <f>'入力用②（定期報告）'!H241</f>
        <v>0</v>
      </c>
      <c r="I237" s="1078">
        <f>'入力用②（定期報告）'!I241</f>
        <v>0</v>
      </c>
      <c r="J237" s="1078">
        <f>'入力用②（定期報告）'!J241</f>
        <v>0</v>
      </c>
      <c r="K237" s="1078">
        <f>'入力用②（定期報告）'!K241</f>
        <v>0</v>
      </c>
      <c r="L237" s="1078">
        <f>'入力用②（定期報告）'!L241</f>
        <v>0</v>
      </c>
      <c r="M237" s="1078">
        <f>'入力用②（定期報告）'!M241</f>
        <v>0</v>
      </c>
      <c r="N237" s="1078">
        <f>'入力用②（定期報告）'!N241</f>
        <v>0</v>
      </c>
      <c r="O237" s="1078">
        <f>'入力用②（定期報告）'!O241</f>
        <v>0</v>
      </c>
      <c r="P237" s="1078">
        <f>'入力用②（定期報告）'!P241</f>
        <v>0</v>
      </c>
      <c r="Q237" s="1078">
        <f>'入力用②（定期報告）'!Q241</f>
        <v>0</v>
      </c>
      <c r="R237" s="1078">
        <f>'入力用②（定期報告）'!R241</f>
        <v>0</v>
      </c>
      <c r="S237" s="1078">
        <f>'入力用②（定期報告）'!S241</f>
        <v>0</v>
      </c>
      <c r="T237" s="1078">
        <f>'入力用②（定期報告）'!T241</f>
        <v>0</v>
      </c>
      <c r="U237" s="1078">
        <f>'入力用②（定期報告）'!U241</f>
        <v>0</v>
      </c>
      <c r="V237" s="1078">
        <f>'入力用②（定期報告）'!V241</f>
        <v>0</v>
      </c>
      <c r="W237" s="1078">
        <f>'入力用②（定期報告）'!W241</f>
        <v>0</v>
      </c>
      <c r="X237" s="1078">
        <f>'入力用②（定期報告）'!X241</f>
        <v>0</v>
      </c>
      <c r="Y237" s="1078">
        <f>'入力用②（定期報告）'!Y241</f>
        <v>0</v>
      </c>
      <c r="Z237" s="1078">
        <f>'入力用②（定期報告）'!Z241</f>
        <v>0</v>
      </c>
      <c r="AA237" s="1078">
        <f>'入力用②（定期報告）'!AA241</f>
        <v>0</v>
      </c>
      <c r="AB237" s="1078">
        <f>'入力用②（定期報告）'!AB241</f>
        <v>0</v>
      </c>
      <c r="AC237" s="1078">
        <f>'入力用②（定期報告）'!AC241</f>
        <v>0</v>
      </c>
      <c r="AD237" s="1078">
        <f>'入力用②（定期報告）'!AD241</f>
        <v>0</v>
      </c>
      <c r="AE237" s="1078">
        <f>'入力用②（定期報告）'!AE241</f>
        <v>0</v>
      </c>
      <c r="AF237" s="1078">
        <f>'入力用②（定期報告）'!AF241</f>
        <v>0</v>
      </c>
      <c r="AG237" s="1078">
        <f>'入力用②（定期報告）'!AG241</f>
        <v>0</v>
      </c>
      <c r="AH237" s="1078">
        <f>'入力用②（定期報告）'!AH241</f>
        <v>0</v>
      </c>
      <c r="AI237" s="1078">
        <f>'入力用②（定期報告）'!AI241</f>
        <v>0</v>
      </c>
      <c r="AJ237" s="170"/>
    </row>
    <row r="238" spans="2:36" ht="16.149999999999999" customHeight="1">
      <c r="B238" s="176"/>
      <c r="C238" s="161"/>
      <c r="D238" s="1078">
        <f>'入力用②（定期報告）'!D242</f>
        <v>0</v>
      </c>
      <c r="E238" s="1078">
        <f>'入力用②（定期報告）'!E242</f>
        <v>0</v>
      </c>
      <c r="F238" s="1078">
        <f>'入力用②（定期報告）'!F242</f>
        <v>0</v>
      </c>
      <c r="G238" s="1078">
        <f>'入力用②（定期報告）'!G242</f>
        <v>0</v>
      </c>
      <c r="H238" s="1078">
        <f>'入力用②（定期報告）'!H242</f>
        <v>0</v>
      </c>
      <c r="I238" s="1078">
        <f>'入力用②（定期報告）'!I242</f>
        <v>0</v>
      </c>
      <c r="J238" s="1078">
        <f>'入力用②（定期報告）'!J242</f>
        <v>0</v>
      </c>
      <c r="K238" s="1078">
        <f>'入力用②（定期報告）'!K242</f>
        <v>0</v>
      </c>
      <c r="L238" s="1078">
        <f>'入力用②（定期報告）'!L242</f>
        <v>0</v>
      </c>
      <c r="M238" s="1078">
        <f>'入力用②（定期報告）'!M242</f>
        <v>0</v>
      </c>
      <c r="N238" s="1078">
        <f>'入力用②（定期報告）'!N242</f>
        <v>0</v>
      </c>
      <c r="O238" s="1078">
        <f>'入力用②（定期報告）'!O242</f>
        <v>0</v>
      </c>
      <c r="P238" s="1078">
        <f>'入力用②（定期報告）'!P242</f>
        <v>0</v>
      </c>
      <c r="Q238" s="1078">
        <f>'入力用②（定期報告）'!Q242</f>
        <v>0</v>
      </c>
      <c r="R238" s="1078">
        <f>'入力用②（定期報告）'!R242</f>
        <v>0</v>
      </c>
      <c r="S238" s="1078">
        <f>'入力用②（定期報告）'!S242</f>
        <v>0</v>
      </c>
      <c r="T238" s="1078">
        <f>'入力用②（定期報告）'!T242</f>
        <v>0</v>
      </c>
      <c r="U238" s="1078">
        <f>'入力用②（定期報告）'!U242</f>
        <v>0</v>
      </c>
      <c r="V238" s="1078">
        <f>'入力用②（定期報告）'!V242</f>
        <v>0</v>
      </c>
      <c r="W238" s="1078">
        <f>'入力用②（定期報告）'!W242</f>
        <v>0</v>
      </c>
      <c r="X238" s="1078">
        <f>'入力用②（定期報告）'!X242</f>
        <v>0</v>
      </c>
      <c r="Y238" s="1078">
        <f>'入力用②（定期報告）'!Y242</f>
        <v>0</v>
      </c>
      <c r="Z238" s="1078">
        <f>'入力用②（定期報告）'!Z242</f>
        <v>0</v>
      </c>
      <c r="AA238" s="1078">
        <f>'入力用②（定期報告）'!AA242</f>
        <v>0</v>
      </c>
      <c r="AB238" s="1078">
        <f>'入力用②（定期報告）'!AB242</f>
        <v>0</v>
      </c>
      <c r="AC238" s="1078">
        <f>'入力用②（定期報告）'!AC242</f>
        <v>0</v>
      </c>
      <c r="AD238" s="1078">
        <f>'入力用②（定期報告）'!AD242</f>
        <v>0</v>
      </c>
      <c r="AE238" s="1078">
        <f>'入力用②（定期報告）'!AE242</f>
        <v>0</v>
      </c>
      <c r="AF238" s="1078">
        <f>'入力用②（定期報告）'!AF242</f>
        <v>0</v>
      </c>
      <c r="AG238" s="1078">
        <f>'入力用②（定期報告）'!AG242</f>
        <v>0</v>
      </c>
      <c r="AH238" s="1078">
        <f>'入力用②（定期報告）'!AH242</f>
        <v>0</v>
      </c>
      <c r="AI238" s="1078">
        <f>'入力用②（定期報告）'!AI242</f>
        <v>0</v>
      </c>
      <c r="AJ238" s="170"/>
    </row>
    <row r="239" spans="2:36" ht="16.149999999999999" customHeight="1">
      <c r="B239" s="176"/>
      <c r="C239" s="161"/>
      <c r="D239" s="1078">
        <f>'入力用②（定期報告）'!D243</f>
        <v>0</v>
      </c>
      <c r="E239" s="1078">
        <f>'入力用②（定期報告）'!E243</f>
        <v>0</v>
      </c>
      <c r="F239" s="1078">
        <f>'入力用②（定期報告）'!F243</f>
        <v>0</v>
      </c>
      <c r="G239" s="1078">
        <f>'入力用②（定期報告）'!G243</f>
        <v>0</v>
      </c>
      <c r="H239" s="1078">
        <f>'入力用②（定期報告）'!H243</f>
        <v>0</v>
      </c>
      <c r="I239" s="1078">
        <f>'入力用②（定期報告）'!I243</f>
        <v>0</v>
      </c>
      <c r="J239" s="1078">
        <f>'入力用②（定期報告）'!J243</f>
        <v>0</v>
      </c>
      <c r="K239" s="1078">
        <f>'入力用②（定期報告）'!K243</f>
        <v>0</v>
      </c>
      <c r="L239" s="1078">
        <f>'入力用②（定期報告）'!L243</f>
        <v>0</v>
      </c>
      <c r="M239" s="1078">
        <f>'入力用②（定期報告）'!M243</f>
        <v>0</v>
      </c>
      <c r="N239" s="1078">
        <f>'入力用②（定期報告）'!N243</f>
        <v>0</v>
      </c>
      <c r="O239" s="1078">
        <f>'入力用②（定期報告）'!O243</f>
        <v>0</v>
      </c>
      <c r="P239" s="1078">
        <f>'入力用②（定期報告）'!P243</f>
        <v>0</v>
      </c>
      <c r="Q239" s="1078">
        <f>'入力用②（定期報告）'!Q243</f>
        <v>0</v>
      </c>
      <c r="R239" s="1078">
        <f>'入力用②（定期報告）'!R243</f>
        <v>0</v>
      </c>
      <c r="S239" s="1078">
        <f>'入力用②（定期報告）'!S243</f>
        <v>0</v>
      </c>
      <c r="T239" s="1078">
        <f>'入力用②（定期報告）'!T243</f>
        <v>0</v>
      </c>
      <c r="U239" s="1078">
        <f>'入力用②（定期報告）'!U243</f>
        <v>0</v>
      </c>
      <c r="V239" s="1078">
        <f>'入力用②（定期報告）'!V243</f>
        <v>0</v>
      </c>
      <c r="W239" s="1078">
        <f>'入力用②（定期報告）'!W243</f>
        <v>0</v>
      </c>
      <c r="X239" s="1078">
        <f>'入力用②（定期報告）'!X243</f>
        <v>0</v>
      </c>
      <c r="Y239" s="1078">
        <f>'入力用②（定期報告）'!Y243</f>
        <v>0</v>
      </c>
      <c r="Z239" s="1078">
        <f>'入力用②（定期報告）'!Z243</f>
        <v>0</v>
      </c>
      <c r="AA239" s="1078">
        <f>'入力用②（定期報告）'!AA243</f>
        <v>0</v>
      </c>
      <c r="AB239" s="1078">
        <f>'入力用②（定期報告）'!AB243</f>
        <v>0</v>
      </c>
      <c r="AC239" s="1078">
        <f>'入力用②（定期報告）'!AC243</f>
        <v>0</v>
      </c>
      <c r="AD239" s="1078">
        <f>'入力用②（定期報告）'!AD243</f>
        <v>0</v>
      </c>
      <c r="AE239" s="1078">
        <f>'入力用②（定期報告）'!AE243</f>
        <v>0</v>
      </c>
      <c r="AF239" s="1078">
        <f>'入力用②（定期報告）'!AF243</f>
        <v>0</v>
      </c>
      <c r="AG239" s="1078">
        <f>'入力用②（定期報告）'!AG243</f>
        <v>0</v>
      </c>
      <c r="AH239" s="1078">
        <f>'入力用②（定期報告）'!AH243</f>
        <v>0</v>
      </c>
      <c r="AI239" s="1078">
        <f>'入力用②（定期報告）'!AI243</f>
        <v>0</v>
      </c>
      <c r="AJ239" s="170"/>
    </row>
    <row r="240" spans="2:36" ht="16.149999999999999" customHeight="1">
      <c r="B240" s="176"/>
      <c r="C240" s="161"/>
      <c r="D240" s="1078">
        <f>'入力用②（定期報告）'!D244</f>
        <v>0</v>
      </c>
      <c r="E240" s="1078">
        <f>'入力用②（定期報告）'!E244</f>
        <v>0</v>
      </c>
      <c r="F240" s="1078">
        <f>'入力用②（定期報告）'!F244</f>
        <v>0</v>
      </c>
      <c r="G240" s="1078">
        <f>'入力用②（定期報告）'!G244</f>
        <v>0</v>
      </c>
      <c r="H240" s="1078">
        <f>'入力用②（定期報告）'!H244</f>
        <v>0</v>
      </c>
      <c r="I240" s="1078">
        <f>'入力用②（定期報告）'!I244</f>
        <v>0</v>
      </c>
      <c r="J240" s="1078">
        <f>'入力用②（定期報告）'!J244</f>
        <v>0</v>
      </c>
      <c r="K240" s="1078">
        <f>'入力用②（定期報告）'!K244</f>
        <v>0</v>
      </c>
      <c r="L240" s="1078">
        <f>'入力用②（定期報告）'!L244</f>
        <v>0</v>
      </c>
      <c r="M240" s="1078">
        <f>'入力用②（定期報告）'!M244</f>
        <v>0</v>
      </c>
      <c r="N240" s="1078">
        <f>'入力用②（定期報告）'!N244</f>
        <v>0</v>
      </c>
      <c r="O240" s="1078">
        <f>'入力用②（定期報告）'!O244</f>
        <v>0</v>
      </c>
      <c r="P240" s="1078">
        <f>'入力用②（定期報告）'!P244</f>
        <v>0</v>
      </c>
      <c r="Q240" s="1078">
        <f>'入力用②（定期報告）'!Q244</f>
        <v>0</v>
      </c>
      <c r="R240" s="1078">
        <f>'入力用②（定期報告）'!R244</f>
        <v>0</v>
      </c>
      <c r="S240" s="1078">
        <f>'入力用②（定期報告）'!S244</f>
        <v>0</v>
      </c>
      <c r="T240" s="1078">
        <f>'入力用②（定期報告）'!T244</f>
        <v>0</v>
      </c>
      <c r="U240" s="1078">
        <f>'入力用②（定期報告）'!U244</f>
        <v>0</v>
      </c>
      <c r="V240" s="1078">
        <f>'入力用②（定期報告）'!V244</f>
        <v>0</v>
      </c>
      <c r="W240" s="1078">
        <f>'入力用②（定期報告）'!W244</f>
        <v>0</v>
      </c>
      <c r="X240" s="1078">
        <f>'入力用②（定期報告）'!X244</f>
        <v>0</v>
      </c>
      <c r="Y240" s="1078">
        <f>'入力用②（定期報告）'!Y244</f>
        <v>0</v>
      </c>
      <c r="Z240" s="1078">
        <f>'入力用②（定期報告）'!Z244</f>
        <v>0</v>
      </c>
      <c r="AA240" s="1078">
        <f>'入力用②（定期報告）'!AA244</f>
        <v>0</v>
      </c>
      <c r="AB240" s="1078">
        <f>'入力用②（定期報告）'!AB244</f>
        <v>0</v>
      </c>
      <c r="AC240" s="1078">
        <f>'入力用②（定期報告）'!AC244</f>
        <v>0</v>
      </c>
      <c r="AD240" s="1078">
        <f>'入力用②（定期報告）'!AD244</f>
        <v>0</v>
      </c>
      <c r="AE240" s="1078">
        <f>'入力用②（定期報告）'!AE244</f>
        <v>0</v>
      </c>
      <c r="AF240" s="1078">
        <f>'入力用②（定期報告）'!AF244</f>
        <v>0</v>
      </c>
      <c r="AG240" s="1078">
        <f>'入力用②（定期報告）'!AG244</f>
        <v>0</v>
      </c>
      <c r="AH240" s="1078">
        <f>'入力用②（定期報告）'!AH244</f>
        <v>0</v>
      </c>
      <c r="AI240" s="1078">
        <f>'入力用②（定期報告）'!AI244</f>
        <v>0</v>
      </c>
      <c r="AJ240" s="170"/>
    </row>
    <row r="241" spans="2:43" ht="16.149999999999999" customHeight="1">
      <c r="B241" s="176"/>
      <c r="C241" s="161"/>
      <c r="D241" s="1078">
        <f>'入力用②（定期報告）'!D245</f>
        <v>0</v>
      </c>
      <c r="E241" s="1078">
        <f>'入力用②（定期報告）'!E245</f>
        <v>0</v>
      </c>
      <c r="F241" s="1078">
        <f>'入力用②（定期報告）'!F245</f>
        <v>0</v>
      </c>
      <c r="G241" s="1078">
        <f>'入力用②（定期報告）'!G245</f>
        <v>0</v>
      </c>
      <c r="H241" s="1078">
        <f>'入力用②（定期報告）'!H245</f>
        <v>0</v>
      </c>
      <c r="I241" s="1078">
        <f>'入力用②（定期報告）'!I245</f>
        <v>0</v>
      </c>
      <c r="J241" s="1078">
        <f>'入力用②（定期報告）'!J245</f>
        <v>0</v>
      </c>
      <c r="K241" s="1078">
        <f>'入力用②（定期報告）'!K245</f>
        <v>0</v>
      </c>
      <c r="L241" s="1078">
        <f>'入力用②（定期報告）'!L245</f>
        <v>0</v>
      </c>
      <c r="M241" s="1078">
        <f>'入力用②（定期報告）'!M245</f>
        <v>0</v>
      </c>
      <c r="N241" s="1078">
        <f>'入力用②（定期報告）'!N245</f>
        <v>0</v>
      </c>
      <c r="O241" s="1078">
        <f>'入力用②（定期報告）'!O245</f>
        <v>0</v>
      </c>
      <c r="P241" s="1078">
        <f>'入力用②（定期報告）'!P245</f>
        <v>0</v>
      </c>
      <c r="Q241" s="1078">
        <f>'入力用②（定期報告）'!Q245</f>
        <v>0</v>
      </c>
      <c r="R241" s="1078">
        <f>'入力用②（定期報告）'!R245</f>
        <v>0</v>
      </c>
      <c r="S241" s="1078">
        <f>'入力用②（定期報告）'!S245</f>
        <v>0</v>
      </c>
      <c r="T241" s="1078">
        <f>'入力用②（定期報告）'!T245</f>
        <v>0</v>
      </c>
      <c r="U241" s="1078">
        <f>'入力用②（定期報告）'!U245</f>
        <v>0</v>
      </c>
      <c r="V241" s="1078">
        <f>'入力用②（定期報告）'!V245</f>
        <v>0</v>
      </c>
      <c r="W241" s="1078">
        <f>'入力用②（定期報告）'!W245</f>
        <v>0</v>
      </c>
      <c r="X241" s="1078">
        <f>'入力用②（定期報告）'!X245</f>
        <v>0</v>
      </c>
      <c r="Y241" s="1078">
        <f>'入力用②（定期報告）'!Y245</f>
        <v>0</v>
      </c>
      <c r="Z241" s="1078">
        <f>'入力用②（定期報告）'!Z245</f>
        <v>0</v>
      </c>
      <c r="AA241" s="1078">
        <f>'入力用②（定期報告）'!AA245</f>
        <v>0</v>
      </c>
      <c r="AB241" s="1078">
        <f>'入力用②（定期報告）'!AB245</f>
        <v>0</v>
      </c>
      <c r="AC241" s="1078">
        <f>'入力用②（定期報告）'!AC245</f>
        <v>0</v>
      </c>
      <c r="AD241" s="1078">
        <f>'入力用②（定期報告）'!AD245</f>
        <v>0</v>
      </c>
      <c r="AE241" s="1078">
        <f>'入力用②（定期報告）'!AE245</f>
        <v>0</v>
      </c>
      <c r="AF241" s="1078">
        <f>'入力用②（定期報告）'!AF245</f>
        <v>0</v>
      </c>
      <c r="AG241" s="1078">
        <f>'入力用②（定期報告）'!AG245</f>
        <v>0</v>
      </c>
      <c r="AH241" s="1078">
        <f>'入力用②（定期報告）'!AH245</f>
        <v>0</v>
      </c>
      <c r="AI241" s="1078">
        <f>'入力用②（定期報告）'!AI245</f>
        <v>0</v>
      </c>
      <c r="AJ241" s="170"/>
    </row>
    <row r="242" spans="2:43" ht="16.149999999999999" customHeight="1">
      <c r="B242" s="176"/>
      <c r="C242" s="161"/>
      <c r="D242" s="1078">
        <f>'入力用②（定期報告）'!D246</f>
        <v>0</v>
      </c>
      <c r="E242" s="1078">
        <f>'入力用②（定期報告）'!E246</f>
        <v>0</v>
      </c>
      <c r="F242" s="1078">
        <f>'入力用②（定期報告）'!F246</f>
        <v>0</v>
      </c>
      <c r="G242" s="1078">
        <f>'入力用②（定期報告）'!G246</f>
        <v>0</v>
      </c>
      <c r="H242" s="1078">
        <f>'入力用②（定期報告）'!H246</f>
        <v>0</v>
      </c>
      <c r="I242" s="1078">
        <f>'入力用②（定期報告）'!I246</f>
        <v>0</v>
      </c>
      <c r="J242" s="1078">
        <f>'入力用②（定期報告）'!J246</f>
        <v>0</v>
      </c>
      <c r="K242" s="1078">
        <f>'入力用②（定期報告）'!K246</f>
        <v>0</v>
      </c>
      <c r="L242" s="1078">
        <f>'入力用②（定期報告）'!L246</f>
        <v>0</v>
      </c>
      <c r="M242" s="1078">
        <f>'入力用②（定期報告）'!M246</f>
        <v>0</v>
      </c>
      <c r="N242" s="1078">
        <f>'入力用②（定期報告）'!N246</f>
        <v>0</v>
      </c>
      <c r="O242" s="1078">
        <f>'入力用②（定期報告）'!O246</f>
        <v>0</v>
      </c>
      <c r="P242" s="1078">
        <f>'入力用②（定期報告）'!P246</f>
        <v>0</v>
      </c>
      <c r="Q242" s="1078">
        <f>'入力用②（定期報告）'!Q246</f>
        <v>0</v>
      </c>
      <c r="R242" s="1078">
        <f>'入力用②（定期報告）'!R246</f>
        <v>0</v>
      </c>
      <c r="S242" s="1078">
        <f>'入力用②（定期報告）'!S246</f>
        <v>0</v>
      </c>
      <c r="T242" s="1078">
        <f>'入力用②（定期報告）'!T246</f>
        <v>0</v>
      </c>
      <c r="U242" s="1078">
        <f>'入力用②（定期報告）'!U246</f>
        <v>0</v>
      </c>
      <c r="V242" s="1078">
        <f>'入力用②（定期報告）'!V246</f>
        <v>0</v>
      </c>
      <c r="W242" s="1078">
        <f>'入力用②（定期報告）'!W246</f>
        <v>0</v>
      </c>
      <c r="X242" s="1078">
        <f>'入力用②（定期報告）'!X246</f>
        <v>0</v>
      </c>
      <c r="Y242" s="1078">
        <f>'入力用②（定期報告）'!Y246</f>
        <v>0</v>
      </c>
      <c r="Z242" s="1078">
        <f>'入力用②（定期報告）'!Z246</f>
        <v>0</v>
      </c>
      <c r="AA242" s="1078">
        <f>'入力用②（定期報告）'!AA246</f>
        <v>0</v>
      </c>
      <c r="AB242" s="1078">
        <f>'入力用②（定期報告）'!AB246</f>
        <v>0</v>
      </c>
      <c r="AC242" s="1078">
        <f>'入力用②（定期報告）'!AC246</f>
        <v>0</v>
      </c>
      <c r="AD242" s="1078">
        <f>'入力用②（定期報告）'!AD246</f>
        <v>0</v>
      </c>
      <c r="AE242" s="1078">
        <f>'入力用②（定期報告）'!AE246</f>
        <v>0</v>
      </c>
      <c r="AF242" s="1078">
        <f>'入力用②（定期報告）'!AF246</f>
        <v>0</v>
      </c>
      <c r="AG242" s="1078">
        <f>'入力用②（定期報告）'!AG246</f>
        <v>0</v>
      </c>
      <c r="AH242" s="1078">
        <f>'入力用②（定期報告）'!AH246</f>
        <v>0</v>
      </c>
      <c r="AI242" s="1078">
        <f>'入力用②（定期報告）'!AI246</f>
        <v>0</v>
      </c>
      <c r="AJ242" s="170"/>
    </row>
    <row r="243" spans="2:43" ht="16.149999999999999" customHeight="1">
      <c r="B243" s="176"/>
      <c r="C243" s="161"/>
      <c r="D243" s="1078">
        <f>'入力用②（定期報告）'!D247</f>
        <v>0</v>
      </c>
      <c r="E243" s="1078">
        <f>'入力用②（定期報告）'!E247</f>
        <v>0</v>
      </c>
      <c r="F243" s="1078">
        <f>'入力用②（定期報告）'!F247</f>
        <v>0</v>
      </c>
      <c r="G243" s="1078">
        <f>'入力用②（定期報告）'!G247</f>
        <v>0</v>
      </c>
      <c r="H243" s="1078">
        <f>'入力用②（定期報告）'!H247</f>
        <v>0</v>
      </c>
      <c r="I243" s="1078">
        <f>'入力用②（定期報告）'!I247</f>
        <v>0</v>
      </c>
      <c r="J243" s="1078">
        <f>'入力用②（定期報告）'!J247</f>
        <v>0</v>
      </c>
      <c r="K243" s="1078">
        <f>'入力用②（定期報告）'!K247</f>
        <v>0</v>
      </c>
      <c r="L243" s="1078">
        <f>'入力用②（定期報告）'!L247</f>
        <v>0</v>
      </c>
      <c r="M243" s="1078">
        <f>'入力用②（定期報告）'!M247</f>
        <v>0</v>
      </c>
      <c r="N243" s="1078">
        <f>'入力用②（定期報告）'!N247</f>
        <v>0</v>
      </c>
      <c r="O243" s="1078">
        <f>'入力用②（定期報告）'!O247</f>
        <v>0</v>
      </c>
      <c r="P243" s="1078">
        <f>'入力用②（定期報告）'!P247</f>
        <v>0</v>
      </c>
      <c r="Q243" s="1078">
        <f>'入力用②（定期報告）'!Q247</f>
        <v>0</v>
      </c>
      <c r="R243" s="1078">
        <f>'入力用②（定期報告）'!R247</f>
        <v>0</v>
      </c>
      <c r="S243" s="1078">
        <f>'入力用②（定期報告）'!S247</f>
        <v>0</v>
      </c>
      <c r="T243" s="1078">
        <f>'入力用②（定期報告）'!T247</f>
        <v>0</v>
      </c>
      <c r="U243" s="1078">
        <f>'入力用②（定期報告）'!U247</f>
        <v>0</v>
      </c>
      <c r="V243" s="1078">
        <f>'入力用②（定期報告）'!V247</f>
        <v>0</v>
      </c>
      <c r="W243" s="1078">
        <f>'入力用②（定期報告）'!W247</f>
        <v>0</v>
      </c>
      <c r="X243" s="1078">
        <f>'入力用②（定期報告）'!X247</f>
        <v>0</v>
      </c>
      <c r="Y243" s="1078">
        <f>'入力用②（定期報告）'!Y247</f>
        <v>0</v>
      </c>
      <c r="Z243" s="1078">
        <f>'入力用②（定期報告）'!Z247</f>
        <v>0</v>
      </c>
      <c r="AA243" s="1078">
        <f>'入力用②（定期報告）'!AA247</f>
        <v>0</v>
      </c>
      <c r="AB243" s="1078">
        <f>'入力用②（定期報告）'!AB247</f>
        <v>0</v>
      </c>
      <c r="AC243" s="1078">
        <f>'入力用②（定期報告）'!AC247</f>
        <v>0</v>
      </c>
      <c r="AD243" s="1078">
        <f>'入力用②（定期報告）'!AD247</f>
        <v>0</v>
      </c>
      <c r="AE243" s="1078">
        <f>'入力用②（定期報告）'!AE247</f>
        <v>0</v>
      </c>
      <c r="AF243" s="1078">
        <f>'入力用②（定期報告）'!AF247</f>
        <v>0</v>
      </c>
      <c r="AG243" s="1078">
        <f>'入力用②（定期報告）'!AG247</f>
        <v>0</v>
      </c>
      <c r="AH243" s="1078">
        <f>'入力用②（定期報告）'!AH247</f>
        <v>0</v>
      </c>
      <c r="AI243" s="1078">
        <f>'入力用②（定期報告）'!AI247</f>
        <v>0</v>
      </c>
      <c r="AJ243" s="170"/>
    </row>
    <row r="244" spans="2:43" ht="16.149999999999999" customHeight="1">
      <c r="B244" s="176"/>
      <c r="C244" s="161"/>
      <c r="D244" s="1078">
        <f>'入力用②（定期報告）'!D248</f>
        <v>0</v>
      </c>
      <c r="E244" s="1078">
        <f>'入力用②（定期報告）'!E248</f>
        <v>0</v>
      </c>
      <c r="F244" s="1078">
        <f>'入力用②（定期報告）'!F248</f>
        <v>0</v>
      </c>
      <c r="G244" s="1078">
        <f>'入力用②（定期報告）'!G248</f>
        <v>0</v>
      </c>
      <c r="H244" s="1078">
        <f>'入力用②（定期報告）'!H248</f>
        <v>0</v>
      </c>
      <c r="I244" s="1078">
        <f>'入力用②（定期報告）'!I248</f>
        <v>0</v>
      </c>
      <c r="J244" s="1078">
        <f>'入力用②（定期報告）'!J248</f>
        <v>0</v>
      </c>
      <c r="K244" s="1078">
        <f>'入力用②（定期報告）'!K248</f>
        <v>0</v>
      </c>
      <c r="L244" s="1078">
        <f>'入力用②（定期報告）'!L248</f>
        <v>0</v>
      </c>
      <c r="M244" s="1078">
        <f>'入力用②（定期報告）'!M248</f>
        <v>0</v>
      </c>
      <c r="N244" s="1078">
        <f>'入力用②（定期報告）'!N248</f>
        <v>0</v>
      </c>
      <c r="O244" s="1078">
        <f>'入力用②（定期報告）'!O248</f>
        <v>0</v>
      </c>
      <c r="P244" s="1078">
        <f>'入力用②（定期報告）'!P248</f>
        <v>0</v>
      </c>
      <c r="Q244" s="1078">
        <f>'入力用②（定期報告）'!Q248</f>
        <v>0</v>
      </c>
      <c r="R244" s="1078">
        <f>'入力用②（定期報告）'!R248</f>
        <v>0</v>
      </c>
      <c r="S244" s="1078">
        <f>'入力用②（定期報告）'!S248</f>
        <v>0</v>
      </c>
      <c r="T244" s="1078">
        <f>'入力用②（定期報告）'!T248</f>
        <v>0</v>
      </c>
      <c r="U244" s="1078">
        <f>'入力用②（定期報告）'!U248</f>
        <v>0</v>
      </c>
      <c r="V244" s="1078">
        <f>'入力用②（定期報告）'!V248</f>
        <v>0</v>
      </c>
      <c r="W244" s="1078">
        <f>'入力用②（定期報告）'!W248</f>
        <v>0</v>
      </c>
      <c r="X244" s="1078">
        <f>'入力用②（定期報告）'!X248</f>
        <v>0</v>
      </c>
      <c r="Y244" s="1078">
        <f>'入力用②（定期報告）'!Y248</f>
        <v>0</v>
      </c>
      <c r="Z244" s="1078">
        <f>'入力用②（定期報告）'!Z248</f>
        <v>0</v>
      </c>
      <c r="AA244" s="1078">
        <f>'入力用②（定期報告）'!AA248</f>
        <v>0</v>
      </c>
      <c r="AB244" s="1078">
        <f>'入力用②（定期報告）'!AB248</f>
        <v>0</v>
      </c>
      <c r="AC244" s="1078">
        <f>'入力用②（定期報告）'!AC248</f>
        <v>0</v>
      </c>
      <c r="AD244" s="1078">
        <f>'入力用②（定期報告）'!AD248</f>
        <v>0</v>
      </c>
      <c r="AE244" s="1078">
        <f>'入力用②（定期報告）'!AE248</f>
        <v>0</v>
      </c>
      <c r="AF244" s="1078">
        <f>'入力用②（定期報告）'!AF248</f>
        <v>0</v>
      </c>
      <c r="AG244" s="1078">
        <f>'入力用②（定期報告）'!AG248</f>
        <v>0</v>
      </c>
      <c r="AH244" s="1078">
        <f>'入力用②（定期報告）'!AH248</f>
        <v>0</v>
      </c>
      <c r="AI244" s="1078">
        <f>'入力用②（定期報告）'!AI248</f>
        <v>0</v>
      </c>
      <c r="AJ244" s="170"/>
    </row>
    <row r="245" spans="2:43" ht="16.149999999999999" customHeight="1">
      <c r="B245" s="176"/>
      <c r="C245" s="161"/>
      <c r="D245" s="1078">
        <f>'入力用②（定期報告）'!D249</f>
        <v>0</v>
      </c>
      <c r="E245" s="1078">
        <f>'入力用②（定期報告）'!E249</f>
        <v>0</v>
      </c>
      <c r="F245" s="1078">
        <f>'入力用②（定期報告）'!F249</f>
        <v>0</v>
      </c>
      <c r="G245" s="1078">
        <f>'入力用②（定期報告）'!G249</f>
        <v>0</v>
      </c>
      <c r="H245" s="1078">
        <f>'入力用②（定期報告）'!H249</f>
        <v>0</v>
      </c>
      <c r="I245" s="1078">
        <f>'入力用②（定期報告）'!I249</f>
        <v>0</v>
      </c>
      <c r="J245" s="1078">
        <f>'入力用②（定期報告）'!J249</f>
        <v>0</v>
      </c>
      <c r="K245" s="1078">
        <f>'入力用②（定期報告）'!K249</f>
        <v>0</v>
      </c>
      <c r="L245" s="1078">
        <f>'入力用②（定期報告）'!L249</f>
        <v>0</v>
      </c>
      <c r="M245" s="1078">
        <f>'入力用②（定期報告）'!M249</f>
        <v>0</v>
      </c>
      <c r="N245" s="1078">
        <f>'入力用②（定期報告）'!N249</f>
        <v>0</v>
      </c>
      <c r="O245" s="1078">
        <f>'入力用②（定期報告）'!O249</f>
        <v>0</v>
      </c>
      <c r="P245" s="1078">
        <f>'入力用②（定期報告）'!P249</f>
        <v>0</v>
      </c>
      <c r="Q245" s="1078">
        <f>'入力用②（定期報告）'!Q249</f>
        <v>0</v>
      </c>
      <c r="R245" s="1078">
        <f>'入力用②（定期報告）'!R249</f>
        <v>0</v>
      </c>
      <c r="S245" s="1078">
        <f>'入力用②（定期報告）'!S249</f>
        <v>0</v>
      </c>
      <c r="T245" s="1078">
        <f>'入力用②（定期報告）'!T249</f>
        <v>0</v>
      </c>
      <c r="U245" s="1078">
        <f>'入力用②（定期報告）'!U249</f>
        <v>0</v>
      </c>
      <c r="V245" s="1078">
        <f>'入力用②（定期報告）'!V249</f>
        <v>0</v>
      </c>
      <c r="W245" s="1078">
        <f>'入力用②（定期報告）'!W249</f>
        <v>0</v>
      </c>
      <c r="X245" s="1078">
        <f>'入力用②（定期報告）'!X249</f>
        <v>0</v>
      </c>
      <c r="Y245" s="1078">
        <f>'入力用②（定期報告）'!Y249</f>
        <v>0</v>
      </c>
      <c r="Z245" s="1078">
        <f>'入力用②（定期報告）'!Z249</f>
        <v>0</v>
      </c>
      <c r="AA245" s="1078">
        <f>'入力用②（定期報告）'!AA249</f>
        <v>0</v>
      </c>
      <c r="AB245" s="1078">
        <f>'入力用②（定期報告）'!AB249</f>
        <v>0</v>
      </c>
      <c r="AC245" s="1078">
        <f>'入力用②（定期報告）'!AC249</f>
        <v>0</v>
      </c>
      <c r="AD245" s="1078">
        <f>'入力用②（定期報告）'!AD249</f>
        <v>0</v>
      </c>
      <c r="AE245" s="1078">
        <f>'入力用②（定期報告）'!AE249</f>
        <v>0</v>
      </c>
      <c r="AF245" s="1078">
        <f>'入力用②（定期報告）'!AF249</f>
        <v>0</v>
      </c>
      <c r="AG245" s="1078">
        <f>'入力用②（定期報告）'!AG249</f>
        <v>0</v>
      </c>
      <c r="AH245" s="1078">
        <f>'入力用②（定期報告）'!AH249</f>
        <v>0</v>
      </c>
      <c r="AI245" s="1078">
        <f>'入力用②（定期報告）'!AI249</f>
        <v>0</v>
      </c>
      <c r="AJ245" s="170"/>
    </row>
    <row r="246" spans="2:43" ht="16.149999999999999" customHeight="1">
      <c r="B246" s="176"/>
      <c r="C246" s="161"/>
      <c r="D246" s="1078">
        <f>'入力用②（定期報告）'!D250</f>
        <v>0</v>
      </c>
      <c r="E246" s="1078">
        <f>'入力用②（定期報告）'!E250</f>
        <v>0</v>
      </c>
      <c r="F246" s="1078">
        <f>'入力用②（定期報告）'!F250</f>
        <v>0</v>
      </c>
      <c r="G246" s="1078">
        <f>'入力用②（定期報告）'!G250</f>
        <v>0</v>
      </c>
      <c r="H246" s="1078">
        <f>'入力用②（定期報告）'!H250</f>
        <v>0</v>
      </c>
      <c r="I246" s="1078">
        <f>'入力用②（定期報告）'!I250</f>
        <v>0</v>
      </c>
      <c r="J246" s="1078">
        <f>'入力用②（定期報告）'!J250</f>
        <v>0</v>
      </c>
      <c r="K246" s="1078">
        <f>'入力用②（定期報告）'!K250</f>
        <v>0</v>
      </c>
      <c r="L246" s="1078">
        <f>'入力用②（定期報告）'!L250</f>
        <v>0</v>
      </c>
      <c r="M246" s="1078">
        <f>'入力用②（定期報告）'!M250</f>
        <v>0</v>
      </c>
      <c r="N246" s="1078">
        <f>'入力用②（定期報告）'!N250</f>
        <v>0</v>
      </c>
      <c r="O246" s="1078">
        <f>'入力用②（定期報告）'!O250</f>
        <v>0</v>
      </c>
      <c r="P246" s="1078">
        <f>'入力用②（定期報告）'!P250</f>
        <v>0</v>
      </c>
      <c r="Q246" s="1078">
        <f>'入力用②（定期報告）'!Q250</f>
        <v>0</v>
      </c>
      <c r="R246" s="1078">
        <f>'入力用②（定期報告）'!R250</f>
        <v>0</v>
      </c>
      <c r="S246" s="1078">
        <f>'入力用②（定期報告）'!S250</f>
        <v>0</v>
      </c>
      <c r="T246" s="1078">
        <f>'入力用②（定期報告）'!T250</f>
        <v>0</v>
      </c>
      <c r="U246" s="1078">
        <f>'入力用②（定期報告）'!U250</f>
        <v>0</v>
      </c>
      <c r="V246" s="1078">
        <f>'入力用②（定期報告）'!V250</f>
        <v>0</v>
      </c>
      <c r="W246" s="1078">
        <f>'入力用②（定期報告）'!W250</f>
        <v>0</v>
      </c>
      <c r="X246" s="1078">
        <f>'入力用②（定期報告）'!X250</f>
        <v>0</v>
      </c>
      <c r="Y246" s="1078">
        <f>'入力用②（定期報告）'!Y250</f>
        <v>0</v>
      </c>
      <c r="Z246" s="1078">
        <f>'入力用②（定期報告）'!Z250</f>
        <v>0</v>
      </c>
      <c r="AA246" s="1078">
        <f>'入力用②（定期報告）'!AA250</f>
        <v>0</v>
      </c>
      <c r="AB246" s="1078">
        <f>'入力用②（定期報告）'!AB250</f>
        <v>0</v>
      </c>
      <c r="AC246" s="1078">
        <f>'入力用②（定期報告）'!AC250</f>
        <v>0</v>
      </c>
      <c r="AD246" s="1078">
        <f>'入力用②（定期報告）'!AD250</f>
        <v>0</v>
      </c>
      <c r="AE246" s="1078">
        <f>'入力用②（定期報告）'!AE250</f>
        <v>0</v>
      </c>
      <c r="AF246" s="1078">
        <f>'入力用②（定期報告）'!AF250</f>
        <v>0</v>
      </c>
      <c r="AG246" s="1078">
        <f>'入力用②（定期報告）'!AG250</f>
        <v>0</v>
      </c>
      <c r="AH246" s="1078">
        <f>'入力用②（定期報告）'!AH250</f>
        <v>0</v>
      </c>
      <c r="AI246" s="1078">
        <f>'入力用②（定期報告）'!AI250</f>
        <v>0</v>
      </c>
      <c r="AJ246" s="170"/>
      <c r="AQ246" s="202"/>
    </row>
    <row r="247" spans="2:43" ht="16.149999999999999" customHeight="1">
      <c r="B247" s="176"/>
      <c r="C247" s="161"/>
      <c r="D247" s="1078">
        <f>'入力用②（定期報告）'!D251</f>
        <v>0</v>
      </c>
      <c r="E247" s="1078">
        <f>'入力用②（定期報告）'!E251</f>
        <v>0</v>
      </c>
      <c r="F247" s="1078">
        <f>'入力用②（定期報告）'!F251</f>
        <v>0</v>
      </c>
      <c r="G247" s="1078">
        <f>'入力用②（定期報告）'!G251</f>
        <v>0</v>
      </c>
      <c r="H247" s="1078">
        <f>'入力用②（定期報告）'!H251</f>
        <v>0</v>
      </c>
      <c r="I247" s="1078">
        <f>'入力用②（定期報告）'!I251</f>
        <v>0</v>
      </c>
      <c r="J247" s="1078">
        <f>'入力用②（定期報告）'!J251</f>
        <v>0</v>
      </c>
      <c r="K247" s="1078">
        <f>'入力用②（定期報告）'!K251</f>
        <v>0</v>
      </c>
      <c r="L247" s="1078">
        <f>'入力用②（定期報告）'!L251</f>
        <v>0</v>
      </c>
      <c r="M247" s="1078">
        <f>'入力用②（定期報告）'!M251</f>
        <v>0</v>
      </c>
      <c r="N247" s="1078">
        <f>'入力用②（定期報告）'!N251</f>
        <v>0</v>
      </c>
      <c r="O247" s="1078">
        <f>'入力用②（定期報告）'!O251</f>
        <v>0</v>
      </c>
      <c r="P247" s="1078">
        <f>'入力用②（定期報告）'!P251</f>
        <v>0</v>
      </c>
      <c r="Q247" s="1078">
        <f>'入力用②（定期報告）'!Q251</f>
        <v>0</v>
      </c>
      <c r="R247" s="1078">
        <f>'入力用②（定期報告）'!R251</f>
        <v>0</v>
      </c>
      <c r="S247" s="1078">
        <f>'入力用②（定期報告）'!S251</f>
        <v>0</v>
      </c>
      <c r="T247" s="1078">
        <f>'入力用②（定期報告）'!T251</f>
        <v>0</v>
      </c>
      <c r="U247" s="1078">
        <f>'入力用②（定期報告）'!U251</f>
        <v>0</v>
      </c>
      <c r="V247" s="1078">
        <f>'入力用②（定期報告）'!V251</f>
        <v>0</v>
      </c>
      <c r="W247" s="1078">
        <f>'入力用②（定期報告）'!W251</f>
        <v>0</v>
      </c>
      <c r="X247" s="1078">
        <f>'入力用②（定期報告）'!X251</f>
        <v>0</v>
      </c>
      <c r="Y247" s="1078">
        <f>'入力用②（定期報告）'!Y251</f>
        <v>0</v>
      </c>
      <c r="Z247" s="1078">
        <f>'入力用②（定期報告）'!Z251</f>
        <v>0</v>
      </c>
      <c r="AA247" s="1078">
        <f>'入力用②（定期報告）'!AA251</f>
        <v>0</v>
      </c>
      <c r="AB247" s="1078">
        <f>'入力用②（定期報告）'!AB251</f>
        <v>0</v>
      </c>
      <c r="AC247" s="1078">
        <f>'入力用②（定期報告）'!AC251</f>
        <v>0</v>
      </c>
      <c r="AD247" s="1078">
        <f>'入力用②（定期報告）'!AD251</f>
        <v>0</v>
      </c>
      <c r="AE247" s="1078">
        <f>'入力用②（定期報告）'!AE251</f>
        <v>0</v>
      </c>
      <c r="AF247" s="1078">
        <f>'入力用②（定期報告）'!AF251</f>
        <v>0</v>
      </c>
      <c r="AG247" s="1078">
        <f>'入力用②（定期報告）'!AG251</f>
        <v>0</v>
      </c>
      <c r="AH247" s="1078">
        <f>'入力用②（定期報告）'!AH251</f>
        <v>0</v>
      </c>
      <c r="AI247" s="1078">
        <f>'入力用②（定期報告）'!AI251</f>
        <v>0</v>
      </c>
      <c r="AJ247" s="170"/>
    </row>
    <row r="248" spans="2:43" ht="16.149999999999999" customHeight="1">
      <c r="B248" s="176"/>
      <c r="C248" s="161"/>
      <c r="D248" s="1078">
        <f>'入力用②（定期報告）'!D252</f>
        <v>0</v>
      </c>
      <c r="E248" s="1078">
        <f>'入力用②（定期報告）'!E252</f>
        <v>0</v>
      </c>
      <c r="F248" s="1078">
        <f>'入力用②（定期報告）'!F252</f>
        <v>0</v>
      </c>
      <c r="G248" s="1078">
        <f>'入力用②（定期報告）'!G252</f>
        <v>0</v>
      </c>
      <c r="H248" s="1078">
        <f>'入力用②（定期報告）'!H252</f>
        <v>0</v>
      </c>
      <c r="I248" s="1078">
        <f>'入力用②（定期報告）'!I252</f>
        <v>0</v>
      </c>
      <c r="J248" s="1078">
        <f>'入力用②（定期報告）'!J252</f>
        <v>0</v>
      </c>
      <c r="K248" s="1078">
        <f>'入力用②（定期報告）'!K252</f>
        <v>0</v>
      </c>
      <c r="L248" s="1078">
        <f>'入力用②（定期報告）'!L252</f>
        <v>0</v>
      </c>
      <c r="M248" s="1078">
        <f>'入力用②（定期報告）'!M252</f>
        <v>0</v>
      </c>
      <c r="N248" s="1078">
        <f>'入力用②（定期報告）'!N252</f>
        <v>0</v>
      </c>
      <c r="O248" s="1078">
        <f>'入力用②（定期報告）'!O252</f>
        <v>0</v>
      </c>
      <c r="P248" s="1078">
        <f>'入力用②（定期報告）'!P252</f>
        <v>0</v>
      </c>
      <c r="Q248" s="1078">
        <f>'入力用②（定期報告）'!Q252</f>
        <v>0</v>
      </c>
      <c r="R248" s="1078">
        <f>'入力用②（定期報告）'!R252</f>
        <v>0</v>
      </c>
      <c r="S248" s="1078">
        <f>'入力用②（定期報告）'!S252</f>
        <v>0</v>
      </c>
      <c r="T248" s="1078">
        <f>'入力用②（定期報告）'!T252</f>
        <v>0</v>
      </c>
      <c r="U248" s="1078">
        <f>'入力用②（定期報告）'!U252</f>
        <v>0</v>
      </c>
      <c r="V248" s="1078">
        <f>'入力用②（定期報告）'!V252</f>
        <v>0</v>
      </c>
      <c r="W248" s="1078">
        <f>'入力用②（定期報告）'!W252</f>
        <v>0</v>
      </c>
      <c r="X248" s="1078">
        <f>'入力用②（定期報告）'!X252</f>
        <v>0</v>
      </c>
      <c r="Y248" s="1078">
        <f>'入力用②（定期報告）'!Y252</f>
        <v>0</v>
      </c>
      <c r="Z248" s="1078">
        <f>'入力用②（定期報告）'!Z252</f>
        <v>0</v>
      </c>
      <c r="AA248" s="1078">
        <f>'入力用②（定期報告）'!AA252</f>
        <v>0</v>
      </c>
      <c r="AB248" s="1078">
        <f>'入力用②（定期報告）'!AB252</f>
        <v>0</v>
      </c>
      <c r="AC248" s="1078">
        <f>'入力用②（定期報告）'!AC252</f>
        <v>0</v>
      </c>
      <c r="AD248" s="1078">
        <f>'入力用②（定期報告）'!AD252</f>
        <v>0</v>
      </c>
      <c r="AE248" s="1078">
        <f>'入力用②（定期報告）'!AE252</f>
        <v>0</v>
      </c>
      <c r="AF248" s="1078">
        <f>'入力用②（定期報告）'!AF252</f>
        <v>0</v>
      </c>
      <c r="AG248" s="1078">
        <f>'入力用②（定期報告）'!AG252</f>
        <v>0</v>
      </c>
      <c r="AH248" s="1078">
        <f>'入力用②（定期報告）'!AH252</f>
        <v>0</v>
      </c>
      <c r="AI248" s="1078">
        <f>'入力用②（定期報告）'!AI252</f>
        <v>0</v>
      </c>
      <c r="AJ248" s="170"/>
    </row>
    <row r="249" spans="2:43" ht="16.149999999999999" customHeight="1">
      <c r="B249" s="176"/>
      <c r="C249" s="162"/>
      <c r="D249" s="1079">
        <f>'入力用②（定期報告）'!D253</f>
        <v>0</v>
      </c>
      <c r="E249" s="1079">
        <f>'入力用②（定期報告）'!E253</f>
        <v>0</v>
      </c>
      <c r="F249" s="1079">
        <f>'入力用②（定期報告）'!F253</f>
        <v>0</v>
      </c>
      <c r="G249" s="1079">
        <f>'入力用②（定期報告）'!G253</f>
        <v>0</v>
      </c>
      <c r="H249" s="1079">
        <f>'入力用②（定期報告）'!H253</f>
        <v>0</v>
      </c>
      <c r="I249" s="1079">
        <f>'入力用②（定期報告）'!I253</f>
        <v>0</v>
      </c>
      <c r="J249" s="1079">
        <f>'入力用②（定期報告）'!J253</f>
        <v>0</v>
      </c>
      <c r="K249" s="1079">
        <f>'入力用②（定期報告）'!K253</f>
        <v>0</v>
      </c>
      <c r="L249" s="1079">
        <f>'入力用②（定期報告）'!L253</f>
        <v>0</v>
      </c>
      <c r="M249" s="1079">
        <f>'入力用②（定期報告）'!M253</f>
        <v>0</v>
      </c>
      <c r="N249" s="1079">
        <f>'入力用②（定期報告）'!N253</f>
        <v>0</v>
      </c>
      <c r="O249" s="1079">
        <f>'入力用②（定期報告）'!O253</f>
        <v>0</v>
      </c>
      <c r="P249" s="1079">
        <f>'入力用②（定期報告）'!P253</f>
        <v>0</v>
      </c>
      <c r="Q249" s="1079">
        <f>'入力用②（定期報告）'!Q253</f>
        <v>0</v>
      </c>
      <c r="R249" s="1079">
        <f>'入力用②（定期報告）'!R253</f>
        <v>0</v>
      </c>
      <c r="S249" s="1079">
        <f>'入力用②（定期報告）'!S253</f>
        <v>0</v>
      </c>
      <c r="T249" s="1079">
        <f>'入力用②（定期報告）'!T253</f>
        <v>0</v>
      </c>
      <c r="U249" s="1079">
        <f>'入力用②（定期報告）'!U253</f>
        <v>0</v>
      </c>
      <c r="V249" s="1079">
        <f>'入力用②（定期報告）'!V253</f>
        <v>0</v>
      </c>
      <c r="W249" s="1079">
        <f>'入力用②（定期報告）'!W253</f>
        <v>0</v>
      </c>
      <c r="X249" s="1079">
        <f>'入力用②（定期報告）'!X253</f>
        <v>0</v>
      </c>
      <c r="Y249" s="1079">
        <f>'入力用②（定期報告）'!Y253</f>
        <v>0</v>
      </c>
      <c r="Z249" s="1079">
        <f>'入力用②（定期報告）'!Z253</f>
        <v>0</v>
      </c>
      <c r="AA249" s="1079">
        <f>'入力用②（定期報告）'!AA253</f>
        <v>0</v>
      </c>
      <c r="AB249" s="1079">
        <f>'入力用②（定期報告）'!AB253</f>
        <v>0</v>
      </c>
      <c r="AC249" s="1079">
        <f>'入力用②（定期報告）'!AC253</f>
        <v>0</v>
      </c>
      <c r="AD249" s="1079">
        <f>'入力用②（定期報告）'!AD253</f>
        <v>0</v>
      </c>
      <c r="AE249" s="1079">
        <f>'入力用②（定期報告）'!AE253</f>
        <v>0</v>
      </c>
      <c r="AF249" s="1079">
        <f>'入力用②（定期報告）'!AF253</f>
        <v>0</v>
      </c>
      <c r="AG249" s="1079">
        <f>'入力用②（定期報告）'!AG253</f>
        <v>0</v>
      </c>
      <c r="AH249" s="1079">
        <f>'入力用②（定期報告）'!AH253</f>
        <v>0</v>
      </c>
      <c r="AI249" s="1079">
        <f>'入力用②（定期報告）'!AI253</f>
        <v>0</v>
      </c>
      <c r="AJ249" s="171"/>
    </row>
    <row r="250" spans="2:43" ht="16.149999999999999" customHeight="1"/>
    <row r="251" spans="2:43" ht="16.149999999999999" customHeight="1">
      <c r="AG251" s="1073">
        <f ca="1">NOW()</f>
        <v>44792.587349074071</v>
      </c>
      <c r="AH251" s="1073"/>
      <c r="AI251" s="1073"/>
      <c r="AJ251" s="1073"/>
      <c r="AK251" s="1073"/>
      <c r="AL251" s="1073"/>
    </row>
    <row r="252" spans="2:43" ht="16.149999999999999" customHeight="1">
      <c r="AL252" s="124" t="str">
        <f>"Ver. "&amp;'入力用②（定期報告）'!$BB$1</f>
        <v>Ver. 220630</v>
      </c>
    </row>
    <row r="253" spans="2:43" ht="16.149999999999999" customHeight="1"/>
    <row r="254" spans="2:43" ht="16.149999999999999" customHeight="1">
      <c r="C254" s="95" t="s">
        <v>150</v>
      </c>
    </row>
    <row r="255" spans="2:43" ht="16.149999999999999" customHeight="1">
      <c r="C255" s="1114" t="s">
        <v>151</v>
      </c>
      <c r="D255" s="1115"/>
      <c r="E255" s="1115"/>
      <c r="F255" s="1115"/>
      <c r="G255" s="1115"/>
      <c r="H255" s="1115"/>
      <c r="I255" s="1115" t="s">
        <v>152</v>
      </c>
      <c r="J255" s="1115"/>
      <c r="K255" s="1115"/>
      <c r="L255" s="1115"/>
      <c r="M255" s="1115"/>
      <c r="N255" s="1115"/>
      <c r="O255" s="1115"/>
      <c r="P255" s="1115"/>
      <c r="Q255" s="1115"/>
      <c r="R255" s="1115"/>
      <c r="S255" s="1115"/>
      <c r="T255" s="1115"/>
      <c r="U255" s="1115"/>
      <c r="V255" s="1115"/>
      <c r="W255" s="1115"/>
      <c r="X255" s="1115"/>
      <c r="Y255" s="1115"/>
      <c r="Z255" s="1115"/>
      <c r="AA255" s="1115"/>
      <c r="AB255" s="1115"/>
      <c r="AC255" s="1115"/>
      <c r="AD255" s="1115"/>
      <c r="AE255" s="1115"/>
      <c r="AF255" s="1115"/>
      <c r="AG255" s="1115"/>
      <c r="AH255" s="1115"/>
      <c r="AI255" s="1115"/>
      <c r="AJ255" s="1116"/>
    </row>
    <row r="256" spans="2:43" ht="16.149999999999999" customHeight="1">
      <c r="C256" s="1029" t="s">
        <v>153</v>
      </c>
      <c r="D256" s="565"/>
      <c r="E256" s="565"/>
      <c r="F256" s="565"/>
      <c r="G256" s="565"/>
      <c r="H256" s="1080"/>
      <c r="I256" s="180" t="s">
        <v>154</v>
      </c>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97"/>
    </row>
    <row r="257" spans="3:36" ht="6" customHeight="1">
      <c r="C257" s="1032"/>
      <c r="D257" s="853"/>
      <c r="E257" s="853"/>
      <c r="F257" s="853"/>
      <c r="G257" s="853"/>
      <c r="H257" s="1081"/>
      <c r="I257" s="182"/>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98"/>
    </row>
    <row r="258" spans="3:36" ht="16.149999999999999" customHeight="1">
      <c r="C258" s="1082"/>
      <c r="D258" s="853"/>
      <c r="E258" s="853"/>
      <c r="F258" s="853"/>
      <c r="G258" s="853"/>
      <c r="H258" s="1081"/>
      <c r="I258" s="184"/>
      <c r="J258" s="1077">
        <f>'入力用②（定期報告）'!I261</f>
        <v>0</v>
      </c>
      <c r="K258" s="1077"/>
      <c r="L258" s="1077"/>
      <c r="M258" s="1077"/>
      <c r="N258" s="1077"/>
      <c r="O258" s="1077"/>
      <c r="P258" s="1077"/>
      <c r="Q258" s="1077"/>
      <c r="R258" s="1077"/>
      <c r="S258" s="1077"/>
      <c r="T258" s="1077"/>
      <c r="U258" s="1077"/>
      <c r="V258" s="1077"/>
      <c r="W258" s="1077"/>
      <c r="X258" s="1077"/>
      <c r="Y258" s="1077"/>
      <c r="Z258" s="1077"/>
      <c r="AA258" s="1077"/>
      <c r="AB258" s="1077"/>
      <c r="AC258" s="1077"/>
      <c r="AD258" s="1077"/>
      <c r="AE258" s="1077"/>
      <c r="AF258" s="1077"/>
      <c r="AG258" s="1077"/>
      <c r="AH258" s="1077"/>
      <c r="AI258" s="185">
        <f>'入力用②（定期報告）'!AI261</f>
        <v>0</v>
      </c>
      <c r="AJ258" s="170"/>
    </row>
    <row r="259" spans="3:36" ht="16.149999999999999" customHeight="1">
      <c r="C259" s="1082"/>
      <c r="D259" s="853"/>
      <c r="E259" s="853"/>
      <c r="F259" s="853"/>
      <c r="G259" s="853"/>
      <c r="H259" s="1081"/>
      <c r="I259" s="184"/>
      <c r="J259" s="1077"/>
      <c r="K259" s="1077"/>
      <c r="L259" s="1077"/>
      <c r="M259" s="1077"/>
      <c r="N259" s="1077"/>
      <c r="O259" s="1077"/>
      <c r="P259" s="1077"/>
      <c r="Q259" s="1077"/>
      <c r="R259" s="1077"/>
      <c r="S259" s="1077"/>
      <c r="T259" s="1077"/>
      <c r="U259" s="1077"/>
      <c r="V259" s="1077"/>
      <c r="W259" s="1077"/>
      <c r="X259" s="1077"/>
      <c r="Y259" s="1077"/>
      <c r="Z259" s="1077"/>
      <c r="AA259" s="1077"/>
      <c r="AB259" s="1077"/>
      <c r="AC259" s="1077"/>
      <c r="AD259" s="1077"/>
      <c r="AE259" s="1077"/>
      <c r="AF259" s="1077"/>
      <c r="AG259" s="1077"/>
      <c r="AH259" s="1077"/>
      <c r="AI259" s="185"/>
      <c r="AJ259" s="170"/>
    </row>
    <row r="260" spans="3:36" ht="16.149999999999999" customHeight="1">
      <c r="C260" s="1082"/>
      <c r="D260" s="853"/>
      <c r="E260" s="853"/>
      <c r="F260" s="853"/>
      <c r="G260" s="853"/>
      <c r="H260" s="1081"/>
      <c r="I260" s="184"/>
      <c r="J260" s="1077"/>
      <c r="K260" s="1077"/>
      <c r="L260" s="1077"/>
      <c r="M260" s="1077"/>
      <c r="N260" s="1077"/>
      <c r="O260" s="1077"/>
      <c r="P260" s="1077"/>
      <c r="Q260" s="1077"/>
      <c r="R260" s="1077"/>
      <c r="S260" s="1077"/>
      <c r="T260" s="1077"/>
      <c r="U260" s="1077"/>
      <c r="V260" s="1077"/>
      <c r="W260" s="1077"/>
      <c r="X260" s="1077"/>
      <c r="Y260" s="1077"/>
      <c r="Z260" s="1077"/>
      <c r="AA260" s="1077"/>
      <c r="AB260" s="1077"/>
      <c r="AC260" s="1077"/>
      <c r="AD260" s="1077"/>
      <c r="AE260" s="1077"/>
      <c r="AF260" s="1077"/>
      <c r="AG260" s="1077"/>
      <c r="AH260" s="1077"/>
      <c r="AI260" s="185"/>
      <c r="AJ260" s="170"/>
    </row>
    <row r="261" spans="3:36" ht="16.149999999999999" customHeight="1">
      <c r="C261" s="1082"/>
      <c r="D261" s="853"/>
      <c r="E261" s="853"/>
      <c r="F261" s="853"/>
      <c r="G261" s="853"/>
      <c r="H261" s="1081"/>
      <c r="I261" s="184"/>
      <c r="J261" s="1077"/>
      <c r="K261" s="1077"/>
      <c r="L261" s="1077"/>
      <c r="M261" s="1077"/>
      <c r="N261" s="1077"/>
      <c r="O261" s="1077"/>
      <c r="P261" s="1077"/>
      <c r="Q261" s="1077"/>
      <c r="R261" s="1077"/>
      <c r="S261" s="1077"/>
      <c r="T261" s="1077"/>
      <c r="U261" s="1077"/>
      <c r="V261" s="1077"/>
      <c r="W261" s="1077"/>
      <c r="X261" s="1077"/>
      <c r="Y261" s="1077"/>
      <c r="Z261" s="1077"/>
      <c r="AA261" s="1077"/>
      <c r="AB261" s="1077"/>
      <c r="AC261" s="1077"/>
      <c r="AD261" s="1077"/>
      <c r="AE261" s="1077"/>
      <c r="AF261" s="1077"/>
      <c r="AG261" s="1077"/>
      <c r="AH261" s="1077"/>
      <c r="AI261" s="185"/>
      <c r="AJ261" s="170"/>
    </row>
    <row r="262" spans="3:36" ht="16.149999999999999" customHeight="1">
      <c r="C262" s="1082"/>
      <c r="D262" s="853"/>
      <c r="E262" s="853"/>
      <c r="F262" s="853"/>
      <c r="G262" s="853"/>
      <c r="H262" s="1081"/>
      <c r="I262" s="184"/>
      <c r="J262" s="1077"/>
      <c r="K262" s="1077"/>
      <c r="L262" s="1077"/>
      <c r="M262" s="1077"/>
      <c r="N262" s="1077"/>
      <c r="O262" s="1077"/>
      <c r="P262" s="1077"/>
      <c r="Q262" s="1077"/>
      <c r="R262" s="1077"/>
      <c r="S262" s="1077"/>
      <c r="T262" s="1077"/>
      <c r="U262" s="1077"/>
      <c r="V262" s="1077"/>
      <c r="W262" s="1077"/>
      <c r="X262" s="1077"/>
      <c r="Y262" s="1077"/>
      <c r="Z262" s="1077"/>
      <c r="AA262" s="1077"/>
      <c r="AB262" s="1077"/>
      <c r="AC262" s="1077"/>
      <c r="AD262" s="1077"/>
      <c r="AE262" s="1077"/>
      <c r="AF262" s="1077"/>
      <c r="AG262" s="1077"/>
      <c r="AH262" s="1077"/>
      <c r="AI262" s="185">
        <f>'入力用②（定期報告）'!AI262</f>
        <v>0</v>
      </c>
      <c r="AJ262" s="170"/>
    </row>
    <row r="263" spans="3:36" ht="16.149999999999999" customHeight="1">
      <c r="C263" s="1082"/>
      <c r="D263" s="853"/>
      <c r="E263" s="853"/>
      <c r="F263" s="853"/>
      <c r="G263" s="853"/>
      <c r="H263" s="1081"/>
      <c r="I263" s="184"/>
      <c r="J263" s="1077"/>
      <c r="K263" s="1077"/>
      <c r="L263" s="1077"/>
      <c r="M263" s="1077"/>
      <c r="N263" s="1077"/>
      <c r="O263" s="1077"/>
      <c r="P263" s="1077"/>
      <c r="Q263" s="1077"/>
      <c r="R263" s="1077"/>
      <c r="S263" s="1077"/>
      <c r="T263" s="1077"/>
      <c r="U263" s="1077"/>
      <c r="V263" s="1077"/>
      <c r="W263" s="1077"/>
      <c r="X263" s="1077"/>
      <c r="Y263" s="1077"/>
      <c r="Z263" s="1077"/>
      <c r="AA263" s="1077"/>
      <c r="AB263" s="1077"/>
      <c r="AC263" s="1077"/>
      <c r="AD263" s="1077"/>
      <c r="AE263" s="1077"/>
      <c r="AF263" s="1077"/>
      <c r="AG263" s="1077"/>
      <c r="AH263" s="1077"/>
      <c r="AI263" s="185">
        <f>'入力用②（定期報告）'!AI263</f>
        <v>0</v>
      </c>
      <c r="AJ263" s="170"/>
    </row>
    <row r="264" spans="3:36" ht="16.149999999999999" customHeight="1">
      <c r="C264" s="1082"/>
      <c r="D264" s="853"/>
      <c r="E264" s="853"/>
      <c r="F264" s="853"/>
      <c r="G264" s="853"/>
      <c r="H264" s="1081"/>
      <c r="I264" s="184"/>
      <c r="J264" s="1077"/>
      <c r="K264" s="1077"/>
      <c r="L264" s="1077"/>
      <c r="M264" s="1077"/>
      <c r="N264" s="1077"/>
      <c r="O264" s="1077"/>
      <c r="P264" s="1077"/>
      <c r="Q264" s="1077"/>
      <c r="R264" s="1077"/>
      <c r="S264" s="1077"/>
      <c r="T264" s="1077"/>
      <c r="U264" s="1077"/>
      <c r="V264" s="1077"/>
      <c r="W264" s="1077"/>
      <c r="X264" s="1077"/>
      <c r="Y264" s="1077"/>
      <c r="Z264" s="1077"/>
      <c r="AA264" s="1077"/>
      <c r="AB264" s="1077"/>
      <c r="AC264" s="1077"/>
      <c r="AD264" s="1077"/>
      <c r="AE264" s="1077"/>
      <c r="AF264" s="1077"/>
      <c r="AG264" s="1077"/>
      <c r="AH264" s="1077"/>
      <c r="AI264" s="185">
        <f>'入力用②（定期報告）'!AI266</f>
        <v>0</v>
      </c>
      <c r="AJ264" s="170"/>
    </row>
    <row r="265" spans="3:36" ht="16.149999999999999" customHeight="1">
      <c r="C265" s="1082"/>
      <c r="D265" s="853"/>
      <c r="E265" s="853"/>
      <c r="F265" s="853"/>
      <c r="G265" s="853"/>
      <c r="H265" s="1081"/>
      <c r="I265" s="184"/>
      <c r="J265" s="1077"/>
      <c r="K265" s="1077"/>
      <c r="L265" s="1077"/>
      <c r="M265" s="1077"/>
      <c r="N265" s="1077"/>
      <c r="O265" s="1077"/>
      <c r="P265" s="1077"/>
      <c r="Q265" s="1077"/>
      <c r="R265" s="1077"/>
      <c r="S265" s="1077"/>
      <c r="T265" s="1077"/>
      <c r="U265" s="1077"/>
      <c r="V265" s="1077"/>
      <c r="W265" s="1077"/>
      <c r="X265" s="1077"/>
      <c r="Y265" s="1077"/>
      <c r="Z265" s="1077"/>
      <c r="AA265" s="1077"/>
      <c r="AB265" s="1077"/>
      <c r="AC265" s="1077"/>
      <c r="AD265" s="1077"/>
      <c r="AE265" s="1077"/>
      <c r="AF265" s="1077"/>
      <c r="AG265" s="1077"/>
      <c r="AH265" s="1077"/>
      <c r="AI265" s="185">
        <f>'入力用②（定期報告）'!AI267</f>
        <v>0</v>
      </c>
      <c r="AJ265" s="170"/>
    </row>
    <row r="266" spans="3:36" ht="16.149999999999999" customHeight="1">
      <c r="C266" s="1082"/>
      <c r="D266" s="853"/>
      <c r="E266" s="853"/>
      <c r="F266" s="853"/>
      <c r="G266" s="853"/>
      <c r="H266" s="1081"/>
      <c r="I266" s="184"/>
      <c r="J266" s="1077"/>
      <c r="K266" s="1077"/>
      <c r="L266" s="1077"/>
      <c r="M266" s="1077"/>
      <c r="N266" s="1077"/>
      <c r="O266" s="1077"/>
      <c r="P266" s="1077"/>
      <c r="Q266" s="1077"/>
      <c r="R266" s="1077"/>
      <c r="S266" s="1077"/>
      <c r="T266" s="1077"/>
      <c r="U266" s="1077"/>
      <c r="V266" s="1077"/>
      <c r="W266" s="1077"/>
      <c r="X266" s="1077"/>
      <c r="Y266" s="1077"/>
      <c r="Z266" s="1077"/>
      <c r="AA266" s="1077"/>
      <c r="AB266" s="1077"/>
      <c r="AC266" s="1077"/>
      <c r="AD266" s="1077"/>
      <c r="AE266" s="1077"/>
      <c r="AF266" s="1077"/>
      <c r="AG266" s="1077"/>
      <c r="AH266" s="1077"/>
      <c r="AI266" s="185">
        <f>'入力用②（定期報告）'!AI268</f>
        <v>0</v>
      </c>
      <c r="AJ266" s="170"/>
    </row>
    <row r="267" spans="3:36" ht="6" customHeight="1">
      <c r="C267" s="1083"/>
      <c r="D267" s="567"/>
      <c r="E267" s="567"/>
      <c r="F267" s="567"/>
      <c r="G267" s="567"/>
      <c r="H267" s="1084"/>
      <c r="I267" s="186"/>
      <c r="J267" s="187">
        <f>'入力用②（定期報告）'!J269</f>
        <v>0</v>
      </c>
      <c r="K267" s="187">
        <f>'入力用②（定期報告）'!K269</f>
        <v>0</v>
      </c>
      <c r="L267" s="187">
        <f>'入力用②（定期報告）'!L269</f>
        <v>0</v>
      </c>
      <c r="M267" s="187">
        <f>'入力用②（定期報告）'!M269</f>
        <v>0</v>
      </c>
      <c r="N267" s="187">
        <f>'入力用②（定期報告）'!N269</f>
        <v>0</v>
      </c>
      <c r="O267" s="187">
        <f>'入力用②（定期報告）'!O269</f>
        <v>0</v>
      </c>
      <c r="P267" s="187">
        <f>'入力用②（定期報告）'!P269</f>
        <v>0</v>
      </c>
      <c r="Q267" s="187">
        <f>'入力用②（定期報告）'!Q269</f>
        <v>0</v>
      </c>
      <c r="R267" s="187">
        <f>'入力用②（定期報告）'!R269</f>
        <v>0</v>
      </c>
      <c r="S267" s="187">
        <f>'入力用②（定期報告）'!S269</f>
        <v>0</v>
      </c>
      <c r="T267" s="187">
        <f>'入力用②（定期報告）'!T269</f>
        <v>0</v>
      </c>
      <c r="U267" s="187">
        <f>'入力用②（定期報告）'!U269</f>
        <v>0</v>
      </c>
      <c r="V267" s="187">
        <f>'入力用②（定期報告）'!V269</f>
        <v>0</v>
      </c>
      <c r="W267" s="187">
        <f>'入力用②（定期報告）'!W269</f>
        <v>0</v>
      </c>
      <c r="X267" s="187">
        <f>'入力用②（定期報告）'!X269</f>
        <v>0</v>
      </c>
      <c r="Y267" s="187">
        <f>'入力用②（定期報告）'!Y269</f>
        <v>0</v>
      </c>
      <c r="Z267" s="187">
        <f>'入力用②（定期報告）'!Z269</f>
        <v>0</v>
      </c>
      <c r="AA267" s="187">
        <f>'入力用②（定期報告）'!AA269</f>
        <v>0</v>
      </c>
      <c r="AB267" s="187">
        <f>'入力用②（定期報告）'!AB269</f>
        <v>0</v>
      </c>
      <c r="AC267" s="187">
        <f>'入力用②（定期報告）'!AC269</f>
        <v>0</v>
      </c>
      <c r="AD267" s="187">
        <f>'入力用②（定期報告）'!AD269</f>
        <v>0</v>
      </c>
      <c r="AE267" s="187">
        <f>'入力用②（定期報告）'!AE269</f>
        <v>0</v>
      </c>
      <c r="AF267" s="187">
        <f>'入力用②（定期報告）'!AF269</f>
        <v>0</v>
      </c>
      <c r="AG267" s="187">
        <f>'入力用②（定期報告）'!AG269</f>
        <v>0</v>
      </c>
      <c r="AH267" s="187">
        <f>'入力用②（定期報告）'!AH269</f>
        <v>0</v>
      </c>
      <c r="AI267" s="187">
        <f>'入力用②（定期報告）'!AI269</f>
        <v>0</v>
      </c>
      <c r="AJ267" s="199"/>
    </row>
    <row r="268" spans="3:36" ht="6" customHeight="1">
      <c r="C268" s="1088" t="s">
        <v>213</v>
      </c>
      <c r="D268" s="1089"/>
      <c r="E268" s="1089"/>
      <c r="F268" s="1089"/>
      <c r="G268" s="1089"/>
      <c r="H268" s="1090"/>
      <c r="I268" s="1097" t="s">
        <v>214</v>
      </c>
      <c r="J268" s="1104"/>
      <c r="K268" s="1104"/>
      <c r="L268" s="1104"/>
      <c r="M268" s="1104"/>
      <c r="N268" s="1104"/>
      <c r="O268" s="1105"/>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98"/>
    </row>
    <row r="269" spans="3:36" ht="16.149999999999999" customHeight="1">
      <c r="C269" s="1091"/>
      <c r="D269" s="1092"/>
      <c r="E269" s="1092"/>
      <c r="F269" s="1092"/>
      <c r="G269" s="1092"/>
      <c r="H269" s="1093"/>
      <c r="I269" s="1106"/>
      <c r="J269" s="1107"/>
      <c r="K269" s="1107"/>
      <c r="L269" s="1107"/>
      <c r="M269" s="1107"/>
      <c r="N269" s="1107"/>
      <c r="O269" s="1108"/>
      <c r="P269" s="183"/>
      <c r="Q269" s="193" t="str">
        <f>IF('入力用②（定期報告）'!BF272=TRUE,"■","")</f>
        <v/>
      </c>
      <c r="R269" s="183"/>
      <c r="S269" s="183" t="s">
        <v>157</v>
      </c>
      <c r="T269" s="183"/>
      <c r="U269" s="183"/>
      <c r="V269" s="183"/>
      <c r="W269" s="183"/>
      <c r="X269" s="183"/>
      <c r="Y269" s="183"/>
      <c r="Z269" s="183"/>
      <c r="AA269" s="183"/>
      <c r="AB269" s="183"/>
      <c r="AC269" s="183"/>
      <c r="AD269" s="183"/>
      <c r="AE269" s="183"/>
      <c r="AF269" s="183"/>
      <c r="AG269" s="183"/>
      <c r="AH269" s="183"/>
      <c r="AI269" s="183"/>
      <c r="AJ269" s="198"/>
    </row>
    <row r="270" spans="3:36" ht="6" customHeight="1">
      <c r="C270" s="1091"/>
      <c r="D270" s="1092"/>
      <c r="E270" s="1092"/>
      <c r="F270" s="1092"/>
      <c r="G270" s="1092"/>
      <c r="H270" s="1093"/>
      <c r="I270" s="1106"/>
      <c r="J270" s="1107"/>
      <c r="K270" s="1107"/>
      <c r="L270" s="1107"/>
      <c r="M270" s="1107"/>
      <c r="N270" s="1107"/>
      <c r="O270" s="1108"/>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98"/>
    </row>
    <row r="271" spans="3:36" ht="16.149999999999999" customHeight="1">
      <c r="C271" s="1091"/>
      <c r="D271" s="1092"/>
      <c r="E271" s="1092"/>
      <c r="F271" s="1092"/>
      <c r="G271" s="1092"/>
      <c r="H271" s="1093"/>
      <c r="I271" s="1106"/>
      <c r="J271" s="1107"/>
      <c r="K271" s="1107"/>
      <c r="L271" s="1107"/>
      <c r="M271" s="1107"/>
      <c r="N271" s="1107"/>
      <c r="O271" s="1108"/>
      <c r="P271" s="188" t="s">
        <v>154</v>
      </c>
      <c r="Q271" s="194"/>
      <c r="R271" s="194"/>
      <c r="S271" s="194"/>
      <c r="T271" s="194"/>
      <c r="U271" s="194"/>
      <c r="V271" s="194"/>
      <c r="W271" s="194"/>
      <c r="X271" s="194"/>
      <c r="Y271" s="194"/>
      <c r="Z271" s="194"/>
      <c r="AA271" s="194"/>
      <c r="AB271" s="194"/>
      <c r="AC271" s="194"/>
      <c r="AD271" s="194"/>
      <c r="AE271" s="194"/>
      <c r="AF271" s="194"/>
      <c r="AG271" s="194"/>
      <c r="AH271" s="194"/>
      <c r="AI271" s="194"/>
      <c r="AJ271" s="200"/>
    </row>
    <row r="272" spans="3:36" ht="6" customHeight="1">
      <c r="C272" s="1091"/>
      <c r="D272" s="1092"/>
      <c r="E272" s="1092"/>
      <c r="F272" s="1092"/>
      <c r="G272" s="1092"/>
      <c r="H272" s="1093"/>
      <c r="I272" s="1106"/>
      <c r="J272" s="1107"/>
      <c r="K272" s="1107"/>
      <c r="L272" s="1107"/>
      <c r="M272" s="1107"/>
      <c r="N272" s="1107"/>
      <c r="O272" s="1108"/>
      <c r="P272" s="189"/>
      <c r="Q272" s="183"/>
      <c r="R272" s="183"/>
      <c r="S272" s="183"/>
      <c r="T272" s="183"/>
      <c r="U272" s="183"/>
      <c r="V272" s="183"/>
      <c r="W272" s="183"/>
      <c r="X272" s="183"/>
      <c r="Y272" s="183"/>
      <c r="Z272" s="183"/>
      <c r="AA272" s="183"/>
      <c r="AB272" s="183"/>
      <c r="AC272" s="183"/>
      <c r="AD272" s="183"/>
      <c r="AE272" s="183"/>
      <c r="AF272" s="183"/>
      <c r="AG272" s="183"/>
      <c r="AH272" s="183"/>
      <c r="AI272" s="183"/>
      <c r="AJ272" s="198"/>
    </row>
    <row r="273" spans="3:36">
      <c r="C273" s="1091"/>
      <c r="D273" s="1092"/>
      <c r="E273" s="1092"/>
      <c r="F273" s="1092"/>
      <c r="G273" s="1092"/>
      <c r="H273" s="1093"/>
      <c r="I273" s="1106"/>
      <c r="J273" s="1107"/>
      <c r="K273" s="1107"/>
      <c r="L273" s="1107"/>
      <c r="M273" s="1107"/>
      <c r="N273" s="1107"/>
      <c r="O273" s="1108"/>
      <c r="P273" s="189"/>
      <c r="Q273" s="1112">
        <f>'入力用②（定期報告）'!P275</f>
        <v>0</v>
      </c>
      <c r="R273" s="1112"/>
      <c r="S273" s="1112"/>
      <c r="T273" s="1112"/>
      <c r="U273" s="1112"/>
      <c r="V273" s="1112"/>
      <c r="W273" s="1112"/>
      <c r="X273" s="1112"/>
      <c r="Y273" s="1112"/>
      <c r="Z273" s="1112"/>
      <c r="AA273" s="1112"/>
      <c r="AB273" s="1112"/>
      <c r="AC273" s="1112"/>
      <c r="AD273" s="1112"/>
      <c r="AE273" s="1112"/>
      <c r="AF273" s="1112"/>
      <c r="AG273" s="1112"/>
      <c r="AH273" s="1112"/>
      <c r="AI273" s="1112"/>
      <c r="AJ273" s="198"/>
    </row>
    <row r="274" spans="3:36">
      <c r="C274" s="1091"/>
      <c r="D274" s="1092"/>
      <c r="E274" s="1092"/>
      <c r="F274" s="1092"/>
      <c r="G274" s="1092"/>
      <c r="H274" s="1093"/>
      <c r="I274" s="1106"/>
      <c r="J274" s="1107"/>
      <c r="K274" s="1107"/>
      <c r="L274" s="1107"/>
      <c r="M274" s="1107"/>
      <c r="N274" s="1107"/>
      <c r="O274" s="1108"/>
      <c r="P274" s="189"/>
      <c r="Q274" s="1112"/>
      <c r="R274" s="1112"/>
      <c r="S274" s="1112"/>
      <c r="T274" s="1112"/>
      <c r="U274" s="1112"/>
      <c r="V274" s="1112"/>
      <c r="W274" s="1112"/>
      <c r="X274" s="1112"/>
      <c r="Y274" s="1112"/>
      <c r="Z274" s="1112"/>
      <c r="AA274" s="1112"/>
      <c r="AB274" s="1112"/>
      <c r="AC274" s="1112"/>
      <c r="AD274" s="1112"/>
      <c r="AE274" s="1112"/>
      <c r="AF274" s="1112"/>
      <c r="AG274" s="1112"/>
      <c r="AH274" s="1112"/>
      <c r="AI274" s="1112"/>
      <c r="AJ274" s="198"/>
    </row>
    <row r="275" spans="3:36">
      <c r="C275" s="1091"/>
      <c r="D275" s="1092"/>
      <c r="E275" s="1092"/>
      <c r="F275" s="1092"/>
      <c r="G275" s="1092"/>
      <c r="H275" s="1093"/>
      <c r="I275" s="1106"/>
      <c r="J275" s="1107"/>
      <c r="K275" s="1107"/>
      <c r="L275" s="1107"/>
      <c r="M275" s="1107"/>
      <c r="N275" s="1107"/>
      <c r="O275" s="1108"/>
      <c r="P275" s="182"/>
      <c r="Q275" s="1112"/>
      <c r="R275" s="1112"/>
      <c r="S275" s="1112"/>
      <c r="T275" s="1112"/>
      <c r="U275" s="1112"/>
      <c r="V275" s="1112"/>
      <c r="W275" s="1112"/>
      <c r="X275" s="1112"/>
      <c r="Y275" s="1112"/>
      <c r="Z275" s="1112"/>
      <c r="AA275" s="1112"/>
      <c r="AB275" s="1112"/>
      <c r="AC275" s="1112"/>
      <c r="AD275" s="1112"/>
      <c r="AE275" s="1112"/>
      <c r="AF275" s="1112"/>
      <c r="AG275" s="1112"/>
      <c r="AH275" s="1112"/>
      <c r="AI275" s="1112"/>
      <c r="AJ275" s="198"/>
    </row>
    <row r="276" spans="3:36">
      <c r="C276" s="1091"/>
      <c r="D276" s="1092"/>
      <c r="E276" s="1092"/>
      <c r="F276" s="1092"/>
      <c r="G276" s="1092"/>
      <c r="H276" s="1093"/>
      <c r="I276" s="1106"/>
      <c r="J276" s="1107"/>
      <c r="K276" s="1107"/>
      <c r="L276" s="1107"/>
      <c r="M276" s="1107"/>
      <c r="N276" s="1107"/>
      <c r="O276" s="1108"/>
      <c r="P276" s="190"/>
      <c r="Q276" s="1112"/>
      <c r="R276" s="1112"/>
      <c r="S276" s="1112"/>
      <c r="T276" s="1112"/>
      <c r="U276" s="1112"/>
      <c r="V276" s="1112"/>
      <c r="W276" s="1112"/>
      <c r="X276" s="1112"/>
      <c r="Y276" s="1112"/>
      <c r="Z276" s="1112"/>
      <c r="AA276" s="1112"/>
      <c r="AB276" s="1112"/>
      <c r="AC276" s="1112"/>
      <c r="AD276" s="1112"/>
      <c r="AE276" s="1112"/>
      <c r="AF276" s="1112"/>
      <c r="AG276" s="1112"/>
      <c r="AH276" s="1112"/>
      <c r="AI276" s="1112"/>
      <c r="AJ276" s="198"/>
    </row>
    <row r="277" spans="3:36">
      <c r="C277" s="1091"/>
      <c r="D277" s="1092"/>
      <c r="E277" s="1092"/>
      <c r="F277" s="1092"/>
      <c r="G277" s="1092"/>
      <c r="H277" s="1093"/>
      <c r="I277" s="1106"/>
      <c r="J277" s="1107"/>
      <c r="K277" s="1107"/>
      <c r="L277" s="1107"/>
      <c r="M277" s="1107"/>
      <c r="N277" s="1107"/>
      <c r="O277" s="1108"/>
      <c r="P277" s="184"/>
      <c r="Q277" s="1112"/>
      <c r="R277" s="1112"/>
      <c r="S277" s="1112"/>
      <c r="T277" s="1112"/>
      <c r="U277" s="1112"/>
      <c r="V277" s="1112"/>
      <c r="W277" s="1112"/>
      <c r="X277" s="1112"/>
      <c r="Y277" s="1112"/>
      <c r="Z277" s="1112"/>
      <c r="AA277" s="1112"/>
      <c r="AB277" s="1112"/>
      <c r="AC277" s="1112"/>
      <c r="AD277" s="1112"/>
      <c r="AE277" s="1112"/>
      <c r="AF277" s="1112"/>
      <c r="AG277" s="1112"/>
      <c r="AH277" s="1112"/>
      <c r="AI277" s="1112"/>
      <c r="AJ277" s="170"/>
    </row>
    <row r="278" spans="3:36">
      <c r="C278" s="1091"/>
      <c r="D278" s="1092"/>
      <c r="E278" s="1092"/>
      <c r="F278" s="1092"/>
      <c r="G278" s="1092"/>
      <c r="H278" s="1093"/>
      <c r="I278" s="1106"/>
      <c r="J278" s="1107"/>
      <c r="K278" s="1107"/>
      <c r="L278" s="1107"/>
      <c r="M278" s="1107"/>
      <c r="N278" s="1107"/>
      <c r="O278" s="1108"/>
      <c r="P278" s="184"/>
      <c r="Q278" s="1112"/>
      <c r="R278" s="1112"/>
      <c r="S278" s="1112"/>
      <c r="T278" s="1112"/>
      <c r="U278" s="1112"/>
      <c r="V278" s="1112"/>
      <c r="W278" s="1112"/>
      <c r="X278" s="1112"/>
      <c r="Y278" s="1112"/>
      <c r="Z278" s="1112"/>
      <c r="AA278" s="1112"/>
      <c r="AB278" s="1112"/>
      <c r="AC278" s="1112"/>
      <c r="AD278" s="1112"/>
      <c r="AE278" s="1112"/>
      <c r="AF278" s="1112"/>
      <c r="AG278" s="1112"/>
      <c r="AH278" s="1112"/>
      <c r="AI278" s="1112"/>
      <c r="AJ278" s="170"/>
    </row>
    <row r="279" spans="3:36">
      <c r="C279" s="1091"/>
      <c r="D279" s="1092"/>
      <c r="E279" s="1092"/>
      <c r="F279" s="1092"/>
      <c r="G279" s="1092"/>
      <c r="H279" s="1093"/>
      <c r="I279" s="1106"/>
      <c r="J279" s="1107"/>
      <c r="K279" s="1107"/>
      <c r="L279" s="1107"/>
      <c r="M279" s="1107"/>
      <c r="N279" s="1107"/>
      <c r="O279" s="1108"/>
      <c r="P279" s="184"/>
      <c r="Q279" s="1112"/>
      <c r="R279" s="1112"/>
      <c r="S279" s="1112"/>
      <c r="T279" s="1112"/>
      <c r="U279" s="1112"/>
      <c r="V279" s="1112"/>
      <c r="W279" s="1112"/>
      <c r="X279" s="1112"/>
      <c r="Y279" s="1112"/>
      <c r="Z279" s="1112"/>
      <c r="AA279" s="1112"/>
      <c r="AB279" s="1112"/>
      <c r="AC279" s="1112"/>
      <c r="AD279" s="1112"/>
      <c r="AE279" s="1112"/>
      <c r="AF279" s="1112"/>
      <c r="AG279" s="1112"/>
      <c r="AH279" s="1112"/>
      <c r="AI279" s="1112"/>
      <c r="AJ279" s="170"/>
    </row>
    <row r="280" spans="3:36" ht="6" customHeight="1">
      <c r="C280" s="1091"/>
      <c r="D280" s="1092"/>
      <c r="E280" s="1092"/>
      <c r="F280" s="1092"/>
      <c r="G280" s="1092"/>
      <c r="H280" s="1093"/>
      <c r="I280" s="1109"/>
      <c r="J280" s="1110"/>
      <c r="K280" s="1110"/>
      <c r="L280" s="1110"/>
      <c r="M280" s="1110"/>
      <c r="N280" s="1110"/>
      <c r="O280" s="1111"/>
      <c r="P280" s="186"/>
      <c r="Q280" s="187"/>
      <c r="R280" s="187"/>
      <c r="S280" s="187"/>
      <c r="T280" s="187"/>
      <c r="U280" s="187"/>
      <c r="V280" s="187"/>
      <c r="W280" s="187"/>
      <c r="X280" s="187"/>
      <c r="Y280" s="187"/>
      <c r="Z280" s="187"/>
      <c r="AA280" s="187"/>
      <c r="AB280" s="187"/>
      <c r="AC280" s="187"/>
      <c r="AD280" s="187"/>
      <c r="AE280" s="187"/>
      <c r="AF280" s="187"/>
      <c r="AG280" s="187"/>
      <c r="AH280" s="187"/>
      <c r="AI280" s="187"/>
      <c r="AJ280" s="199"/>
    </row>
    <row r="281" spans="3:36" ht="6" customHeight="1">
      <c r="C281" s="1091"/>
      <c r="D281" s="1092"/>
      <c r="E281" s="1092"/>
      <c r="F281" s="1092"/>
      <c r="G281" s="1092"/>
      <c r="H281" s="1093"/>
      <c r="I281" s="1100" t="s">
        <v>158</v>
      </c>
      <c r="J281" s="739"/>
      <c r="K281" s="739"/>
      <c r="L281" s="739"/>
      <c r="M281" s="739"/>
      <c r="N281" s="739"/>
      <c r="O281" s="1101"/>
      <c r="P281" s="191"/>
      <c r="Q281" s="183"/>
      <c r="R281" s="183"/>
      <c r="S281" s="183"/>
      <c r="T281" s="183"/>
      <c r="U281" s="183"/>
      <c r="V281" s="183"/>
      <c r="W281" s="183"/>
      <c r="X281" s="183"/>
      <c r="Y281" s="183"/>
      <c r="Z281" s="183"/>
      <c r="AA281" s="183"/>
      <c r="AB281" s="183"/>
      <c r="AC281" s="183"/>
      <c r="AD281" s="183"/>
      <c r="AE281" s="183"/>
      <c r="AF281" s="183"/>
      <c r="AG281" s="183"/>
      <c r="AH281" s="183"/>
      <c r="AI281" s="183"/>
      <c r="AJ281" s="198"/>
    </row>
    <row r="282" spans="3:36" ht="16.149999999999999" customHeight="1">
      <c r="C282" s="1091"/>
      <c r="D282" s="1092"/>
      <c r="E282" s="1092"/>
      <c r="F282" s="1092"/>
      <c r="G282" s="1092"/>
      <c r="H282" s="1093"/>
      <c r="I282" s="740"/>
      <c r="J282" s="741"/>
      <c r="K282" s="741"/>
      <c r="L282" s="741"/>
      <c r="M282" s="741"/>
      <c r="N282" s="741"/>
      <c r="O282" s="1102"/>
      <c r="P282" s="183"/>
      <c r="Q282" s="193" t="str">
        <f>IF('入力用②（定期報告）'!BF287=TRUE,"■","")</f>
        <v/>
      </c>
      <c r="R282" s="183"/>
      <c r="S282" s="1077" t="s">
        <v>159</v>
      </c>
      <c r="T282" s="1077"/>
      <c r="U282" s="1077"/>
      <c r="V282" s="1077"/>
      <c r="W282" s="1077"/>
      <c r="X282" s="1077"/>
      <c r="Y282" s="1077"/>
      <c r="Z282" s="1077"/>
      <c r="AA282" s="1077"/>
      <c r="AB282" s="1077"/>
      <c r="AC282" s="1077"/>
      <c r="AD282" s="1077"/>
      <c r="AE282" s="1077"/>
      <c r="AF282" s="1077"/>
      <c r="AG282" s="1077"/>
      <c r="AH282" s="1077"/>
      <c r="AI282" s="1077"/>
      <c r="AJ282" s="198"/>
    </row>
    <row r="283" spans="3:36" ht="16.149999999999999" customHeight="1">
      <c r="C283" s="1091"/>
      <c r="D283" s="1092"/>
      <c r="E283" s="1092"/>
      <c r="F283" s="1092"/>
      <c r="G283" s="1092"/>
      <c r="H283" s="1093"/>
      <c r="I283" s="740"/>
      <c r="J283" s="741"/>
      <c r="K283" s="741"/>
      <c r="L283" s="741"/>
      <c r="M283" s="741"/>
      <c r="N283" s="741"/>
      <c r="O283" s="1102"/>
      <c r="P283" s="183"/>
      <c r="Q283" s="134"/>
      <c r="R283" s="183"/>
      <c r="S283" s="1077"/>
      <c r="T283" s="1077"/>
      <c r="U283" s="1077"/>
      <c r="V283" s="1077"/>
      <c r="W283" s="1077"/>
      <c r="X283" s="1077"/>
      <c r="Y283" s="1077"/>
      <c r="Z283" s="1077"/>
      <c r="AA283" s="1077"/>
      <c r="AB283" s="1077"/>
      <c r="AC283" s="1077"/>
      <c r="AD283" s="1077"/>
      <c r="AE283" s="1077"/>
      <c r="AF283" s="1077"/>
      <c r="AG283" s="1077"/>
      <c r="AH283" s="1077"/>
      <c r="AI283" s="1077"/>
      <c r="AJ283" s="198"/>
    </row>
    <row r="284" spans="3:36" ht="6" customHeight="1">
      <c r="C284" s="1091"/>
      <c r="D284" s="1092"/>
      <c r="E284" s="1092"/>
      <c r="F284" s="1092"/>
      <c r="G284" s="1092"/>
      <c r="H284" s="1093"/>
      <c r="I284" s="740"/>
      <c r="J284" s="741"/>
      <c r="K284" s="741"/>
      <c r="L284" s="741"/>
      <c r="M284" s="741"/>
      <c r="N284" s="741"/>
      <c r="O284" s="1102"/>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98"/>
    </row>
    <row r="285" spans="3:36" ht="16.149999999999999" customHeight="1">
      <c r="C285" s="1091"/>
      <c r="D285" s="1092"/>
      <c r="E285" s="1092"/>
      <c r="F285" s="1092"/>
      <c r="G285" s="1092"/>
      <c r="H285" s="1093"/>
      <c r="I285" s="740"/>
      <c r="J285" s="741"/>
      <c r="K285" s="741"/>
      <c r="L285" s="741"/>
      <c r="M285" s="741"/>
      <c r="N285" s="741"/>
      <c r="O285" s="1102"/>
      <c r="P285" s="183"/>
      <c r="Q285" s="193" t="str">
        <f>IF('入力用②（定期報告）'!BF289=TRUE,"■","")</f>
        <v/>
      </c>
      <c r="R285" s="183"/>
      <c r="S285" s="183" t="s">
        <v>160</v>
      </c>
      <c r="T285" s="183"/>
      <c r="U285" s="183"/>
      <c r="V285" s="183"/>
      <c r="W285" s="183"/>
      <c r="X285" s="183"/>
      <c r="Y285" s="183"/>
      <c r="Z285" s="183"/>
      <c r="AA285" s="183"/>
      <c r="AB285" s="183"/>
      <c r="AC285" s="183"/>
      <c r="AD285" s="183"/>
      <c r="AE285" s="183"/>
      <c r="AF285" s="183"/>
      <c r="AG285" s="183"/>
      <c r="AH285" s="183"/>
      <c r="AI285" s="183"/>
      <c r="AJ285" s="198"/>
    </row>
    <row r="286" spans="3:36" ht="6" customHeight="1">
      <c r="C286" s="1091"/>
      <c r="D286" s="1092"/>
      <c r="E286" s="1092"/>
      <c r="F286" s="1092"/>
      <c r="G286" s="1092"/>
      <c r="H286" s="1093"/>
      <c r="I286" s="740"/>
      <c r="J286" s="741"/>
      <c r="K286" s="741"/>
      <c r="L286" s="741"/>
      <c r="M286" s="741"/>
      <c r="N286" s="741"/>
      <c r="O286" s="1102"/>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98"/>
    </row>
    <row r="287" spans="3:36" ht="16.149999999999999" customHeight="1">
      <c r="C287" s="1091"/>
      <c r="D287" s="1092"/>
      <c r="E287" s="1092"/>
      <c r="F287" s="1092"/>
      <c r="G287" s="1092"/>
      <c r="H287" s="1093"/>
      <c r="I287" s="740"/>
      <c r="J287" s="741"/>
      <c r="K287" s="741"/>
      <c r="L287" s="741"/>
      <c r="M287" s="741"/>
      <c r="N287" s="741"/>
      <c r="O287" s="1102"/>
      <c r="P287" s="183"/>
      <c r="Q287" s="193" t="str">
        <f>IF('入力用②（定期報告）'!BF291=TRUE,"■","")</f>
        <v/>
      </c>
      <c r="R287" s="183"/>
      <c r="S287" s="183" t="s">
        <v>161</v>
      </c>
      <c r="T287" s="183"/>
      <c r="U287" s="183"/>
      <c r="V287" s="183"/>
      <c r="W287" s="183"/>
      <c r="X287" s="183"/>
      <c r="Y287" s="183"/>
      <c r="Z287" s="183"/>
      <c r="AA287" s="183"/>
      <c r="AB287" s="183"/>
      <c r="AC287" s="183"/>
      <c r="AD287" s="183"/>
      <c r="AE287" s="183"/>
      <c r="AF287" s="183"/>
      <c r="AG287" s="183"/>
      <c r="AH287" s="183"/>
      <c r="AI287" s="183"/>
      <c r="AJ287" s="198"/>
    </row>
    <row r="288" spans="3:36" ht="6" customHeight="1">
      <c r="C288" s="1091"/>
      <c r="D288" s="1092"/>
      <c r="E288" s="1092"/>
      <c r="F288" s="1092"/>
      <c r="G288" s="1092"/>
      <c r="H288" s="1093"/>
      <c r="I288" s="740"/>
      <c r="J288" s="741"/>
      <c r="K288" s="741"/>
      <c r="L288" s="741"/>
      <c r="M288" s="741"/>
      <c r="N288" s="741"/>
      <c r="O288" s="1102"/>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98"/>
    </row>
    <row r="289" spans="3:36" ht="16.149999999999999" customHeight="1">
      <c r="C289" s="1091"/>
      <c r="D289" s="1092"/>
      <c r="E289" s="1092"/>
      <c r="F289" s="1092"/>
      <c r="G289" s="1092"/>
      <c r="H289" s="1093"/>
      <c r="I289" s="740"/>
      <c r="J289" s="741"/>
      <c r="K289" s="741"/>
      <c r="L289" s="741"/>
      <c r="M289" s="741"/>
      <c r="N289" s="741"/>
      <c r="O289" s="1102"/>
      <c r="P289" s="183"/>
      <c r="Q289" s="193" t="str">
        <f>IF('入力用②（定期報告）'!BF293=TRUE,"■","")</f>
        <v/>
      </c>
      <c r="R289" s="183"/>
      <c r="S289" s="1332" t="s">
        <v>163</v>
      </c>
      <c r="T289" s="1332"/>
      <c r="U289" s="1332"/>
      <c r="V289" s="1332"/>
      <c r="W289" s="1332"/>
      <c r="X289" s="1332"/>
      <c r="Y289" s="1332"/>
      <c r="Z289" s="1332"/>
      <c r="AA289" s="1332"/>
      <c r="AB289" s="1332"/>
      <c r="AC289" s="1332"/>
      <c r="AD289" s="1332"/>
      <c r="AE289" s="1332"/>
      <c r="AF289" s="1332"/>
      <c r="AG289" s="1332"/>
      <c r="AH289" s="1332"/>
      <c r="AI289" s="1332"/>
      <c r="AJ289" s="1333"/>
    </row>
    <row r="290" spans="3:36" ht="6" customHeight="1">
      <c r="C290" s="1091"/>
      <c r="D290" s="1092"/>
      <c r="E290" s="1092"/>
      <c r="F290" s="1092"/>
      <c r="G290" s="1092"/>
      <c r="H290" s="1093"/>
      <c r="I290" s="740"/>
      <c r="J290" s="741"/>
      <c r="K290" s="741"/>
      <c r="L290" s="741"/>
      <c r="M290" s="741"/>
      <c r="N290" s="741"/>
      <c r="O290" s="1102"/>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98"/>
    </row>
    <row r="291" spans="3:36" ht="16.149999999999999" customHeight="1">
      <c r="C291" s="1091"/>
      <c r="D291" s="1092"/>
      <c r="E291" s="1092"/>
      <c r="F291" s="1092"/>
      <c r="G291" s="1092"/>
      <c r="H291" s="1093"/>
      <c r="I291" s="740"/>
      <c r="J291" s="741"/>
      <c r="K291" s="741"/>
      <c r="L291" s="741"/>
      <c r="M291" s="741"/>
      <c r="N291" s="741"/>
      <c r="O291" s="1102"/>
      <c r="P291" s="183"/>
      <c r="Q291" s="193" t="str">
        <f>IF('入力用②（定期報告）'!BF295=TRUE,"■","")</f>
        <v/>
      </c>
      <c r="R291" s="183"/>
      <c r="S291" s="183" t="s">
        <v>164</v>
      </c>
      <c r="T291" s="183"/>
      <c r="U291" s="183"/>
      <c r="V291" s="183"/>
      <c r="W291" s="183"/>
      <c r="X291" s="183"/>
      <c r="Y291" s="183"/>
      <c r="Z291" s="183"/>
      <c r="AA291" s="183"/>
      <c r="AB291" s="183"/>
      <c r="AC291" s="183"/>
      <c r="AD291" s="183"/>
      <c r="AE291" s="183"/>
      <c r="AF291" s="183"/>
      <c r="AG291" s="183"/>
      <c r="AH291" s="183"/>
      <c r="AI291" s="183"/>
      <c r="AJ291" s="198"/>
    </row>
    <row r="292" spans="3:36" ht="6" customHeight="1">
      <c r="C292" s="1091"/>
      <c r="D292" s="1092"/>
      <c r="E292" s="1092"/>
      <c r="F292" s="1092"/>
      <c r="G292" s="1092"/>
      <c r="H292" s="1093"/>
      <c r="I292" s="740"/>
      <c r="J292" s="741"/>
      <c r="K292" s="741"/>
      <c r="L292" s="741"/>
      <c r="M292" s="741"/>
      <c r="N292" s="741"/>
      <c r="O292" s="1102"/>
      <c r="P292" s="192"/>
      <c r="Q292" s="195"/>
      <c r="R292" s="195"/>
      <c r="S292" s="195"/>
      <c r="T292" s="195"/>
      <c r="U292" s="195"/>
      <c r="V292" s="195"/>
      <c r="W292" s="195"/>
      <c r="X292" s="195"/>
      <c r="Y292" s="195"/>
      <c r="Z292" s="195"/>
      <c r="AA292" s="195"/>
      <c r="AB292" s="195"/>
      <c r="AC292" s="195"/>
      <c r="AD292" s="195"/>
      <c r="AE292" s="195"/>
      <c r="AF292" s="195"/>
      <c r="AG292" s="195"/>
      <c r="AH292" s="195"/>
      <c r="AI292" s="195"/>
      <c r="AJ292" s="201"/>
    </row>
    <row r="293" spans="3:36" ht="16.149999999999999" customHeight="1">
      <c r="C293" s="1091"/>
      <c r="D293" s="1092"/>
      <c r="E293" s="1092"/>
      <c r="F293" s="1092"/>
      <c r="G293" s="1092"/>
      <c r="H293" s="1093"/>
      <c r="I293" s="740"/>
      <c r="J293" s="741"/>
      <c r="K293" s="741"/>
      <c r="L293" s="741"/>
      <c r="M293" s="741"/>
      <c r="N293" s="741"/>
      <c r="O293" s="1102"/>
      <c r="P293" s="190" t="s">
        <v>154</v>
      </c>
      <c r="Q293" s="196"/>
      <c r="R293" s="183"/>
      <c r="S293" s="183"/>
      <c r="T293" s="183"/>
      <c r="U293" s="183"/>
      <c r="V293" s="183"/>
      <c r="W293" s="183"/>
      <c r="X293" s="183"/>
      <c r="Y293" s="183"/>
      <c r="Z293" s="183"/>
      <c r="AA293" s="183"/>
      <c r="AB293" s="183"/>
      <c r="AC293" s="183"/>
      <c r="AD293" s="183"/>
      <c r="AE293" s="183"/>
      <c r="AF293" s="183"/>
      <c r="AG293" s="183"/>
      <c r="AH293" s="183"/>
      <c r="AI293" s="183"/>
      <c r="AJ293" s="198"/>
    </row>
    <row r="294" spans="3:36" ht="9" customHeight="1">
      <c r="C294" s="1091"/>
      <c r="D294" s="1092"/>
      <c r="E294" s="1092"/>
      <c r="F294" s="1092"/>
      <c r="G294" s="1092"/>
      <c r="H294" s="1093"/>
      <c r="I294" s="740"/>
      <c r="J294" s="741"/>
      <c r="K294" s="741"/>
      <c r="L294" s="741"/>
      <c r="M294" s="741"/>
      <c r="N294" s="741"/>
      <c r="O294" s="1102"/>
      <c r="P294" s="190"/>
      <c r="Q294" s="196"/>
      <c r="R294" s="183"/>
      <c r="S294" s="183"/>
      <c r="T294" s="183"/>
      <c r="U294" s="183"/>
      <c r="V294" s="183"/>
      <c r="W294" s="183"/>
      <c r="X294" s="183"/>
      <c r="Y294" s="183"/>
      <c r="Z294" s="183"/>
      <c r="AA294" s="183"/>
      <c r="AB294" s="183"/>
      <c r="AC294" s="183"/>
      <c r="AD294" s="183"/>
      <c r="AE294" s="183"/>
      <c r="AF294" s="183"/>
      <c r="AG294" s="183"/>
      <c r="AH294" s="183"/>
      <c r="AI294" s="183"/>
      <c r="AJ294" s="198"/>
    </row>
    <row r="295" spans="3:36" ht="16.149999999999999" customHeight="1">
      <c r="C295" s="1091"/>
      <c r="D295" s="1092"/>
      <c r="E295" s="1092"/>
      <c r="F295" s="1092"/>
      <c r="G295" s="1092"/>
      <c r="H295" s="1093"/>
      <c r="I295" s="740"/>
      <c r="J295" s="741"/>
      <c r="K295" s="741"/>
      <c r="L295" s="741"/>
      <c r="M295" s="741"/>
      <c r="N295" s="741"/>
      <c r="O295" s="1102"/>
      <c r="P295" s="184"/>
      <c r="Q295" s="1113">
        <f>'入力用②（定期報告）'!P298</f>
        <v>0</v>
      </c>
      <c r="R295" s="1113"/>
      <c r="S295" s="1113"/>
      <c r="T295" s="1113"/>
      <c r="U295" s="1113"/>
      <c r="V295" s="1113"/>
      <c r="W295" s="1113"/>
      <c r="X295" s="1113"/>
      <c r="Y295" s="1113"/>
      <c r="Z295" s="1113"/>
      <c r="AA295" s="1113"/>
      <c r="AB295" s="1113"/>
      <c r="AC295" s="1113"/>
      <c r="AD295" s="1113"/>
      <c r="AE295" s="1113"/>
      <c r="AF295" s="1113"/>
      <c r="AG295" s="1113"/>
      <c r="AH295" s="1113"/>
      <c r="AI295" s="1113"/>
      <c r="AJ295" s="170"/>
    </row>
    <row r="296" spans="3:36" ht="16.149999999999999" customHeight="1">
      <c r="C296" s="1091"/>
      <c r="D296" s="1092"/>
      <c r="E296" s="1092"/>
      <c r="F296" s="1092"/>
      <c r="G296" s="1092"/>
      <c r="H296" s="1093"/>
      <c r="I296" s="740"/>
      <c r="J296" s="741"/>
      <c r="K296" s="741"/>
      <c r="L296" s="741"/>
      <c r="M296" s="741"/>
      <c r="N296" s="741"/>
      <c r="O296" s="1102"/>
      <c r="P296" s="184"/>
      <c r="Q296" s="1113"/>
      <c r="R296" s="1113"/>
      <c r="S296" s="1113"/>
      <c r="T296" s="1113"/>
      <c r="U296" s="1113"/>
      <c r="V296" s="1113"/>
      <c r="W296" s="1113"/>
      <c r="X296" s="1113"/>
      <c r="Y296" s="1113"/>
      <c r="Z296" s="1113"/>
      <c r="AA296" s="1113"/>
      <c r="AB296" s="1113"/>
      <c r="AC296" s="1113"/>
      <c r="AD296" s="1113"/>
      <c r="AE296" s="1113"/>
      <c r="AF296" s="1113"/>
      <c r="AG296" s="1113"/>
      <c r="AH296" s="1113"/>
      <c r="AI296" s="1113"/>
      <c r="AJ296" s="170"/>
    </row>
    <row r="297" spans="3:36" ht="16.149999999999999" customHeight="1">
      <c r="C297" s="1091"/>
      <c r="D297" s="1092"/>
      <c r="E297" s="1092"/>
      <c r="F297" s="1092"/>
      <c r="G297" s="1092"/>
      <c r="H297" s="1093"/>
      <c r="I297" s="740"/>
      <c r="J297" s="741"/>
      <c r="K297" s="741"/>
      <c r="L297" s="741"/>
      <c r="M297" s="741"/>
      <c r="N297" s="741"/>
      <c r="O297" s="1102"/>
      <c r="P297" s="184"/>
      <c r="Q297" s="1113"/>
      <c r="R297" s="1113"/>
      <c r="S297" s="1113"/>
      <c r="T297" s="1113"/>
      <c r="U297" s="1113"/>
      <c r="V297" s="1113"/>
      <c r="W297" s="1113"/>
      <c r="X297" s="1113"/>
      <c r="Y297" s="1113"/>
      <c r="Z297" s="1113"/>
      <c r="AA297" s="1113"/>
      <c r="AB297" s="1113"/>
      <c r="AC297" s="1113"/>
      <c r="AD297" s="1113"/>
      <c r="AE297" s="1113"/>
      <c r="AF297" s="1113"/>
      <c r="AG297" s="1113"/>
      <c r="AH297" s="1113"/>
      <c r="AI297" s="1113"/>
      <c r="AJ297" s="170"/>
    </row>
    <row r="298" spans="3:36" ht="16.149999999999999" customHeight="1">
      <c r="C298" s="1091"/>
      <c r="D298" s="1092"/>
      <c r="E298" s="1092"/>
      <c r="F298" s="1092"/>
      <c r="G298" s="1092"/>
      <c r="H298" s="1093"/>
      <c r="I298" s="740"/>
      <c r="J298" s="741"/>
      <c r="K298" s="741"/>
      <c r="L298" s="741"/>
      <c r="M298" s="741"/>
      <c r="N298" s="741"/>
      <c r="O298" s="1102"/>
      <c r="P298" s="184"/>
      <c r="Q298" s="1113"/>
      <c r="R298" s="1113"/>
      <c r="S298" s="1113"/>
      <c r="T298" s="1113"/>
      <c r="U298" s="1113"/>
      <c r="V298" s="1113"/>
      <c r="W298" s="1113"/>
      <c r="X298" s="1113"/>
      <c r="Y298" s="1113"/>
      <c r="Z298" s="1113"/>
      <c r="AA298" s="1113"/>
      <c r="AB298" s="1113"/>
      <c r="AC298" s="1113"/>
      <c r="AD298" s="1113"/>
      <c r="AE298" s="1113"/>
      <c r="AF298" s="1113"/>
      <c r="AG298" s="1113"/>
      <c r="AH298" s="1113"/>
      <c r="AI298" s="1113"/>
      <c r="AJ298" s="170"/>
    </row>
    <row r="299" spans="3:36" ht="16.149999999999999" customHeight="1">
      <c r="C299" s="1091"/>
      <c r="D299" s="1092"/>
      <c r="E299" s="1092"/>
      <c r="F299" s="1092"/>
      <c r="G299" s="1092"/>
      <c r="H299" s="1093"/>
      <c r="I299" s="740"/>
      <c r="J299" s="741"/>
      <c r="K299" s="741"/>
      <c r="L299" s="741"/>
      <c r="M299" s="741"/>
      <c r="N299" s="741"/>
      <c r="O299" s="1102"/>
      <c r="P299" s="184"/>
      <c r="Q299" s="1113"/>
      <c r="R299" s="1113"/>
      <c r="S299" s="1113"/>
      <c r="T299" s="1113"/>
      <c r="U299" s="1113"/>
      <c r="V299" s="1113"/>
      <c r="W299" s="1113"/>
      <c r="X299" s="1113"/>
      <c r="Y299" s="1113"/>
      <c r="Z299" s="1113"/>
      <c r="AA299" s="1113"/>
      <c r="AB299" s="1113"/>
      <c r="AC299" s="1113"/>
      <c r="AD299" s="1113"/>
      <c r="AE299" s="1113"/>
      <c r="AF299" s="1113"/>
      <c r="AG299" s="1113"/>
      <c r="AH299" s="1113"/>
      <c r="AI299" s="1113"/>
      <c r="AJ299" s="170"/>
    </row>
    <row r="300" spans="3:36" ht="16.149999999999999" customHeight="1">
      <c r="C300" s="1091"/>
      <c r="D300" s="1092"/>
      <c r="E300" s="1092"/>
      <c r="F300" s="1092"/>
      <c r="G300" s="1092"/>
      <c r="H300" s="1093"/>
      <c r="I300" s="740"/>
      <c r="J300" s="741"/>
      <c r="K300" s="741"/>
      <c r="L300" s="741"/>
      <c r="M300" s="741"/>
      <c r="N300" s="741"/>
      <c r="O300" s="1102"/>
      <c r="P300" s="184"/>
      <c r="Q300" s="1113"/>
      <c r="R300" s="1113"/>
      <c r="S300" s="1113"/>
      <c r="T300" s="1113"/>
      <c r="U300" s="1113"/>
      <c r="V300" s="1113"/>
      <c r="W300" s="1113"/>
      <c r="X300" s="1113"/>
      <c r="Y300" s="1113"/>
      <c r="Z300" s="1113"/>
      <c r="AA300" s="1113"/>
      <c r="AB300" s="1113"/>
      <c r="AC300" s="1113"/>
      <c r="AD300" s="1113"/>
      <c r="AE300" s="1113"/>
      <c r="AF300" s="1113"/>
      <c r="AG300" s="1113"/>
      <c r="AH300" s="1113"/>
      <c r="AI300" s="1113"/>
      <c r="AJ300" s="170"/>
    </row>
    <row r="301" spans="3:36" ht="12" customHeight="1">
      <c r="C301" s="1091"/>
      <c r="D301" s="1092"/>
      <c r="E301" s="1092"/>
      <c r="F301" s="1092"/>
      <c r="G301" s="1092"/>
      <c r="H301" s="1093"/>
      <c r="I301" s="740"/>
      <c r="J301" s="741"/>
      <c r="K301" s="741"/>
      <c r="L301" s="741"/>
      <c r="M301" s="741"/>
      <c r="N301" s="741"/>
      <c r="O301" s="1102"/>
      <c r="P301" s="184"/>
      <c r="Q301" s="1113"/>
      <c r="R301" s="1113"/>
      <c r="S301" s="1113"/>
      <c r="T301" s="1113"/>
      <c r="U301" s="1113"/>
      <c r="V301" s="1113"/>
      <c r="W301" s="1113"/>
      <c r="X301" s="1113"/>
      <c r="Y301" s="1113"/>
      <c r="Z301" s="1113"/>
      <c r="AA301" s="1113"/>
      <c r="AB301" s="1113"/>
      <c r="AC301" s="1113"/>
      <c r="AD301" s="1113"/>
      <c r="AE301" s="1113"/>
      <c r="AF301" s="1113"/>
      <c r="AG301" s="1113"/>
      <c r="AH301" s="1113"/>
      <c r="AI301" s="1113"/>
      <c r="AJ301" s="170"/>
    </row>
    <row r="302" spans="3:36" ht="6" customHeight="1">
      <c r="C302" s="1091"/>
      <c r="D302" s="1092"/>
      <c r="E302" s="1092"/>
      <c r="F302" s="1092"/>
      <c r="G302" s="1092"/>
      <c r="H302" s="1093"/>
      <c r="I302" s="791"/>
      <c r="J302" s="792"/>
      <c r="K302" s="792"/>
      <c r="L302" s="792"/>
      <c r="M302" s="792"/>
      <c r="N302" s="792"/>
      <c r="O302" s="1103"/>
      <c r="P302" s="186"/>
      <c r="Q302" s="187"/>
      <c r="R302" s="187"/>
      <c r="S302" s="187"/>
      <c r="T302" s="187"/>
      <c r="U302" s="187"/>
      <c r="V302" s="187"/>
      <c r="W302" s="187"/>
      <c r="X302" s="187"/>
      <c r="Y302" s="187"/>
      <c r="Z302" s="187"/>
      <c r="AA302" s="187"/>
      <c r="AB302" s="187"/>
      <c r="AC302" s="187"/>
      <c r="AD302" s="187"/>
      <c r="AE302" s="187"/>
      <c r="AF302" s="187"/>
      <c r="AG302" s="187"/>
      <c r="AH302" s="187"/>
      <c r="AI302" s="187"/>
      <c r="AJ302" s="199"/>
    </row>
    <row r="303" spans="3:36" ht="6" customHeight="1">
      <c r="C303" s="1091"/>
      <c r="D303" s="1092"/>
      <c r="E303" s="1092"/>
      <c r="F303" s="1092"/>
      <c r="G303" s="1092"/>
      <c r="H303" s="1093"/>
      <c r="I303" s="1097" t="s">
        <v>215</v>
      </c>
      <c r="J303" s="1021"/>
      <c r="K303" s="1021"/>
      <c r="L303" s="1021"/>
      <c r="M303" s="1021"/>
      <c r="N303" s="1021"/>
      <c r="O303" s="1022"/>
      <c r="P303" s="191"/>
      <c r="Q303" s="183"/>
      <c r="R303" s="183"/>
      <c r="S303" s="183"/>
      <c r="T303" s="183"/>
      <c r="U303" s="183"/>
      <c r="V303" s="183"/>
      <c r="W303" s="183"/>
      <c r="X303" s="183"/>
      <c r="Y303" s="183"/>
      <c r="Z303" s="183"/>
      <c r="AA303" s="183"/>
      <c r="AB303" s="183"/>
      <c r="AC303" s="183"/>
      <c r="AD303" s="183"/>
      <c r="AE303" s="183"/>
      <c r="AF303" s="183"/>
      <c r="AG303" s="183"/>
      <c r="AH303" s="183"/>
      <c r="AI303" s="183"/>
      <c r="AJ303" s="198"/>
    </row>
    <row r="304" spans="3:36" ht="16.149999999999999" customHeight="1">
      <c r="C304" s="1091"/>
      <c r="D304" s="1092"/>
      <c r="E304" s="1092"/>
      <c r="F304" s="1092"/>
      <c r="G304" s="1092"/>
      <c r="H304" s="1093"/>
      <c r="I304" s="1098"/>
      <c r="J304" s="1024"/>
      <c r="K304" s="1024"/>
      <c r="L304" s="1024"/>
      <c r="M304" s="1024"/>
      <c r="N304" s="1024"/>
      <c r="O304" s="1025"/>
      <c r="P304" s="189"/>
      <c r="Q304" s="193" t="str">
        <f>IF('入力用②（定期報告）'!BF309=TRUE,"■","")</f>
        <v/>
      </c>
      <c r="R304" s="183"/>
      <c r="S304" s="183" t="s">
        <v>166</v>
      </c>
      <c r="T304" s="183"/>
      <c r="U304" s="183"/>
      <c r="V304" s="183"/>
      <c r="W304" s="183"/>
      <c r="X304" s="183"/>
      <c r="Y304" s="183"/>
      <c r="Z304" s="183"/>
      <c r="AA304" s="183"/>
      <c r="AB304" s="183"/>
      <c r="AC304" s="183"/>
      <c r="AD304" s="183"/>
      <c r="AE304" s="183"/>
      <c r="AF304" s="183"/>
      <c r="AG304" s="183"/>
      <c r="AH304" s="183"/>
      <c r="AI304" s="183"/>
      <c r="AJ304" s="198"/>
    </row>
    <row r="305" spans="3:36" ht="6" customHeight="1">
      <c r="C305" s="1091"/>
      <c r="D305" s="1092"/>
      <c r="E305" s="1092"/>
      <c r="F305" s="1092"/>
      <c r="G305" s="1092"/>
      <c r="H305" s="1093"/>
      <c r="I305" s="1098"/>
      <c r="J305" s="1024"/>
      <c r="K305" s="1024"/>
      <c r="L305" s="1024"/>
      <c r="M305" s="1024"/>
      <c r="N305" s="1024"/>
      <c r="O305" s="1025"/>
      <c r="P305" s="189"/>
      <c r="Q305" s="183"/>
      <c r="R305" s="183"/>
      <c r="S305" s="183"/>
      <c r="T305" s="183"/>
      <c r="U305" s="183"/>
      <c r="V305" s="183"/>
      <c r="W305" s="183"/>
      <c r="X305" s="183"/>
      <c r="Y305" s="183"/>
      <c r="Z305" s="183"/>
      <c r="AA305" s="183"/>
      <c r="AB305" s="183"/>
      <c r="AC305" s="183"/>
      <c r="AD305" s="183"/>
      <c r="AE305" s="183"/>
      <c r="AF305" s="183"/>
      <c r="AG305" s="183"/>
      <c r="AH305" s="183"/>
      <c r="AI305" s="183"/>
      <c r="AJ305" s="198"/>
    </row>
    <row r="306" spans="3:36" ht="16.149999999999999" customHeight="1">
      <c r="C306" s="1091"/>
      <c r="D306" s="1092"/>
      <c r="E306" s="1092"/>
      <c r="F306" s="1092"/>
      <c r="G306" s="1092"/>
      <c r="H306" s="1093"/>
      <c r="I306" s="1098"/>
      <c r="J306" s="1024"/>
      <c r="K306" s="1024"/>
      <c r="L306" s="1024"/>
      <c r="M306" s="1024"/>
      <c r="N306" s="1024"/>
      <c r="O306" s="1025"/>
      <c r="P306" s="189"/>
      <c r="Q306" s="193" t="str">
        <f>IF('入力用②（定期報告）'!BF311=TRUE,"■","")</f>
        <v/>
      </c>
      <c r="R306" s="183"/>
      <c r="S306" s="183" t="s">
        <v>167</v>
      </c>
      <c r="T306" s="183"/>
      <c r="U306" s="183"/>
      <c r="V306" s="183"/>
      <c r="W306" s="183"/>
      <c r="X306" s="183"/>
      <c r="Y306" s="183"/>
      <c r="Z306" s="183"/>
      <c r="AA306" s="183"/>
      <c r="AB306" s="183"/>
      <c r="AC306" s="183"/>
      <c r="AD306" s="183"/>
      <c r="AE306" s="183"/>
      <c r="AF306" s="183"/>
      <c r="AG306" s="183"/>
      <c r="AH306" s="183"/>
      <c r="AI306" s="183"/>
      <c r="AJ306" s="198"/>
    </row>
    <row r="307" spans="3:36" ht="6" customHeight="1">
      <c r="C307" s="1091"/>
      <c r="D307" s="1092"/>
      <c r="E307" s="1092"/>
      <c r="F307" s="1092"/>
      <c r="G307" s="1092"/>
      <c r="H307" s="1093"/>
      <c r="I307" s="1098"/>
      <c r="J307" s="1024"/>
      <c r="K307" s="1024"/>
      <c r="L307" s="1024"/>
      <c r="M307" s="1024"/>
      <c r="N307" s="1024"/>
      <c r="O307" s="1025"/>
      <c r="P307" s="189"/>
      <c r="Q307" s="183"/>
      <c r="R307" s="183"/>
      <c r="S307" s="183"/>
      <c r="T307" s="183"/>
      <c r="U307" s="183"/>
      <c r="V307" s="183"/>
      <c r="W307" s="183"/>
      <c r="X307" s="183"/>
      <c r="Y307" s="183"/>
      <c r="Z307" s="183"/>
      <c r="AA307" s="183"/>
      <c r="AB307" s="183"/>
      <c r="AC307" s="183"/>
      <c r="AD307" s="183"/>
      <c r="AE307" s="183"/>
      <c r="AF307" s="183"/>
      <c r="AG307" s="183"/>
      <c r="AH307" s="183"/>
      <c r="AI307" s="183"/>
      <c r="AJ307" s="198"/>
    </row>
    <row r="308" spans="3:36" ht="16.149999999999999" customHeight="1">
      <c r="C308" s="1091"/>
      <c r="D308" s="1092"/>
      <c r="E308" s="1092"/>
      <c r="F308" s="1092"/>
      <c r="G308" s="1092"/>
      <c r="H308" s="1093"/>
      <c r="I308" s="1098"/>
      <c r="J308" s="1024"/>
      <c r="K308" s="1024"/>
      <c r="L308" s="1024"/>
      <c r="M308" s="1024"/>
      <c r="N308" s="1024"/>
      <c r="O308" s="1025"/>
      <c r="P308" s="189"/>
      <c r="Q308" s="193" t="str">
        <f>IF('入力用②（定期報告）'!BF313=TRUE,"■","")</f>
        <v/>
      </c>
      <c r="R308" s="183"/>
      <c r="S308" s="183" t="s">
        <v>168</v>
      </c>
      <c r="T308" s="183"/>
      <c r="U308" s="183"/>
      <c r="V308" s="183"/>
      <c r="W308" s="183"/>
      <c r="X308" s="183"/>
      <c r="Y308" s="183"/>
      <c r="Z308" s="183"/>
      <c r="AA308" s="183"/>
      <c r="AB308" s="183"/>
      <c r="AC308" s="183"/>
      <c r="AD308" s="183"/>
      <c r="AE308" s="183"/>
      <c r="AF308" s="183"/>
      <c r="AG308" s="183"/>
      <c r="AH308" s="183"/>
      <c r="AI308" s="183"/>
      <c r="AJ308" s="198"/>
    </row>
    <row r="309" spans="3:36" ht="6" customHeight="1">
      <c r="C309" s="1091"/>
      <c r="D309" s="1092"/>
      <c r="E309" s="1092"/>
      <c r="F309" s="1092"/>
      <c r="G309" s="1092"/>
      <c r="H309" s="1093"/>
      <c r="I309" s="1098"/>
      <c r="J309" s="1024"/>
      <c r="K309" s="1024"/>
      <c r="L309" s="1024"/>
      <c r="M309" s="1024"/>
      <c r="N309" s="1024"/>
      <c r="O309" s="1025"/>
      <c r="P309" s="189"/>
      <c r="Q309" s="183"/>
      <c r="R309" s="183"/>
      <c r="S309" s="183"/>
      <c r="T309" s="183"/>
      <c r="U309" s="183"/>
      <c r="V309" s="183"/>
      <c r="W309" s="183"/>
      <c r="X309" s="183"/>
      <c r="Y309" s="183"/>
      <c r="Z309" s="183"/>
      <c r="AA309" s="183"/>
      <c r="AB309" s="183"/>
      <c r="AC309" s="183"/>
      <c r="AD309" s="183"/>
      <c r="AE309" s="183"/>
      <c r="AF309" s="183"/>
      <c r="AG309" s="183"/>
      <c r="AH309" s="183"/>
      <c r="AI309" s="183"/>
      <c r="AJ309" s="198"/>
    </row>
    <row r="310" spans="3:36" ht="16.149999999999999" customHeight="1">
      <c r="C310" s="1091"/>
      <c r="D310" s="1092"/>
      <c r="E310" s="1092"/>
      <c r="F310" s="1092"/>
      <c r="G310" s="1092"/>
      <c r="H310" s="1093"/>
      <c r="I310" s="1098"/>
      <c r="J310" s="1024"/>
      <c r="K310" s="1024"/>
      <c r="L310" s="1024"/>
      <c r="M310" s="1024"/>
      <c r="N310" s="1024"/>
      <c r="O310" s="1025"/>
      <c r="P310" s="189"/>
      <c r="Q310" s="193" t="str">
        <f>IF('入力用②（定期報告）'!BF315=TRUE,"■","")</f>
        <v/>
      </c>
      <c r="R310" s="183"/>
      <c r="S310" s="183" t="s">
        <v>169</v>
      </c>
      <c r="T310" s="183"/>
      <c r="U310" s="183"/>
      <c r="V310" s="183"/>
      <c r="W310" s="183"/>
      <c r="X310" s="183"/>
      <c r="Y310" s="183"/>
      <c r="Z310" s="183"/>
      <c r="AA310" s="183"/>
      <c r="AB310" s="183"/>
      <c r="AC310" s="183"/>
      <c r="AD310" s="183"/>
      <c r="AE310" s="183"/>
      <c r="AF310" s="183"/>
      <c r="AG310" s="183"/>
      <c r="AH310" s="183"/>
      <c r="AI310" s="183"/>
      <c r="AJ310" s="198"/>
    </row>
    <row r="311" spans="3:36" ht="6" customHeight="1">
      <c r="C311" s="1091"/>
      <c r="D311" s="1092"/>
      <c r="E311" s="1092"/>
      <c r="F311" s="1092"/>
      <c r="G311" s="1092"/>
      <c r="H311" s="1093"/>
      <c r="I311" s="1098"/>
      <c r="J311" s="1024"/>
      <c r="K311" s="1024"/>
      <c r="L311" s="1024"/>
      <c r="M311" s="1024"/>
      <c r="N311" s="1024"/>
      <c r="O311" s="1025"/>
      <c r="P311" s="189"/>
      <c r="Q311" s="183"/>
      <c r="R311" s="183"/>
      <c r="S311" s="183"/>
      <c r="T311" s="183"/>
      <c r="U311" s="183"/>
      <c r="V311" s="183"/>
      <c r="W311" s="183"/>
      <c r="X311" s="183"/>
      <c r="Y311" s="183"/>
      <c r="Z311" s="183"/>
      <c r="AA311" s="183"/>
      <c r="AB311" s="183"/>
      <c r="AC311" s="183"/>
      <c r="AD311" s="183"/>
      <c r="AE311" s="183"/>
      <c r="AF311" s="183"/>
      <c r="AG311" s="183"/>
      <c r="AH311" s="183"/>
      <c r="AI311" s="183"/>
      <c r="AJ311" s="198"/>
    </row>
    <row r="312" spans="3:36" ht="16.149999999999999" customHeight="1">
      <c r="C312" s="1091"/>
      <c r="D312" s="1092"/>
      <c r="E312" s="1092"/>
      <c r="F312" s="1092"/>
      <c r="G312" s="1092"/>
      <c r="H312" s="1093"/>
      <c r="I312" s="1098"/>
      <c r="J312" s="1024"/>
      <c r="K312" s="1024"/>
      <c r="L312" s="1024"/>
      <c r="M312" s="1024"/>
      <c r="N312" s="1024"/>
      <c r="O312" s="1025"/>
      <c r="P312" s="189"/>
      <c r="Q312" s="193" t="str">
        <f>IF('入力用②（定期報告）'!BF317=TRUE,"■","")</f>
        <v/>
      </c>
      <c r="R312" s="183"/>
      <c r="S312" s="183" t="s">
        <v>164</v>
      </c>
      <c r="T312" s="183"/>
      <c r="U312" s="183"/>
      <c r="V312" s="183"/>
      <c r="W312" s="183"/>
      <c r="X312" s="183"/>
      <c r="Y312" s="183"/>
      <c r="Z312" s="183"/>
      <c r="AA312" s="183"/>
      <c r="AB312" s="183"/>
      <c r="AC312" s="183"/>
      <c r="AD312" s="183"/>
      <c r="AE312" s="183"/>
      <c r="AF312" s="183"/>
      <c r="AG312" s="183"/>
      <c r="AH312" s="183"/>
      <c r="AI312" s="183"/>
      <c r="AJ312" s="198"/>
    </row>
    <row r="313" spans="3:36" ht="6" customHeight="1">
      <c r="C313" s="1091"/>
      <c r="D313" s="1092"/>
      <c r="E313" s="1092"/>
      <c r="F313" s="1092"/>
      <c r="G313" s="1092"/>
      <c r="H313" s="1093"/>
      <c r="I313" s="1098"/>
      <c r="J313" s="1024"/>
      <c r="K313" s="1024"/>
      <c r="L313" s="1024"/>
      <c r="M313" s="1024"/>
      <c r="N313" s="1024"/>
      <c r="O313" s="1025"/>
      <c r="P313" s="192"/>
      <c r="Q313" s="195"/>
      <c r="R313" s="195"/>
      <c r="S313" s="195"/>
      <c r="T313" s="195"/>
      <c r="U313" s="195"/>
      <c r="V313" s="195"/>
      <c r="W313" s="195"/>
      <c r="X313" s="195"/>
      <c r="Y313" s="195"/>
      <c r="Z313" s="195"/>
      <c r="AA313" s="195"/>
      <c r="AB313" s="195"/>
      <c r="AC313" s="195"/>
      <c r="AD313" s="195"/>
      <c r="AE313" s="195"/>
      <c r="AF313" s="195"/>
      <c r="AG313" s="195"/>
      <c r="AH313" s="195"/>
      <c r="AI313" s="195"/>
      <c r="AJ313" s="201"/>
    </row>
    <row r="314" spans="3:36" ht="16.149999999999999" customHeight="1">
      <c r="C314" s="1091"/>
      <c r="D314" s="1092"/>
      <c r="E314" s="1092"/>
      <c r="F314" s="1092"/>
      <c r="G314" s="1092"/>
      <c r="H314" s="1093"/>
      <c r="I314" s="1098"/>
      <c r="J314" s="1024"/>
      <c r="K314" s="1024"/>
      <c r="L314" s="1024"/>
      <c r="M314" s="1024"/>
      <c r="N314" s="1024"/>
      <c r="O314" s="1025"/>
      <c r="P314" s="180" t="s">
        <v>154</v>
      </c>
      <c r="Q314" s="181"/>
      <c r="R314" s="181"/>
      <c r="S314" s="181"/>
      <c r="T314" s="181"/>
      <c r="U314" s="181"/>
      <c r="V314" s="181"/>
      <c r="W314" s="181"/>
      <c r="X314" s="181"/>
      <c r="Y314" s="181"/>
      <c r="Z314" s="181"/>
      <c r="AA314" s="181"/>
      <c r="AB314" s="181"/>
      <c r="AC314" s="181"/>
      <c r="AD314" s="181"/>
      <c r="AE314" s="181"/>
      <c r="AF314" s="181"/>
      <c r="AG314" s="181"/>
      <c r="AH314" s="181"/>
      <c r="AI314" s="181"/>
      <c r="AJ314" s="197"/>
    </row>
    <row r="315" spans="3:36" ht="8.25" customHeight="1">
      <c r="C315" s="1091"/>
      <c r="D315" s="1092"/>
      <c r="E315" s="1092"/>
      <c r="F315" s="1092"/>
      <c r="G315" s="1092"/>
      <c r="H315" s="1093"/>
      <c r="I315" s="1098"/>
      <c r="J315" s="1024"/>
      <c r="K315" s="1024"/>
      <c r="L315" s="1024"/>
      <c r="M315" s="1024"/>
      <c r="N315" s="1024"/>
      <c r="O315" s="1025"/>
      <c r="P315" s="182"/>
      <c r="Q315" s="183"/>
      <c r="R315" s="183"/>
      <c r="S315" s="183"/>
      <c r="T315" s="183"/>
      <c r="U315" s="183"/>
      <c r="V315" s="183"/>
      <c r="W315" s="183"/>
      <c r="X315" s="183"/>
      <c r="Y315" s="183"/>
      <c r="Z315" s="183"/>
      <c r="AA315" s="183"/>
      <c r="AB315" s="183"/>
      <c r="AC315" s="183"/>
      <c r="AD315" s="183"/>
      <c r="AE315" s="183"/>
      <c r="AF315" s="183"/>
      <c r="AG315" s="183"/>
      <c r="AH315" s="183"/>
      <c r="AI315" s="183"/>
      <c r="AJ315" s="198"/>
    </row>
    <row r="316" spans="3:36" ht="16.149999999999999" customHeight="1">
      <c r="C316" s="1091"/>
      <c r="D316" s="1092"/>
      <c r="E316" s="1092"/>
      <c r="F316" s="1092"/>
      <c r="G316" s="1092"/>
      <c r="H316" s="1093"/>
      <c r="I316" s="1098"/>
      <c r="J316" s="1024"/>
      <c r="K316" s="1024"/>
      <c r="L316" s="1024"/>
      <c r="M316" s="1024"/>
      <c r="N316" s="1024"/>
      <c r="O316" s="1025"/>
      <c r="P316" s="184"/>
      <c r="Q316" s="1077">
        <f>'入力用②（定期報告）'!P320</f>
        <v>0</v>
      </c>
      <c r="R316" s="1077"/>
      <c r="S316" s="1077"/>
      <c r="T316" s="1077"/>
      <c r="U316" s="1077"/>
      <c r="V316" s="1077"/>
      <c r="W316" s="1077"/>
      <c r="X316" s="1077"/>
      <c r="Y316" s="1077"/>
      <c r="Z316" s="1077"/>
      <c r="AA316" s="1077"/>
      <c r="AB316" s="1077"/>
      <c r="AC316" s="1077"/>
      <c r="AD316" s="1077"/>
      <c r="AE316" s="1077"/>
      <c r="AF316" s="1077"/>
      <c r="AG316" s="1077"/>
      <c r="AH316" s="1077"/>
      <c r="AI316" s="1077"/>
      <c r="AJ316" s="170"/>
    </row>
    <row r="317" spans="3:36" ht="13.5" customHeight="1">
      <c r="C317" s="1091"/>
      <c r="D317" s="1092"/>
      <c r="E317" s="1092"/>
      <c r="F317" s="1092"/>
      <c r="G317" s="1092"/>
      <c r="H317" s="1093"/>
      <c r="I317" s="1098"/>
      <c r="J317" s="1024"/>
      <c r="K317" s="1024"/>
      <c r="L317" s="1024"/>
      <c r="M317" s="1024"/>
      <c r="N317" s="1024"/>
      <c r="O317" s="1025"/>
      <c r="P317" s="184"/>
      <c r="Q317" s="1077"/>
      <c r="R317" s="1077"/>
      <c r="S317" s="1077"/>
      <c r="T317" s="1077"/>
      <c r="U317" s="1077"/>
      <c r="V317" s="1077"/>
      <c r="W317" s="1077"/>
      <c r="X317" s="1077"/>
      <c r="Y317" s="1077"/>
      <c r="Z317" s="1077"/>
      <c r="AA317" s="1077"/>
      <c r="AB317" s="1077"/>
      <c r="AC317" s="1077"/>
      <c r="AD317" s="1077"/>
      <c r="AE317" s="1077"/>
      <c r="AF317" s="1077"/>
      <c r="AG317" s="1077"/>
      <c r="AH317" s="1077"/>
      <c r="AI317" s="1077"/>
      <c r="AJ317" s="170"/>
    </row>
    <row r="318" spans="3:36" ht="16.149999999999999" customHeight="1">
      <c r="C318" s="1091"/>
      <c r="D318" s="1092"/>
      <c r="E318" s="1092"/>
      <c r="F318" s="1092"/>
      <c r="G318" s="1092"/>
      <c r="H318" s="1093"/>
      <c r="I318" s="1098"/>
      <c r="J318" s="1024"/>
      <c r="K318" s="1024"/>
      <c r="L318" s="1024"/>
      <c r="M318" s="1024"/>
      <c r="N318" s="1024"/>
      <c r="O318" s="1025"/>
      <c r="P318" s="184"/>
      <c r="Q318" s="1077"/>
      <c r="R318" s="1077"/>
      <c r="S318" s="1077"/>
      <c r="T318" s="1077"/>
      <c r="U318" s="1077"/>
      <c r="V318" s="1077"/>
      <c r="W318" s="1077"/>
      <c r="X318" s="1077"/>
      <c r="Y318" s="1077"/>
      <c r="Z318" s="1077"/>
      <c r="AA318" s="1077"/>
      <c r="AB318" s="1077"/>
      <c r="AC318" s="1077"/>
      <c r="AD318" s="1077"/>
      <c r="AE318" s="1077"/>
      <c r="AF318" s="1077"/>
      <c r="AG318" s="1077"/>
      <c r="AH318" s="1077"/>
      <c r="AI318" s="1077"/>
      <c r="AJ318" s="170"/>
    </row>
    <row r="319" spans="3:36" ht="16.149999999999999" customHeight="1">
      <c r="C319" s="1091"/>
      <c r="D319" s="1092"/>
      <c r="E319" s="1092"/>
      <c r="F319" s="1092"/>
      <c r="G319" s="1092"/>
      <c r="H319" s="1093"/>
      <c r="I319" s="1098"/>
      <c r="J319" s="1024"/>
      <c r="K319" s="1024"/>
      <c r="L319" s="1024"/>
      <c r="M319" s="1024"/>
      <c r="N319" s="1024"/>
      <c r="O319" s="1025"/>
      <c r="P319" s="184"/>
      <c r="Q319" s="1077"/>
      <c r="R319" s="1077"/>
      <c r="S319" s="1077"/>
      <c r="T319" s="1077"/>
      <c r="U319" s="1077"/>
      <c r="V319" s="1077"/>
      <c r="W319" s="1077"/>
      <c r="X319" s="1077"/>
      <c r="Y319" s="1077"/>
      <c r="Z319" s="1077"/>
      <c r="AA319" s="1077"/>
      <c r="AB319" s="1077"/>
      <c r="AC319" s="1077"/>
      <c r="AD319" s="1077"/>
      <c r="AE319" s="1077"/>
      <c r="AF319" s="1077"/>
      <c r="AG319" s="1077"/>
      <c r="AH319" s="1077"/>
      <c r="AI319" s="1077"/>
      <c r="AJ319" s="170"/>
    </row>
    <row r="320" spans="3:36" ht="16.149999999999999" customHeight="1">
      <c r="C320" s="1091"/>
      <c r="D320" s="1092"/>
      <c r="E320" s="1092"/>
      <c r="F320" s="1092"/>
      <c r="G320" s="1092"/>
      <c r="H320" s="1093"/>
      <c r="I320" s="1098"/>
      <c r="J320" s="1024"/>
      <c r="K320" s="1024"/>
      <c r="L320" s="1024"/>
      <c r="M320" s="1024"/>
      <c r="N320" s="1024"/>
      <c r="O320" s="1025"/>
      <c r="P320" s="184"/>
      <c r="Q320" s="1077"/>
      <c r="R320" s="1077"/>
      <c r="S320" s="1077"/>
      <c r="T320" s="1077"/>
      <c r="U320" s="1077"/>
      <c r="V320" s="1077"/>
      <c r="W320" s="1077"/>
      <c r="X320" s="1077"/>
      <c r="Y320" s="1077"/>
      <c r="Z320" s="1077"/>
      <c r="AA320" s="1077"/>
      <c r="AB320" s="1077"/>
      <c r="AC320" s="1077"/>
      <c r="AD320" s="1077"/>
      <c r="AE320" s="1077"/>
      <c r="AF320" s="1077"/>
      <c r="AG320" s="1077"/>
      <c r="AH320" s="1077"/>
      <c r="AI320" s="1077"/>
      <c r="AJ320" s="170"/>
    </row>
    <row r="321" spans="2:39" ht="16.149999999999999" customHeight="1">
      <c r="C321" s="1091"/>
      <c r="D321" s="1092"/>
      <c r="E321" s="1092"/>
      <c r="F321" s="1092"/>
      <c r="G321" s="1092"/>
      <c r="H321" s="1093"/>
      <c r="I321" s="1098"/>
      <c r="J321" s="1024"/>
      <c r="K321" s="1024"/>
      <c r="L321" s="1024"/>
      <c r="M321" s="1024"/>
      <c r="N321" s="1024"/>
      <c r="O321" s="1025"/>
      <c r="P321" s="184"/>
      <c r="Q321" s="1077"/>
      <c r="R321" s="1077"/>
      <c r="S321" s="1077"/>
      <c r="T321" s="1077"/>
      <c r="U321" s="1077"/>
      <c r="V321" s="1077"/>
      <c r="W321" s="1077"/>
      <c r="X321" s="1077"/>
      <c r="Y321" s="1077"/>
      <c r="Z321" s="1077"/>
      <c r="AA321" s="1077"/>
      <c r="AB321" s="1077"/>
      <c r="AC321" s="1077"/>
      <c r="AD321" s="1077"/>
      <c r="AE321" s="1077"/>
      <c r="AF321" s="1077"/>
      <c r="AG321" s="1077"/>
      <c r="AH321" s="1077"/>
      <c r="AI321" s="1077"/>
      <c r="AJ321" s="170"/>
    </row>
    <row r="322" spans="2:39" ht="16.149999999999999" customHeight="1">
      <c r="C322" s="1091"/>
      <c r="D322" s="1092"/>
      <c r="E322" s="1092"/>
      <c r="F322" s="1092"/>
      <c r="G322" s="1092"/>
      <c r="H322" s="1093"/>
      <c r="I322" s="1098"/>
      <c r="J322" s="1024"/>
      <c r="K322" s="1024"/>
      <c r="L322" s="1024"/>
      <c r="M322" s="1024"/>
      <c r="N322" s="1024"/>
      <c r="O322" s="1025"/>
      <c r="P322" s="184"/>
      <c r="Q322" s="1077"/>
      <c r="R322" s="1077"/>
      <c r="S322" s="1077"/>
      <c r="T322" s="1077"/>
      <c r="U322" s="1077"/>
      <c r="V322" s="1077"/>
      <c r="W322" s="1077"/>
      <c r="X322" s="1077"/>
      <c r="Y322" s="1077"/>
      <c r="Z322" s="1077"/>
      <c r="AA322" s="1077"/>
      <c r="AB322" s="1077"/>
      <c r="AC322" s="1077"/>
      <c r="AD322" s="1077"/>
      <c r="AE322" s="1077"/>
      <c r="AF322" s="1077"/>
      <c r="AG322" s="1077"/>
      <c r="AH322" s="1077"/>
      <c r="AI322" s="1077"/>
      <c r="AJ322" s="170"/>
    </row>
    <row r="323" spans="2:39" ht="6" customHeight="1">
      <c r="C323" s="1094"/>
      <c r="D323" s="1095"/>
      <c r="E323" s="1095"/>
      <c r="F323" s="1095"/>
      <c r="G323" s="1095"/>
      <c r="H323" s="1096"/>
      <c r="I323" s="1099"/>
      <c r="J323" s="1027"/>
      <c r="K323" s="1027"/>
      <c r="L323" s="1027"/>
      <c r="M323" s="1027"/>
      <c r="N323" s="1027"/>
      <c r="O323" s="1028"/>
      <c r="P323" s="206"/>
      <c r="Q323" s="212">
        <f>'入力用②（定期報告）'!Q331</f>
        <v>0</v>
      </c>
      <c r="R323" s="212">
        <f>'入力用②（定期報告）'!R331</f>
        <v>0</v>
      </c>
      <c r="S323" s="212">
        <f>'入力用②（定期報告）'!S331</f>
        <v>0</v>
      </c>
      <c r="T323" s="212">
        <f>'入力用②（定期報告）'!T331</f>
        <v>0</v>
      </c>
      <c r="U323" s="212">
        <f>'入力用②（定期報告）'!U331</f>
        <v>0</v>
      </c>
      <c r="V323" s="212">
        <f>'入力用②（定期報告）'!V331</f>
        <v>0</v>
      </c>
      <c r="W323" s="212">
        <f>'入力用②（定期報告）'!W331</f>
        <v>0</v>
      </c>
      <c r="X323" s="212">
        <f>'入力用②（定期報告）'!X331</f>
        <v>0</v>
      </c>
      <c r="Y323" s="212">
        <f>'入力用②（定期報告）'!Y331</f>
        <v>0</v>
      </c>
      <c r="Z323" s="212">
        <f>'入力用②（定期報告）'!Z331</f>
        <v>0</v>
      </c>
      <c r="AA323" s="212">
        <f>'入力用②（定期報告）'!AA331</f>
        <v>0</v>
      </c>
      <c r="AB323" s="212">
        <f>'入力用②（定期報告）'!AB331</f>
        <v>0</v>
      </c>
      <c r="AC323" s="212">
        <f>'入力用②（定期報告）'!AC331</f>
        <v>0</v>
      </c>
      <c r="AD323" s="212">
        <f>'入力用②（定期報告）'!AD331</f>
        <v>0</v>
      </c>
      <c r="AE323" s="212">
        <f>'入力用②（定期報告）'!AE331</f>
        <v>0</v>
      </c>
      <c r="AF323" s="212">
        <f>'入力用②（定期報告）'!AF331</f>
        <v>0</v>
      </c>
      <c r="AG323" s="212">
        <f>'入力用②（定期報告）'!AG331</f>
        <v>0</v>
      </c>
      <c r="AH323" s="212">
        <f>'入力用②（定期報告）'!AH331</f>
        <v>0</v>
      </c>
      <c r="AI323" s="212">
        <f>'入力用②（定期報告）'!AI331</f>
        <v>0</v>
      </c>
      <c r="AJ323" s="171"/>
    </row>
    <row r="324" spans="2:39">
      <c r="C324" s="203"/>
      <c r="D324" s="203"/>
      <c r="E324" s="203"/>
      <c r="F324" s="203"/>
      <c r="G324" s="203"/>
      <c r="H324" s="203"/>
      <c r="I324" s="207"/>
      <c r="J324" s="207"/>
      <c r="K324" s="207"/>
      <c r="L324" s="207"/>
      <c r="M324" s="207"/>
      <c r="N324" s="207"/>
      <c r="O324" s="207"/>
      <c r="P324" s="208"/>
      <c r="Q324" s="208"/>
      <c r="R324" s="208"/>
      <c r="S324" s="208"/>
      <c r="T324" s="208"/>
      <c r="U324" s="208"/>
      <c r="V324" s="208"/>
      <c r="W324" s="208"/>
      <c r="X324" s="208"/>
      <c r="Y324" s="208"/>
      <c r="Z324" s="208"/>
      <c r="AA324" s="208"/>
      <c r="AB324" s="208"/>
      <c r="AC324" s="208"/>
      <c r="AD324" s="208"/>
      <c r="AE324" s="208"/>
      <c r="AF324" s="208"/>
    </row>
    <row r="325" spans="2:39" ht="16.149999999999999" customHeight="1">
      <c r="AG325" s="1073">
        <f ca="1">NOW()</f>
        <v>44792.587349074071</v>
      </c>
      <c r="AH325" s="1073"/>
      <c r="AI325" s="1073"/>
      <c r="AJ325" s="1073"/>
      <c r="AK325" s="1073"/>
      <c r="AL325" s="1073"/>
    </row>
    <row r="326" spans="2:39" ht="16.149999999999999" customHeight="1">
      <c r="AL326" s="124" t="str">
        <f>"Ver. "&amp;'入力用②（定期報告）'!$BB$1</f>
        <v>Ver. 220630</v>
      </c>
    </row>
    <row r="327" spans="2:39" ht="16.149999999999999" customHeight="1">
      <c r="B327" s="204"/>
      <c r="C327" s="205"/>
      <c r="D327" s="205"/>
      <c r="E327" s="205"/>
      <c r="F327" s="205"/>
      <c r="G327" s="205"/>
      <c r="H327" s="205"/>
      <c r="I327" s="209"/>
      <c r="J327" s="209"/>
      <c r="K327" s="209"/>
      <c r="L327" s="209"/>
      <c r="M327" s="209"/>
      <c r="N327" s="209"/>
      <c r="O327" s="209"/>
      <c r="P327" s="210"/>
      <c r="Q327" s="210"/>
      <c r="R327" s="210"/>
      <c r="S327" s="210"/>
      <c r="T327" s="210"/>
      <c r="U327" s="210"/>
      <c r="V327" s="210"/>
      <c r="W327" s="210"/>
      <c r="X327" s="210"/>
      <c r="Y327" s="210"/>
      <c r="Z327" s="210"/>
      <c r="AA327" s="210"/>
      <c r="AB327" s="210"/>
      <c r="AC327" s="210"/>
      <c r="AD327" s="210"/>
      <c r="AE327" s="210"/>
      <c r="AF327" s="210"/>
      <c r="AG327" s="210"/>
      <c r="AH327" s="210"/>
      <c r="AI327" s="210"/>
      <c r="AJ327" s="210"/>
      <c r="AK327" s="204"/>
      <c r="AL327" s="204"/>
      <c r="AM327" s="204"/>
    </row>
    <row r="328" spans="2:39" ht="6" customHeight="1">
      <c r="C328" s="1085" t="s">
        <v>170</v>
      </c>
      <c r="D328" s="1086"/>
      <c r="E328" s="1086"/>
      <c r="F328" s="1086"/>
      <c r="G328" s="1086"/>
      <c r="H328" s="1087"/>
      <c r="I328" s="211"/>
      <c r="J328" s="211"/>
      <c r="K328" s="211"/>
      <c r="L328" s="211"/>
      <c r="M328" s="211"/>
      <c r="N328" s="211"/>
      <c r="O328" s="211"/>
      <c r="P328" s="211"/>
      <c r="Q328" s="211"/>
      <c r="R328" s="211"/>
      <c r="S328" s="211"/>
      <c r="T328" s="211"/>
      <c r="U328" s="211"/>
      <c r="V328" s="211"/>
      <c r="W328" s="211"/>
      <c r="X328" s="211"/>
      <c r="Y328" s="211"/>
      <c r="Z328" s="211"/>
      <c r="AA328" s="211"/>
      <c r="AB328" s="211"/>
      <c r="AC328" s="211"/>
      <c r="AD328" s="211"/>
      <c r="AE328" s="211"/>
      <c r="AF328" s="211"/>
      <c r="AG328" s="211"/>
      <c r="AH328" s="211"/>
      <c r="AI328" s="211"/>
      <c r="AJ328" s="213"/>
    </row>
    <row r="329" spans="2:39" ht="16.149999999999999" customHeight="1">
      <c r="C329" s="1032"/>
      <c r="D329" s="853"/>
      <c r="E329" s="853"/>
      <c r="F329" s="853"/>
      <c r="G329" s="853"/>
      <c r="H329" s="1081"/>
      <c r="I329" s="183"/>
      <c r="J329" s="193" t="str">
        <f>IF('入力用②（定期報告）'!BF336=TRUE,"■","")</f>
        <v/>
      </c>
      <c r="K329" s="183"/>
      <c r="L329" s="183" t="s">
        <v>171</v>
      </c>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98"/>
    </row>
    <row r="330" spans="2:39" ht="6" customHeight="1">
      <c r="C330" s="1082"/>
      <c r="D330" s="853"/>
      <c r="E330" s="853"/>
      <c r="F330" s="853"/>
      <c r="G330" s="853"/>
      <c r="H330" s="1081"/>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98"/>
    </row>
    <row r="331" spans="2:39" ht="16.149999999999999" customHeight="1">
      <c r="C331" s="1082"/>
      <c r="D331" s="853"/>
      <c r="E331" s="853"/>
      <c r="F331" s="853"/>
      <c r="G331" s="853"/>
      <c r="H331" s="1081"/>
      <c r="I331" s="183"/>
      <c r="J331" s="193" t="str">
        <f>IF('入力用②（定期報告）'!BF338=TRUE,"■","")</f>
        <v/>
      </c>
      <c r="K331" s="183"/>
      <c r="L331" s="183" t="s">
        <v>172</v>
      </c>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98"/>
    </row>
    <row r="332" spans="2:39" ht="6" customHeight="1">
      <c r="C332" s="1082"/>
      <c r="D332" s="853"/>
      <c r="E332" s="853"/>
      <c r="F332" s="853"/>
      <c r="G332" s="853"/>
      <c r="H332" s="1081"/>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98"/>
    </row>
    <row r="333" spans="2:39" ht="16.149999999999999" customHeight="1">
      <c r="C333" s="1082"/>
      <c r="D333" s="853"/>
      <c r="E333" s="853"/>
      <c r="F333" s="853"/>
      <c r="G333" s="853"/>
      <c r="H333" s="1081"/>
      <c r="I333" s="183"/>
      <c r="J333" s="193" t="str">
        <f>IF('入力用②（定期報告）'!BF340=TRUE,"■","")</f>
        <v/>
      </c>
      <c r="K333" s="183"/>
      <c r="L333" s="183" t="s">
        <v>173</v>
      </c>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98"/>
    </row>
    <row r="334" spans="2:39" ht="6" customHeight="1">
      <c r="C334" s="1082"/>
      <c r="D334" s="853"/>
      <c r="E334" s="853"/>
      <c r="F334" s="853"/>
      <c r="G334" s="853"/>
      <c r="H334" s="1081"/>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98"/>
    </row>
    <row r="335" spans="2:39" ht="16.149999999999999" customHeight="1">
      <c r="C335" s="1082"/>
      <c r="D335" s="853"/>
      <c r="E335" s="853"/>
      <c r="F335" s="853"/>
      <c r="G335" s="853"/>
      <c r="H335" s="1081"/>
      <c r="I335" s="183"/>
      <c r="J335" s="193" t="str">
        <f>IF('入力用②（定期報告）'!BF342=TRUE,"■","")</f>
        <v/>
      </c>
      <c r="K335" s="183"/>
      <c r="L335" s="183" t="s">
        <v>164</v>
      </c>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98"/>
    </row>
    <row r="336" spans="2:39" ht="6" customHeight="1">
      <c r="C336" s="1082"/>
      <c r="D336" s="853"/>
      <c r="E336" s="853"/>
      <c r="F336" s="853"/>
      <c r="G336" s="853"/>
      <c r="H336" s="1081"/>
      <c r="I336" s="192"/>
      <c r="J336" s="195"/>
      <c r="K336" s="195"/>
      <c r="L336" s="195"/>
      <c r="M336" s="195"/>
      <c r="N336" s="195"/>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201"/>
    </row>
    <row r="337" spans="3:36" ht="16.149999999999999" customHeight="1">
      <c r="C337" s="1082"/>
      <c r="D337" s="853"/>
      <c r="E337" s="853"/>
      <c r="F337" s="853"/>
      <c r="G337" s="853"/>
      <c r="H337" s="1081"/>
      <c r="I337" s="190" t="s">
        <v>154</v>
      </c>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98"/>
    </row>
    <row r="338" spans="3:36" ht="9" customHeight="1">
      <c r="C338" s="1082"/>
      <c r="D338" s="853"/>
      <c r="E338" s="853"/>
      <c r="F338" s="853"/>
      <c r="G338" s="853"/>
      <c r="H338" s="1081"/>
      <c r="I338" s="190"/>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98"/>
    </row>
    <row r="339" spans="3:36" ht="16.149999999999999" customHeight="1">
      <c r="C339" s="1082"/>
      <c r="D339" s="853"/>
      <c r="E339" s="853"/>
      <c r="F339" s="853"/>
      <c r="G339" s="853"/>
      <c r="H339" s="1081"/>
      <c r="I339" s="184"/>
      <c r="J339" s="1077">
        <f>'入力用②（定期報告）'!I345</f>
        <v>0</v>
      </c>
      <c r="K339" s="1077"/>
      <c r="L339" s="1077"/>
      <c r="M339" s="1077"/>
      <c r="N339" s="1077"/>
      <c r="O339" s="1077"/>
      <c r="P339" s="1077"/>
      <c r="Q339" s="1077"/>
      <c r="R339" s="1077"/>
      <c r="S339" s="1077"/>
      <c r="T339" s="1077"/>
      <c r="U339" s="1077"/>
      <c r="V339" s="1077"/>
      <c r="W339" s="1077"/>
      <c r="X339" s="1077"/>
      <c r="Y339" s="1077"/>
      <c r="Z339" s="1077"/>
      <c r="AA339" s="1077"/>
      <c r="AB339" s="1077"/>
      <c r="AC339" s="1077"/>
      <c r="AD339" s="1077"/>
      <c r="AE339" s="1077"/>
      <c r="AF339" s="1077"/>
      <c r="AG339" s="1077"/>
      <c r="AH339" s="1077"/>
      <c r="AI339" s="1077"/>
      <c r="AJ339" s="170"/>
    </row>
    <row r="340" spans="3:36" ht="16.149999999999999" customHeight="1">
      <c r="C340" s="1082"/>
      <c r="D340" s="853"/>
      <c r="E340" s="853"/>
      <c r="F340" s="853"/>
      <c r="G340" s="853"/>
      <c r="H340" s="1081"/>
      <c r="I340" s="184"/>
      <c r="J340" s="1077"/>
      <c r="K340" s="1077"/>
      <c r="L340" s="1077"/>
      <c r="M340" s="1077"/>
      <c r="N340" s="1077"/>
      <c r="O340" s="1077"/>
      <c r="P340" s="1077"/>
      <c r="Q340" s="1077"/>
      <c r="R340" s="1077"/>
      <c r="S340" s="1077"/>
      <c r="T340" s="1077"/>
      <c r="U340" s="1077"/>
      <c r="V340" s="1077"/>
      <c r="W340" s="1077"/>
      <c r="X340" s="1077"/>
      <c r="Y340" s="1077"/>
      <c r="Z340" s="1077"/>
      <c r="AA340" s="1077"/>
      <c r="AB340" s="1077"/>
      <c r="AC340" s="1077"/>
      <c r="AD340" s="1077"/>
      <c r="AE340" s="1077"/>
      <c r="AF340" s="1077"/>
      <c r="AG340" s="1077"/>
      <c r="AH340" s="1077"/>
      <c r="AI340" s="1077"/>
      <c r="AJ340" s="170"/>
    </row>
    <row r="341" spans="3:36" ht="16.149999999999999" customHeight="1">
      <c r="C341" s="1082"/>
      <c r="D341" s="853"/>
      <c r="E341" s="853"/>
      <c r="F341" s="853"/>
      <c r="G341" s="853"/>
      <c r="H341" s="1081"/>
      <c r="I341" s="184"/>
      <c r="J341" s="1077"/>
      <c r="K341" s="1077"/>
      <c r="L341" s="1077"/>
      <c r="M341" s="1077"/>
      <c r="N341" s="1077"/>
      <c r="O341" s="1077"/>
      <c r="P341" s="1077"/>
      <c r="Q341" s="1077"/>
      <c r="R341" s="1077"/>
      <c r="S341" s="1077"/>
      <c r="T341" s="1077"/>
      <c r="U341" s="1077"/>
      <c r="V341" s="1077"/>
      <c r="W341" s="1077"/>
      <c r="X341" s="1077"/>
      <c r="Y341" s="1077"/>
      <c r="Z341" s="1077"/>
      <c r="AA341" s="1077"/>
      <c r="AB341" s="1077"/>
      <c r="AC341" s="1077"/>
      <c r="AD341" s="1077"/>
      <c r="AE341" s="1077"/>
      <c r="AF341" s="1077"/>
      <c r="AG341" s="1077"/>
      <c r="AH341" s="1077"/>
      <c r="AI341" s="1077"/>
      <c r="AJ341" s="170"/>
    </row>
    <row r="342" spans="3:36" ht="16.149999999999999" customHeight="1">
      <c r="C342" s="1082"/>
      <c r="D342" s="853"/>
      <c r="E342" s="853"/>
      <c r="F342" s="853"/>
      <c r="G342" s="853"/>
      <c r="H342" s="1081"/>
      <c r="I342" s="184"/>
      <c r="J342" s="1077"/>
      <c r="K342" s="1077"/>
      <c r="L342" s="1077"/>
      <c r="M342" s="1077"/>
      <c r="N342" s="1077"/>
      <c r="O342" s="1077"/>
      <c r="P342" s="1077"/>
      <c r="Q342" s="1077"/>
      <c r="R342" s="1077"/>
      <c r="S342" s="1077"/>
      <c r="T342" s="1077"/>
      <c r="U342" s="1077"/>
      <c r="V342" s="1077"/>
      <c r="W342" s="1077"/>
      <c r="X342" s="1077"/>
      <c r="Y342" s="1077"/>
      <c r="Z342" s="1077"/>
      <c r="AA342" s="1077"/>
      <c r="AB342" s="1077"/>
      <c r="AC342" s="1077"/>
      <c r="AD342" s="1077"/>
      <c r="AE342" s="1077"/>
      <c r="AF342" s="1077"/>
      <c r="AG342" s="1077"/>
      <c r="AH342" s="1077"/>
      <c r="AI342" s="1077"/>
      <c r="AJ342" s="170"/>
    </row>
    <row r="343" spans="3:36" ht="16.149999999999999" customHeight="1">
      <c r="C343" s="1082"/>
      <c r="D343" s="853"/>
      <c r="E343" s="853"/>
      <c r="F343" s="853"/>
      <c r="G343" s="853"/>
      <c r="H343" s="1081"/>
      <c r="I343" s="184"/>
      <c r="J343" s="1077"/>
      <c r="K343" s="1077"/>
      <c r="L343" s="1077"/>
      <c r="M343" s="1077"/>
      <c r="N343" s="1077"/>
      <c r="O343" s="1077"/>
      <c r="P343" s="1077"/>
      <c r="Q343" s="1077"/>
      <c r="R343" s="1077"/>
      <c r="S343" s="1077"/>
      <c r="T343" s="1077"/>
      <c r="U343" s="1077"/>
      <c r="V343" s="1077"/>
      <c r="W343" s="1077"/>
      <c r="X343" s="1077"/>
      <c r="Y343" s="1077"/>
      <c r="Z343" s="1077"/>
      <c r="AA343" s="1077"/>
      <c r="AB343" s="1077"/>
      <c r="AC343" s="1077"/>
      <c r="AD343" s="1077"/>
      <c r="AE343" s="1077"/>
      <c r="AF343" s="1077"/>
      <c r="AG343" s="1077"/>
      <c r="AH343" s="1077"/>
      <c r="AI343" s="1077"/>
      <c r="AJ343" s="170"/>
    </row>
    <row r="344" spans="3:36" ht="16.149999999999999" customHeight="1">
      <c r="C344" s="1082"/>
      <c r="D344" s="853"/>
      <c r="E344" s="853"/>
      <c r="F344" s="853"/>
      <c r="G344" s="853"/>
      <c r="H344" s="1081"/>
      <c r="I344" s="184"/>
      <c r="J344" s="1077"/>
      <c r="K344" s="1077"/>
      <c r="L344" s="1077"/>
      <c r="M344" s="1077"/>
      <c r="N344" s="1077"/>
      <c r="O344" s="1077"/>
      <c r="P344" s="1077"/>
      <c r="Q344" s="1077"/>
      <c r="R344" s="1077"/>
      <c r="S344" s="1077"/>
      <c r="T344" s="1077"/>
      <c r="U344" s="1077"/>
      <c r="V344" s="1077"/>
      <c r="W344" s="1077"/>
      <c r="X344" s="1077"/>
      <c r="Y344" s="1077"/>
      <c r="Z344" s="1077"/>
      <c r="AA344" s="1077"/>
      <c r="AB344" s="1077"/>
      <c r="AC344" s="1077"/>
      <c r="AD344" s="1077"/>
      <c r="AE344" s="1077"/>
      <c r="AF344" s="1077"/>
      <c r="AG344" s="1077"/>
      <c r="AH344" s="1077"/>
      <c r="AI344" s="1077"/>
      <c r="AJ344" s="170"/>
    </row>
    <row r="345" spans="3:36" ht="16.149999999999999" customHeight="1">
      <c r="C345" s="1082"/>
      <c r="D345" s="853"/>
      <c r="E345" s="853"/>
      <c r="F345" s="853"/>
      <c r="G345" s="853"/>
      <c r="H345" s="1081"/>
      <c r="I345" s="184"/>
      <c r="J345" s="1077"/>
      <c r="K345" s="1077"/>
      <c r="L345" s="1077"/>
      <c r="M345" s="1077"/>
      <c r="N345" s="1077"/>
      <c r="O345" s="1077"/>
      <c r="P345" s="1077"/>
      <c r="Q345" s="1077"/>
      <c r="R345" s="1077"/>
      <c r="S345" s="1077"/>
      <c r="T345" s="1077"/>
      <c r="U345" s="1077"/>
      <c r="V345" s="1077"/>
      <c r="W345" s="1077"/>
      <c r="X345" s="1077"/>
      <c r="Y345" s="1077"/>
      <c r="Z345" s="1077"/>
      <c r="AA345" s="1077"/>
      <c r="AB345" s="1077"/>
      <c r="AC345" s="1077"/>
      <c r="AD345" s="1077"/>
      <c r="AE345" s="1077"/>
      <c r="AF345" s="1077"/>
      <c r="AG345" s="1077"/>
      <c r="AH345" s="1077"/>
      <c r="AI345" s="1077"/>
      <c r="AJ345" s="170"/>
    </row>
    <row r="346" spans="3:36" ht="16.149999999999999" customHeight="1">
      <c r="C346" s="1082"/>
      <c r="D346" s="853"/>
      <c r="E346" s="853"/>
      <c r="F346" s="853"/>
      <c r="G346" s="853"/>
      <c r="H346" s="1081"/>
      <c r="I346" s="184"/>
      <c r="J346" s="1077"/>
      <c r="K346" s="1077"/>
      <c r="L346" s="1077"/>
      <c r="M346" s="1077"/>
      <c r="N346" s="1077"/>
      <c r="O346" s="1077"/>
      <c r="P346" s="1077"/>
      <c r="Q346" s="1077"/>
      <c r="R346" s="1077"/>
      <c r="S346" s="1077"/>
      <c r="T346" s="1077"/>
      <c r="U346" s="1077"/>
      <c r="V346" s="1077"/>
      <c r="W346" s="1077"/>
      <c r="X346" s="1077"/>
      <c r="Y346" s="1077"/>
      <c r="Z346" s="1077"/>
      <c r="AA346" s="1077"/>
      <c r="AB346" s="1077"/>
      <c r="AC346" s="1077"/>
      <c r="AD346" s="1077"/>
      <c r="AE346" s="1077"/>
      <c r="AF346" s="1077"/>
      <c r="AG346" s="1077"/>
      <c r="AH346" s="1077"/>
      <c r="AI346" s="1077"/>
      <c r="AJ346" s="170"/>
    </row>
    <row r="347" spans="3:36" ht="9" customHeight="1">
      <c r="C347" s="1083"/>
      <c r="D347" s="567"/>
      <c r="E347" s="567"/>
      <c r="F347" s="567"/>
      <c r="G347" s="567"/>
      <c r="H347" s="1084"/>
      <c r="I347" s="186"/>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99"/>
    </row>
    <row r="348" spans="3:36" ht="16.149999999999999" customHeight="1">
      <c r="C348" s="1029" t="s">
        <v>174</v>
      </c>
      <c r="D348" s="1030"/>
      <c r="E348" s="1030"/>
      <c r="F348" s="1030"/>
      <c r="G348" s="1030"/>
      <c r="H348" s="1031"/>
      <c r="I348" s="190" t="s">
        <v>154</v>
      </c>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98"/>
    </row>
    <row r="349" spans="3:36" ht="9" customHeight="1">
      <c r="C349" s="1032"/>
      <c r="D349" s="1033"/>
      <c r="E349" s="1033"/>
      <c r="F349" s="1033"/>
      <c r="G349" s="1033"/>
      <c r="H349" s="1034"/>
      <c r="I349" s="190"/>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98"/>
    </row>
    <row r="350" spans="3:36" ht="16.149999999999999" customHeight="1">
      <c r="C350" s="1032"/>
      <c r="D350" s="1033"/>
      <c r="E350" s="1033"/>
      <c r="F350" s="1033"/>
      <c r="G350" s="1033"/>
      <c r="H350" s="1034"/>
      <c r="I350" s="184"/>
      <c r="J350" s="1077">
        <f>'入力用②（定期報告）'!I354</f>
        <v>0</v>
      </c>
      <c r="K350" s="1077"/>
      <c r="L350" s="1077"/>
      <c r="M350" s="1077"/>
      <c r="N350" s="1077"/>
      <c r="O350" s="1077"/>
      <c r="P350" s="1077"/>
      <c r="Q350" s="1077"/>
      <c r="R350" s="1077"/>
      <c r="S350" s="1077"/>
      <c r="T350" s="1077"/>
      <c r="U350" s="1077"/>
      <c r="V350" s="1077"/>
      <c r="W350" s="1077"/>
      <c r="X350" s="1077"/>
      <c r="Y350" s="1077"/>
      <c r="Z350" s="1077"/>
      <c r="AA350" s="1077"/>
      <c r="AB350" s="1077"/>
      <c r="AC350" s="1077"/>
      <c r="AD350" s="1077"/>
      <c r="AE350" s="1077"/>
      <c r="AF350" s="1077"/>
      <c r="AG350" s="1077"/>
      <c r="AH350" s="1077"/>
      <c r="AI350" s="1077"/>
      <c r="AJ350" s="170"/>
    </row>
    <row r="351" spans="3:36" ht="16.149999999999999" customHeight="1">
      <c r="C351" s="1032"/>
      <c r="D351" s="1033"/>
      <c r="E351" s="1033"/>
      <c r="F351" s="1033"/>
      <c r="G351" s="1033"/>
      <c r="H351" s="1034"/>
      <c r="I351" s="184"/>
      <c r="J351" s="1077"/>
      <c r="K351" s="1077"/>
      <c r="L351" s="1077"/>
      <c r="M351" s="1077"/>
      <c r="N351" s="1077"/>
      <c r="O351" s="1077"/>
      <c r="P351" s="1077"/>
      <c r="Q351" s="1077"/>
      <c r="R351" s="1077"/>
      <c r="S351" s="1077"/>
      <c r="T351" s="1077"/>
      <c r="U351" s="1077"/>
      <c r="V351" s="1077"/>
      <c r="W351" s="1077"/>
      <c r="X351" s="1077"/>
      <c r="Y351" s="1077"/>
      <c r="Z351" s="1077"/>
      <c r="AA351" s="1077"/>
      <c r="AB351" s="1077"/>
      <c r="AC351" s="1077"/>
      <c r="AD351" s="1077"/>
      <c r="AE351" s="1077"/>
      <c r="AF351" s="1077"/>
      <c r="AG351" s="1077"/>
      <c r="AH351" s="1077"/>
      <c r="AI351" s="1077"/>
      <c r="AJ351" s="170"/>
    </row>
    <row r="352" spans="3:36" ht="16.149999999999999" customHeight="1">
      <c r="C352" s="1032"/>
      <c r="D352" s="1033"/>
      <c r="E352" s="1033"/>
      <c r="F352" s="1033"/>
      <c r="G352" s="1033"/>
      <c r="H352" s="1034"/>
      <c r="I352" s="184"/>
      <c r="J352" s="1077"/>
      <c r="K352" s="1077"/>
      <c r="L352" s="1077"/>
      <c r="M352" s="1077"/>
      <c r="N352" s="1077"/>
      <c r="O352" s="1077"/>
      <c r="P352" s="1077"/>
      <c r="Q352" s="1077"/>
      <c r="R352" s="1077"/>
      <c r="S352" s="1077"/>
      <c r="T352" s="1077"/>
      <c r="U352" s="1077"/>
      <c r="V352" s="1077"/>
      <c r="W352" s="1077"/>
      <c r="X352" s="1077"/>
      <c r="Y352" s="1077"/>
      <c r="Z352" s="1077"/>
      <c r="AA352" s="1077"/>
      <c r="AB352" s="1077"/>
      <c r="AC352" s="1077"/>
      <c r="AD352" s="1077"/>
      <c r="AE352" s="1077"/>
      <c r="AF352" s="1077"/>
      <c r="AG352" s="1077"/>
      <c r="AH352" s="1077"/>
      <c r="AI352" s="1077"/>
      <c r="AJ352" s="170"/>
    </row>
    <row r="353" spans="3:36" ht="16.149999999999999" customHeight="1">
      <c r="C353" s="1032"/>
      <c r="D353" s="1033"/>
      <c r="E353" s="1033"/>
      <c r="F353" s="1033"/>
      <c r="G353" s="1033"/>
      <c r="H353" s="1034"/>
      <c r="I353" s="184"/>
      <c r="J353" s="1077"/>
      <c r="K353" s="1077"/>
      <c r="L353" s="1077"/>
      <c r="M353" s="1077"/>
      <c r="N353" s="1077"/>
      <c r="O353" s="1077"/>
      <c r="P353" s="1077"/>
      <c r="Q353" s="1077"/>
      <c r="R353" s="1077"/>
      <c r="S353" s="1077"/>
      <c r="T353" s="1077"/>
      <c r="U353" s="1077"/>
      <c r="V353" s="1077"/>
      <c r="W353" s="1077"/>
      <c r="X353" s="1077"/>
      <c r="Y353" s="1077"/>
      <c r="Z353" s="1077"/>
      <c r="AA353" s="1077"/>
      <c r="AB353" s="1077"/>
      <c r="AC353" s="1077"/>
      <c r="AD353" s="1077"/>
      <c r="AE353" s="1077"/>
      <c r="AF353" s="1077"/>
      <c r="AG353" s="1077"/>
      <c r="AH353" s="1077"/>
      <c r="AI353" s="1077"/>
      <c r="AJ353" s="170"/>
    </row>
    <row r="354" spans="3:36" ht="16.149999999999999" customHeight="1">
      <c r="C354" s="1032"/>
      <c r="D354" s="1033"/>
      <c r="E354" s="1033"/>
      <c r="F354" s="1033"/>
      <c r="G354" s="1033"/>
      <c r="H354" s="1034"/>
      <c r="I354" s="184"/>
      <c r="J354" s="1077"/>
      <c r="K354" s="1077"/>
      <c r="L354" s="1077"/>
      <c r="M354" s="1077"/>
      <c r="N354" s="1077"/>
      <c r="O354" s="1077"/>
      <c r="P354" s="1077"/>
      <c r="Q354" s="1077"/>
      <c r="R354" s="1077"/>
      <c r="S354" s="1077"/>
      <c r="T354" s="1077"/>
      <c r="U354" s="1077"/>
      <c r="V354" s="1077"/>
      <c r="W354" s="1077"/>
      <c r="X354" s="1077"/>
      <c r="Y354" s="1077"/>
      <c r="Z354" s="1077"/>
      <c r="AA354" s="1077"/>
      <c r="AB354" s="1077"/>
      <c r="AC354" s="1077"/>
      <c r="AD354" s="1077"/>
      <c r="AE354" s="1077"/>
      <c r="AF354" s="1077"/>
      <c r="AG354" s="1077"/>
      <c r="AH354" s="1077"/>
      <c r="AI354" s="1077"/>
      <c r="AJ354" s="170"/>
    </row>
    <row r="355" spans="3:36" ht="16.149999999999999" customHeight="1">
      <c r="C355" s="1032"/>
      <c r="D355" s="1033"/>
      <c r="E355" s="1033"/>
      <c r="F355" s="1033"/>
      <c r="G355" s="1033"/>
      <c r="H355" s="1034"/>
      <c r="I355" s="184"/>
      <c r="J355" s="1077"/>
      <c r="K355" s="1077"/>
      <c r="L355" s="1077"/>
      <c r="M355" s="1077"/>
      <c r="N355" s="1077"/>
      <c r="O355" s="1077"/>
      <c r="P355" s="1077"/>
      <c r="Q355" s="1077"/>
      <c r="R355" s="1077"/>
      <c r="S355" s="1077"/>
      <c r="T355" s="1077"/>
      <c r="U355" s="1077"/>
      <c r="V355" s="1077"/>
      <c r="W355" s="1077"/>
      <c r="X355" s="1077"/>
      <c r="Y355" s="1077"/>
      <c r="Z355" s="1077"/>
      <c r="AA355" s="1077"/>
      <c r="AB355" s="1077"/>
      <c r="AC355" s="1077"/>
      <c r="AD355" s="1077"/>
      <c r="AE355" s="1077"/>
      <c r="AF355" s="1077"/>
      <c r="AG355" s="1077"/>
      <c r="AH355" s="1077"/>
      <c r="AI355" s="1077"/>
      <c r="AJ355" s="170"/>
    </row>
    <row r="356" spans="3:36" ht="16.149999999999999" customHeight="1">
      <c r="C356" s="1032"/>
      <c r="D356" s="1033"/>
      <c r="E356" s="1033"/>
      <c r="F356" s="1033"/>
      <c r="G356" s="1033"/>
      <c r="H356" s="1034"/>
      <c r="I356" s="184"/>
      <c r="J356" s="1077"/>
      <c r="K356" s="1077"/>
      <c r="L356" s="1077"/>
      <c r="M356" s="1077"/>
      <c r="N356" s="1077"/>
      <c r="O356" s="1077"/>
      <c r="P356" s="1077"/>
      <c r="Q356" s="1077"/>
      <c r="R356" s="1077"/>
      <c r="S356" s="1077"/>
      <c r="T356" s="1077"/>
      <c r="U356" s="1077"/>
      <c r="V356" s="1077"/>
      <c r="W356" s="1077"/>
      <c r="X356" s="1077"/>
      <c r="Y356" s="1077"/>
      <c r="Z356" s="1077"/>
      <c r="AA356" s="1077"/>
      <c r="AB356" s="1077"/>
      <c r="AC356" s="1077"/>
      <c r="AD356" s="1077"/>
      <c r="AE356" s="1077"/>
      <c r="AF356" s="1077"/>
      <c r="AG356" s="1077"/>
      <c r="AH356" s="1077"/>
      <c r="AI356" s="1077"/>
      <c r="AJ356" s="170"/>
    </row>
    <row r="357" spans="3:36" ht="16.149999999999999" customHeight="1">
      <c r="C357" s="1032"/>
      <c r="D357" s="1033"/>
      <c r="E357" s="1033"/>
      <c r="F357" s="1033"/>
      <c r="G357" s="1033"/>
      <c r="H357" s="1034"/>
      <c r="I357" s="184"/>
      <c r="J357" s="1077"/>
      <c r="K357" s="1077"/>
      <c r="L357" s="1077"/>
      <c r="M357" s="1077"/>
      <c r="N357" s="1077"/>
      <c r="O357" s="1077"/>
      <c r="P357" s="1077"/>
      <c r="Q357" s="1077"/>
      <c r="R357" s="1077"/>
      <c r="S357" s="1077"/>
      <c r="T357" s="1077"/>
      <c r="U357" s="1077"/>
      <c r="V357" s="1077"/>
      <c r="W357" s="1077"/>
      <c r="X357" s="1077"/>
      <c r="Y357" s="1077"/>
      <c r="Z357" s="1077"/>
      <c r="AA357" s="1077"/>
      <c r="AB357" s="1077"/>
      <c r="AC357" s="1077"/>
      <c r="AD357" s="1077"/>
      <c r="AE357" s="1077"/>
      <c r="AF357" s="1077"/>
      <c r="AG357" s="1077"/>
      <c r="AH357" s="1077"/>
      <c r="AI357" s="1077"/>
      <c r="AJ357" s="170"/>
    </row>
    <row r="358" spans="3:36" ht="9" customHeight="1">
      <c r="C358" s="1035"/>
      <c r="D358" s="1036"/>
      <c r="E358" s="1036"/>
      <c r="F358" s="1036"/>
      <c r="G358" s="1036"/>
      <c r="H358" s="1037"/>
      <c r="I358" s="186"/>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99"/>
    </row>
    <row r="359" spans="3:36" ht="16.149999999999999" customHeight="1">
      <c r="C359" s="1029" t="s">
        <v>216</v>
      </c>
      <c r="D359" s="1030"/>
      <c r="E359" s="1030"/>
      <c r="F359" s="1030"/>
      <c r="G359" s="1030"/>
      <c r="H359" s="1031"/>
      <c r="I359" s="190" t="s">
        <v>154</v>
      </c>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98"/>
    </row>
    <row r="360" spans="3:36" ht="9" customHeight="1">
      <c r="C360" s="1032"/>
      <c r="D360" s="1033"/>
      <c r="E360" s="1033"/>
      <c r="F360" s="1033"/>
      <c r="G360" s="1033"/>
      <c r="H360" s="1034"/>
      <c r="I360" s="190"/>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98"/>
    </row>
    <row r="361" spans="3:36" ht="16.149999999999999" customHeight="1">
      <c r="C361" s="1032"/>
      <c r="D361" s="1033"/>
      <c r="E361" s="1033"/>
      <c r="F361" s="1033"/>
      <c r="G361" s="1033"/>
      <c r="H361" s="1034"/>
      <c r="I361" s="184"/>
      <c r="J361" s="1077">
        <f>'入力用②（定期報告）'!I363</f>
        <v>0</v>
      </c>
      <c r="K361" s="1077"/>
      <c r="L361" s="1077"/>
      <c r="M361" s="1077"/>
      <c r="N361" s="1077"/>
      <c r="O361" s="1077"/>
      <c r="P361" s="1077"/>
      <c r="Q361" s="1077"/>
      <c r="R361" s="1077"/>
      <c r="S361" s="1077"/>
      <c r="T361" s="1077"/>
      <c r="U361" s="1077"/>
      <c r="V361" s="1077"/>
      <c r="W361" s="1077"/>
      <c r="X361" s="1077"/>
      <c r="Y361" s="1077"/>
      <c r="Z361" s="1077"/>
      <c r="AA361" s="1077"/>
      <c r="AB361" s="1077"/>
      <c r="AC361" s="1077"/>
      <c r="AD361" s="1077"/>
      <c r="AE361" s="1077"/>
      <c r="AF361" s="1077"/>
      <c r="AG361" s="1077"/>
      <c r="AH361" s="1077"/>
      <c r="AI361" s="1077"/>
      <c r="AJ361" s="170"/>
    </row>
    <row r="362" spans="3:36" ht="16.149999999999999" customHeight="1">
      <c r="C362" s="1032"/>
      <c r="D362" s="1033"/>
      <c r="E362" s="1033"/>
      <c r="F362" s="1033"/>
      <c r="G362" s="1033"/>
      <c r="H362" s="1034"/>
      <c r="I362" s="184"/>
      <c r="J362" s="1077"/>
      <c r="K362" s="1077"/>
      <c r="L362" s="1077"/>
      <c r="M362" s="1077"/>
      <c r="N362" s="1077"/>
      <c r="O362" s="1077"/>
      <c r="P362" s="1077"/>
      <c r="Q362" s="1077"/>
      <c r="R362" s="1077"/>
      <c r="S362" s="1077"/>
      <c r="T362" s="1077"/>
      <c r="U362" s="1077"/>
      <c r="V362" s="1077"/>
      <c r="W362" s="1077"/>
      <c r="X362" s="1077"/>
      <c r="Y362" s="1077"/>
      <c r="Z362" s="1077"/>
      <c r="AA362" s="1077"/>
      <c r="AB362" s="1077"/>
      <c r="AC362" s="1077"/>
      <c r="AD362" s="1077"/>
      <c r="AE362" s="1077"/>
      <c r="AF362" s="1077"/>
      <c r="AG362" s="1077"/>
      <c r="AH362" s="1077"/>
      <c r="AI362" s="1077"/>
      <c r="AJ362" s="170"/>
    </row>
    <row r="363" spans="3:36" ht="16.149999999999999" customHeight="1">
      <c r="C363" s="1032"/>
      <c r="D363" s="1033"/>
      <c r="E363" s="1033"/>
      <c r="F363" s="1033"/>
      <c r="G363" s="1033"/>
      <c r="H363" s="1034"/>
      <c r="I363" s="184"/>
      <c r="J363" s="1077"/>
      <c r="K363" s="1077"/>
      <c r="L363" s="1077"/>
      <c r="M363" s="1077"/>
      <c r="N363" s="1077"/>
      <c r="O363" s="1077"/>
      <c r="P363" s="1077"/>
      <c r="Q363" s="1077"/>
      <c r="R363" s="1077"/>
      <c r="S363" s="1077"/>
      <c r="T363" s="1077"/>
      <c r="U363" s="1077"/>
      <c r="V363" s="1077"/>
      <c r="W363" s="1077"/>
      <c r="X363" s="1077"/>
      <c r="Y363" s="1077"/>
      <c r="Z363" s="1077"/>
      <c r="AA363" s="1077"/>
      <c r="AB363" s="1077"/>
      <c r="AC363" s="1077"/>
      <c r="AD363" s="1077"/>
      <c r="AE363" s="1077"/>
      <c r="AF363" s="1077"/>
      <c r="AG363" s="1077"/>
      <c r="AH363" s="1077"/>
      <c r="AI363" s="1077"/>
      <c r="AJ363" s="170"/>
    </row>
    <row r="364" spans="3:36" ht="16.149999999999999" customHeight="1">
      <c r="C364" s="1032"/>
      <c r="D364" s="1033"/>
      <c r="E364" s="1033"/>
      <c r="F364" s="1033"/>
      <c r="G364" s="1033"/>
      <c r="H364" s="1034"/>
      <c r="I364" s="184"/>
      <c r="J364" s="1077"/>
      <c r="K364" s="1077"/>
      <c r="L364" s="1077"/>
      <c r="M364" s="1077"/>
      <c r="N364" s="1077"/>
      <c r="O364" s="1077"/>
      <c r="P364" s="1077"/>
      <c r="Q364" s="1077"/>
      <c r="R364" s="1077"/>
      <c r="S364" s="1077"/>
      <c r="T364" s="1077"/>
      <c r="U364" s="1077"/>
      <c r="V364" s="1077"/>
      <c r="W364" s="1077"/>
      <c r="X364" s="1077"/>
      <c r="Y364" s="1077"/>
      <c r="Z364" s="1077"/>
      <c r="AA364" s="1077"/>
      <c r="AB364" s="1077"/>
      <c r="AC364" s="1077"/>
      <c r="AD364" s="1077"/>
      <c r="AE364" s="1077"/>
      <c r="AF364" s="1077"/>
      <c r="AG364" s="1077"/>
      <c r="AH364" s="1077"/>
      <c r="AI364" s="1077"/>
      <c r="AJ364" s="170"/>
    </row>
    <row r="365" spans="3:36" ht="16.149999999999999" customHeight="1">
      <c r="C365" s="1032"/>
      <c r="D365" s="1033"/>
      <c r="E365" s="1033"/>
      <c r="F365" s="1033"/>
      <c r="G365" s="1033"/>
      <c r="H365" s="1034"/>
      <c r="I365" s="184"/>
      <c r="J365" s="1077"/>
      <c r="K365" s="1077"/>
      <c r="L365" s="1077"/>
      <c r="M365" s="1077"/>
      <c r="N365" s="1077"/>
      <c r="O365" s="1077"/>
      <c r="P365" s="1077"/>
      <c r="Q365" s="1077"/>
      <c r="R365" s="1077"/>
      <c r="S365" s="1077"/>
      <c r="T365" s="1077"/>
      <c r="U365" s="1077"/>
      <c r="V365" s="1077"/>
      <c r="W365" s="1077"/>
      <c r="X365" s="1077"/>
      <c r="Y365" s="1077"/>
      <c r="Z365" s="1077"/>
      <c r="AA365" s="1077"/>
      <c r="AB365" s="1077"/>
      <c r="AC365" s="1077"/>
      <c r="AD365" s="1077"/>
      <c r="AE365" s="1077"/>
      <c r="AF365" s="1077"/>
      <c r="AG365" s="1077"/>
      <c r="AH365" s="1077"/>
      <c r="AI365" s="1077"/>
      <c r="AJ365" s="170"/>
    </row>
    <row r="366" spans="3:36" ht="16.149999999999999" customHeight="1">
      <c r="C366" s="1032"/>
      <c r="D366" s="1033"/>
      <c r="E366" s="1033"/>
      <c r="F366" s="1033"/>
      <c r="G366" s="1033"/>
      <c r="H366" s="1034"/>
      <c r="I366" s="184"/>
      <c r="J366" s="1077"/>
      <c r="K366" s="1077"/>
      <c r="L366" s="1077"/>
      <c r="M366" s="1077"/>
      <c r="N366" s="1077"/>
      <c r="O366" s="1077"/>
      <c r="P366" s="1077"/>
      <c r="Q366" s="1077"/>
      <c r="R366" s="1077"/>
      <c r="S366" s="1077"/>
      <c r="T366" s="1077"/>
      <c r="U366" s="1077"/>
      <c r="V366" s="1077"/>
      <c r="W366" s="1077"/>
      <c r="X366" s="1077"/>
      <c r="Y366" s="1077"/>
      <c r="Z366" s="1077"/>
      <c r="AA366" s="1077"/>
      <c r="AB366" s="1077"/>
      <c r="AC366" s="1077"/>
      <c r="AD366" s="1077"/>
      <c r="AE366" s="1077"/>
      <c r="AF366" s="1077"/>
      <c r="AG366" s="1077"/>
      <c r="AH366" s="1077"/>
      <c r="AI366" s="1077"/>
      <c r="AJ366" s="170"/>
    </row>
    <row r="367" spans="3:36" ht="16.149999999999999" customHeight="1">
      <c r="C367" s="1032"/>
      <c r="D367" s="1033"/>
      <c r="E367" s="1033"/>
      <c r="F367" s="1033"/>
      <c r="G367" s="1033"/>
      <c r="H367" s="1034"/>
      <c r="I367" s="184"/>
      <c r="J367" s="1077"/>
      <c r="K367" s="1077"/>
      <c r="L367" s="1077"/>
      <c r="M367" s="1077"/>
      <c r="N367" s="1077"/>
      <c r="O367" s="1077"/>
      <c r="P367" s="1077"/>
      <c r="Q367" s="1077"/>
      <c r="R367" s="1077"/>
      <c r="S367" s="1077"/>
      <c r="T367" s="1077"/>
      <c r="U367" s="1077"/>
      <c r="V367" s="1077"/>
      <c r="W367" s="1077"/>
      <c r="X367" s="1077"/>
      <c r="Y367" s="1077"/>
      <c r="Z367" s="1077"/>
      <c r="AA367" s="1077"/>
      <c r="AB367" s="1077"/>
      <c r="AC367" s="1077"/>
      <c r="AD367" s="1077"/>
      <c r="AE367" s="1077"/>
      <c r="AF367" s="1077"/>
      <c r="AG367" s="1077"/>
      <c r="AH367" s="1077"/>
      <c r="AI367" s="1077"/>
      <c r="AJ367" s="170"/>
    </row>
    <row r="368" spans="3:36" ht="16.149999999999999" customHeight="1">
      <c r="C368" s="1032"/>
      <c r="D368" s="1033"/>
      <c r="E368" s="1033"/>
      <c r="F368" s="1033"/>
      <c r="G368" s="1033"/>
      <c r="H368" s="1034"/>
      <c r="I368" s="184"/>
      <c r="J368" s="1077"/>
      <c r="K368" s="1077"/>
      <c r="L368" s="1077"/>
      <c r="M368" s="1077"/>
      <c r="N368" s="1077"/>
      <c r="O368" s="1077"/>
      <c r="P368" s="1077"/>
      <c r="Q368" s="1077"/>
      <c r="R368" s="1077"/>
      <c r="S368" s="1077"/>
      <c r="T368" s="1077"/>
      <c r="U368" s="1077"/>
      <c r="V368" s="1077"/>
      <c r="W368" s="1077"/>
      <c r="X368" s="1077"/>
      <c r="Y368" s="1077"/>
      <c r="Z368" s="1077"/>
      <c r="AA368" s="1077"/>
      <c r="AB368" s="1077"/>
      <c r="AC368" s="1077"/>
      <c r="AD368" s="1077"/>
      <c r="AE368" s="1077"/>
      <c r="AF368" s="1077"/>
      <c r="AG368" s="1077"/>
      <c r="AH368" s="1077"/>
      <c r="AI368" s="1077"/>
      <c r="AJ368" s="170"/>
    </row>
    <row r="369" spans="3:36" ht="9" customHeight="1">
      <c r="C369" s="1035"/>
      <c r="D369" s="1036"/>
      <c r="E369" s="1036"/>
      <c r="F369" s="1036"/>
      <c r="G369" s="1036"/>
      <c r="H369" s="1037"/>
      <c r="I369" s="186"/>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99"/>
    </row>
    <row r="370" spans="3:36" ht="16.149999999999999" customHeight="1">
      <c r="C370" s="1020" t="s">
        <v>176</v>
      </c>
      <c r="D370" s="1021"/>
      <c r="E370" s="1021"/>
      <c r="F370" s="1021"/>
      <c r="G370" s="1021"/>
      <c r="H370" s="1022"/>
      <c r="I370" s="180" t="s">
        <v>154</v>
      </c>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97"/>
    </row>
    <row r="371" spans="3:36" ht="9" customHeight="1">
      <c r="C371" s="1023"/>
      <c r="D371" s="1024"/>
      <c r="E371" s="1024"/>
      <c r="F371" s="1024"/>
      <c r="G371" s="1024"/>
      <c r="H371" s="1025"/>
      <c r="I371" s="182"/>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98"/>
    </row>
    <row r="372" spans="3:36" ht="16.149999999999999" customHeight="1">
      <c r="C372" s="1023"/>
      <c r="D372" s="1024"/>
      <c r="E372" s="1024"/>
      <c r="F372" s="1024"/>
      <c r="G372" s="1024"/>
      <c r="H372" s="1025"/>
      <c r="I372" s="184"/>
      <c r="J372" s="1077">
        <f>'入力用②（定期報告）'!I372</f>
        <v>0</v>
      </c>
      <c r="K372" s="1077"/>
      <c r="L372" s="1077"/>
      <c r="M372" s="1077"/>
      <c r="N372" s="1077"/>
      <c r="O372" s="1077"/>
      <c r="P372" s="1077"/>
      <c r="Q372" s="1077"/>
      <c r="R372" s="1077"/>
      <c r="S372" s="1077"/>
      <c r="T372" s="1077"/>
      <c r="U372" s="1077"/>
      <c r="V372" s="1077"/>
      <c r="W372" s="1077"/>
      <c r="X372" s="1077"/>
      <c r="Y372" s="1077"/>
      <c r="Z372" s="1077"/>
      <c r="AA372" s="1077"/>
      <c r="AB372" s="1077"/>
      <c r="AC372" s="1077"/>
      <c r="AD372" s="1077"/>
      <c r="AE372" s="1077"/>
      <c r="AF372" s="1077"/>
      <c r="AG372" s="1077"/>
      <c r="AH372" s="1077"/>
      <c r="AI372" s="1077"/>
      <c r="AJ372" s="170"/>
    </row>
    <row r="373" spans="3:36" ht="16.149999999999999" customHeight="1">
      <c r="C373" s="1023"/>
      <c r="D373" s="1024"/>
      <c r="E373" s="1024"/>
      <c r="F373" s="1024"/>
      <c r="G373" s="1024"/>
      <c r="H373" s="1025"/>
      <c r="I373" s="184"/>
      <c r="J373" s="1077"/>
      <c r="K373" s="1077"/>
      <c r="L373" s="1077"/>
      <c r="M373" s="1077"/>
      <c r="N373" s="1077"/>
      <c r="O373" s="1077"/>
      <c r="P373" s="1077"/>
      <c r="Q373" s="1077"/>
      <c r="R373" s="1077"/>
      <c r="S373" s="1077"/>
      <c r="T373" s="1077"/>
      <c r="U373" s="1077"/>
      <c r="V373" s="1077"/>
      <c r="W373" s="1077"/>
      <c r="X373" s="1077"/>
      <c r="Y373" s="1077"/>
      <c r="Z373" s="1077"/>
      <c r="AA373" s="1077"/>
      <c r="AB373" s="1077"/>
      <c r="AC373" s="1077"/>
      <c r="AD373" s="1077"/>
      <c r="AE373" s="1077"/>
      <c r="AF373" s="1077"/>
      <c r="AG373" s="1077"/>
      <c r="AH373" s="1077"/>
      <c r="AI373" s="1077"/>
      <c r="AJ373" s="170"/>
    </row>
    <row r="374" spans="3:36" ht="16.149999999999999" customHeight="1">
      <c r="C374" s="1023"/>
      <c r="D374" s="1024"/>
      <c r="E374" s="1024"/>
      <c r="F374" s="1024"/>
      <c r="G374" s="1024"/>
      <c r="H374" s="1025"/>
      <c r="I374" s="184"/>
      <c r="J374" s="1077"/>
      <c r="K374" s="1077"/>
      <c r="L374" s="1077"/>
      <c r="M374" s="1077"/>
      <c r="N374" s="1077"/>
      <c r="O374" s="1077"/>
      <c r="P374" s="1077"/>
      <c r="Q374" s="1077"/>
      <c r="R374" s="1077"/>
      <c r="S374" s="1077"/>
      <c r="T374" s="1077"/>
      <c r="U374" s="1077"/>
      <c r="V374" s="1077"/>
      <c r="W374" s="1077"/>
      <c r="X374" s="1077"/>
      <c r="Y374" s="1077"/>
      <c r="Z374" s="1077"/>
      <c r="AA374" s="1077"/>
      <c r="AB374" s="1077"/>
      <c r="AC374" s="1077"/>
      <c r="AD374" s="1077"/>
      <c r="AE374" s="1077"/>
      <c r="AF374" s="1077"/>
      <c r="AG374" s="1077"/>
      <c r="AH374" s="1077"/>
      <c r="AI374" s="1077"/>
      <c r="AJ374" s="170"/>
    </row>
    <row r="375" spans="3:36" ht="16.149999999999999" customHeight="1">
      <c r="C375" s="1023"/>
      <c r="D375" s="1024"/>
      <c r="E375" s="1024"/>
      <c r="F375" s="1024"/>
      <c r="G375" s="1024"/>
      <c r="H375" s="1025"/>
      <c r="I375" s="184"/>
      <c r="J375" s="1077"/>
      <c r="K375" s="1077"/>
      <c r="L375" s="1077"/>
      <c r="M375" s="1077"/>
      <c r="N375" s="1077"/>
      <c r="O375" s="1077"/>
      <c r="P375" s="1077"/>
      <c r="Q375" s="1077"/>
      <c r="R375" s="1077"/>
      <c r="S375" s="1077"/>
      <c r="T375" s="1077"/>
      <c r="U375" s="1077"/>
      <c r="V375" s="1077"/>
      <c r="W375" s="1077"/>
      <c r="X375" s="1077"/>
      <c r="Y375" s="1077"/>
      <c r="Z375" s="1077"/>
      <c r="AA375" s="1077"/>
      <c r="AB375" s="1077"/>
      <c r="AC375" s="1077"/>
      <c r="AD375" s="1077"/>
      <c r="AE375" s="1077"/>
      <c r="AF375" s="1077"/>
      <c r="AG375" s="1077"/>
      <c r="AH375" s="1077"/>
      <c r="AI375" s="1077"/>
      <c r="AJ375" s="170"/>
    </row>
    <row r="376" spans="3:36" ht="16.149999999999999" customHeight="1">
      <c r="C376" s="1023"/>
      <c r="D376" s="1024"/>
      <c r="E376" s="1024"/>
      <c r="F376" s="1024"/>
      <c r="G376" s="1024"/>
      <c r="H376" s="1025"/>
      <c r="I376" s="184"/>
      <c r="J376" s="1077"/>
      <c r="K376" s="1077"/>
      <c r="L376" s="1077"/>
      <c r="M376" s="1077"/>
      <c r="N376" s="1077"/>
      <c r="O376" s="1077"/>
      <c r="P376" s="1077"/>
      <c r="Q376" s="1077"/>
      <c r="R376" s="1077"/>
      <c r="S376" s="1077"/>
      <c r="T376" s="1077"/>
      <c r="U376" s="1077"/>
      <c r="V376" s="1077"/>
      <c r="W376" s="1077"/>
      <c r="X376" s="1077"/>
      <c r="Y376" s="1077"/>
      <c r="Z376" s="1077"/>
      <c r="AA376" s="1077"/>
      <c r="AB376" s="1077"/>
      <c r="AC376" s="1077"/>
      <c r="AD376" s="1077"/>
      <c r="AE376" s="1077"/>
      <c r="AF376" s="1077"/>
      <c r="AG376" s="1077"/>
      <c r="AH376" s="1077"/>
      <c r="AI376" s="1077"/>
      <c r="AJ376" s="170"/>
    </row>
    <row r="377" spans="3:36" ht="16.149999999999999" customHeight="1">
      <c r="C377" s="1023"/>
      <c r="D377" s="1024"/>
      <c r="E377" s="1024"/>
      <c r="F377" s="1024"/>
      <c r="G377" s="1024"/>
      <c r="H377" s="1025"/>
      <c r="I377" s="184"/>
      <c r="J377" s="1077"/>
      <c r="K377" s="1077"/>
      <c r="L377" s="1077"/>
      <c r="M377" s="1077"/>
      <c r="N377" s="1077"/>
      <c r="O377" s="1077"/>
      <c r="P377" s="1077"/>
      <c r="Q377" s="1077"/>
      <c r="R377" s="1077"/>
      <c r="S377" s="1077"/>
      <c r="T377" s="1077"/>
      <c r="U377" s="1077"/>
      <c r="V377" s="1077"/>
      <c r="W377" s="1077"/>
      <c r="X377" s="1077"/>
      <c r="Y377" s="1077"/>
      <c r="Z377" s="1077"/>
      <c r="AA377" s="1077"/>
      <c r="AB377" s="1077"/>
      <c r="AC377" s="1077"/>
      <c r="AD377" s="1077"/>
      <c r="AE377" s="1077"/>
      <c r="AF377" s="1077"/>
      <c r="AG377" s="1077"/>
      <c r="AH377" s="1077"/>
      <c r="AI377" s="1077"/>
      <c r="AJ377" s="170"/>
    </row>
    <row r="378" spans="3:36" ht="16.149999999999999" customHeight="1">
      <c r="C378" s="1023"/>
      <c r="D378" s="1024"/>
      <c r="E378" s="1024"/>
      <c r="F378" s="1024"/>
      <c r="G378" s="1024"/>
      <c r="H378" s="1025"/>
      <c r="I378" s="184"/>
      <c r="J378" s="1077"/>
      <c r="K378" s="1077"/>
      <c r="L378" s="1077"/>
      <c r="M378" s="1077"/>
      <c r="N378" s="1077"/>
      <c r="O378" s="1077"/>
      <c r="P378" s="1077"/>
      <c r="Q378" s="1077"/>
      <c r="R378" s="1077"/>
      <c r="S378" s="1077"/>
      <c r="T378" s="1077"/>
      <c r="U378" s="1077"/>
      <c r="V378" s="1077"/>
      <c r="W378" s="1077"/>
      <c r="X378" s="1077"/>
      <c r="Y378" s="1077"/>
      <c r="Z378" s="1077"/>
      <c r="AA378" s="1077"/>
      <c r="AB378" s="1077"/>
      <c r="AC378" s="1077"/>
      <c r="AD378" s="1077"/>
      <c r="AE378" s="1077"/>
      <c r="AF378" s="1077"/>
      <c r="AG378" s="1077"/>
      <c r="AH378" s="1077"/>
      <c r="AI378" s="1077"/>
      <c r="AJ378" s="170"/>
    </row>
    <row r="379" spans="3:36" ht="16.149999999999999" customHeight="1">
      <c r="C379" s="1023"/>
      <c r="D379" s="1024"/>
      <c r="E379" s="1024"/>
      <c r="F379" s="1024"/>
      <c r="G379" s="1024"/>
      <c r="H379" s="1025"/>
      <c r="I379" s="184"/>
      <c r="J379" s="1077"/>
      <c r="K379" s="1077"/>
      <c r="L379" s="1077"/>
      <c r="M379" s="1077"/>
      <c r="N379" s="1077"/>
      <c r="O379" s="1077"/>
      <c r="P379" s="1077"/>
      <c r="Q379" s="1077"/>
      <c r="R379" s="1077"/>
      <c r="S379" s="1077"/>
      <c r="T379" s="1077"/>
      <c r="U379" s="1077"/>
      <c r="V379" s="1077"/>
      <c r="W379" s="1077"/>
      <c r="X379" s="1077"/>
      <c r="Y379" s="1077"/>
      <c r="Z379" s="1077"/>
      <c r="AA379" s="1077"/>
      <c r="AB379" s="1077"/>
      <c r="AC379" s="1077"/>
      <c r="AD379" s="1077"/>
      <c r="AE379" s="1077"/>
      <c r="AF379" s="1077"/>
      <c r="AG379" s="1077"/>
      <c r="AH379" s="1077"/>
      <c r="AI379" s="1077"/>
      <c r="AJ379" s="170"/>
    </row>
    <row r="380" spans="3:36" ht="9" customHeight="1">
      <c r="C380" s="1038"/>
      <c r="D380" s="1039"/>
      <c r="E380" s="1039"/>
      <c r="F380" s="1039"/>
      <c r="G380" s="1039"/>
      <c r="H380" s="1040"/>
      <c r="I380" s="186"/>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99"/>
    </row>
    <row r="381" spans="3:36" ht="16.149999999999999" customHeight="1">
      <c r="C381" s="1020" t="s">
        <v>177</v>
      </c>
      <c r="D381" s="1021"/>
      <c r="E381" s="1021"/>
      <c r="F381" s="1021"/>
      <c r="G381" s="1021"/>
      <c r="H381" s="1022"/>
      <c r="I381" s="190" t="s">
        <v>154</v>
      </c>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98"/>
    </row>
    <row r="382" spans="3:36" ht="9" customHeight="1">
      <c r="C382" s="1023"/>
      <c r="D382" s="1024"/>
      <c r="E382" s="1024"/>
      <c r="F382" s="1024"/>
      <c r="G382" s="1024"/>
      <c r="H382" s="1025"/>
      <c r="I382" s="190"/>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98"/>
    </row>
    <row r="383" spans="3:36" ht="16.149999999999999" customHeight="1">
      <c r="C383" s="1023"/>
      <c r="D383" s="1024"/>
      <c r="E383" s="1024"/>
      <c r="F383" s="1024"/>
      <c r="G383" s="1024"/>
      <c r="H383" s="1025"/>
      <c r="I383" s="184"/>
      <c r="J383" s="1077">
        <f>'入力用②（定期報告）'!I381</f>
        <v>0</v>
      </c>
      <c r="K383" s="1077"/>
      <c r="L383" s="1077"/>
      <c r="M383" s="1077"/>
      <c r="N383" s="1077"/>
      <c r="O383" s="1077"/>
      <c r="P383" s="1077"/>
      <c r="Q383" s="1077"/>
      <c r="R383" s="1077"/>
      <c r="S383" s="1077"/>
      <c r="T383" s="1077"/>
      <c r="U383" s="1077"/>
      <c r="V383" s="1077"/>
      <c r="W383" s="1077"/>
      <c r="X383" s="1077"/>
      <c r="Y383" s="1077"/>
      <c r="Z383" s="1077"/>
      <c r="AA383" s="1077"/>
      <c r="AB383" s="1077"/>
      <c r="AC383" s="1077"/>
      <c r="AD383" s="1077"/>
      <c r="AE383" s="1077"/>
      <c r="AF383" s="1077"/>
      <c r="AG383" s="1077"/>
      <c r="AH383" s="1077"/>
      <c r="AI383" s="1077"/>
      <c r="AJ383" s="170"/>
    </row>
    <row r="384" spans="3:36" ht="16.149999999999999" customHeight="1">
      <c r="C384" s="1023"/>
      <c r="D384" s="1024"/>
      <c r="E384" s="1024"/>
      <c r="F384" s="1024"/>
      <c r="G384" s="1024"/>
      <c r="H384" s="1025"/>
      <c r="I384" s="184"/>
      <c r="J384" s="1077"/>
      <c r="K384" s="1077"/>
      <c r="L384" s="1077"/>
      <c r="M384" s="1077"/>
      <c r="N384" s="1077"/>
      <c r="O384" s="1077"/>
      <c r="P384" s="1077"/>
      <c r="Q384" s="1077"/>
      <c r="R384" s="1077"/>
      <c r="S384" s="1077"/>
      <c r="T384" s="1077"/>
      <c r="U384" s="1077"/>
      <c r="V384" s="1077"/>
      <c r="W384" s="1077"/>
      <c r="X384" s="1077"/>
      <c r="Y384" s="1077"/>
      <c r="Z384" s="1077"/>
      <c r="AA384" s="1077"/>
      <c r="AB384" s="1077"/>
      <c r="AC384" s="1077"/>
      <c r="AD384" s="1077"/>
      <c r="AE384" s="1077"/>
      <c r="AF384" s="1077"/>
      <c r="AG384" s="1077"/>
      <c r="AH384" s="1077"/>
      <c r="AI384" s="1077"/>
      <c r="AJ384" s="170"/>
    </row>
    <row r="385" spans="3:38" ht="16.149999999999999" customHeight="1">
      <c r="C385" s="1023"/>
      <c r="D385" s="1024"/>
      <c r="E385" s="1024"/>
      <c r="F385" s="1024"/>
      <c r="G385" s="1024"/>
      <c r="H385" s="1025"/>
      <c r="I385" s="184"/>
      <c r="J385" s="1077"/>
      <c r="K385" s="1077"/>
      <c r="L385" s="1077"/>
      <c r="M385" s="1077"/>
      <c r="N385" s="1077"/>
      <c r="O385" s="1077"/>
      <c r="P385" s="1077"/>
      <c r="Q385" s="1077"/>
      <c r="R385" s="1077"/>
      <c r="S385" s="1077"/>
      <c r="T385" s="1077"/>
      <c r="U385" s="1077"/>
      <c r="V385" s="1077"/>
      <c r="W385" s="1077"/>
      <c r="X385" s="1077"/>
      <c r="Y385" s="1077"/>
      <c r="Z385" s="1077"/>
      <c r="AA385" s="1077"/>
      <c r="AB385" s="1077"/>
      <c r="AC385" s="1077"/>
      <c r="AD385" s="1077"/>
      <c r="AE385" s="1077"/>
      <c r="AF385" s="1077"/>
      <c r="AG385" s="1077"/>
      <c r="AH385" s="1077"/>
      <c r="AI385" s="1077"/>
      <c r="AJ385" s="170"/>
    </row>
    <row r="386" spans="3:38" ht="16.149999999999999" customHeight="1">
      <c r="C386" s="1023"/>
      <c r="D386" s="1024"/>
      <c r="E386" s="1024"/>
      <c r="F386" s="1024"/>
      <c r="G386" s="1024"/>
      <c r="H386" s="1025"/>
      <c r="I386" s="184"/>
      <c r="J386" s="1077"/>
      <c r="K386" s="1077"/>
      <c r="L386" s="1077"/>
      <c r="M386" s="1077"/>
      <c r="N386" s="1077"/>
      <c r="O386" s="1077"/>
      <c r="P386" s="1077"/>
      <c r="Q386" s="1077"/>
      <c r="R386" s="1077"/>
      <c r="S386" s="1077"/>
      <c r="T386" s="1077"/>
      <c r="U386" s="1077"/>
      <c r="V386" s="1077"/>
      <c r="W386" s="1077"/>
      <c r="X386" s="1077"/>
      <c r="Y386" s="1077"/>
      <c r="Z386" s="1077"/>
      <c r="AA386" s="1077"/>
      <c r="AB386" s="1077"/>
      <c r="AC386" s="1077"/>
      <c r="AD386" s="1077"/>
      <c r="AE386" s="1077"/>
      <c r="AF386" s="1077"/>
      <c r="AG386" s="1077"/>
      <c r="AH386" s="1077"/>
      <c r="AI386" s="1077"/>
      <c r="AJ386" s="170"/>
    </row>
    <row r="387" spans="3:38" ht="16.149999999999999" customHeight="1">
      <c r="C387" s="1023"/>
      <c r="D387" s="1024"/>
      <c r="E387" s="1024"/>
      <c r="F387" s="1024"/>
      <c r="G387" s="1024"/>
      <c r="H387" s="1025"/>
      <c r="I387" s="184"/>
      <c r="J387" s="1077"/>
      <c r="K387" s="1077"/>
      <c r="L387" s="1077"/>
      <c r="M387" s="1077"/>
      <c r="N387" s="1077"/>
      <c r="O387" s="1077"/>
      <c r="P387" s="1077"/>
      <c r="Q387" s="1077"/>
      <c r="R387" s="1077"/>
      <c r="S387" s="1077"/>
      <c r="T387" s="1077"/>
      <c r="U387" s="1077"/>
      <c r="V387" s="1077"/>
      <c r="W387" s="1077"/>
      <c r="X387" s="1077"/>
      <c r="Y387" s="1077"/>
      <c r="Z387" s="1077"/>
      <c r="AA387" s="1077"/>
      <c r="AB387" s="1077"/>
      <c r="AC387" s="1077"/>
      <c r="AD387" s="1077"/>
      <c r="AE387" s="1077"/>
      <c r="AF387" s="1077"/>
      <c r="AG387" s="1077"/>
      <c r="AH387" s="1077"/>
      <c r="AI387" s="1077"/>
      <c r="AJ387" s="170"/>
    </row>
    <row r="388" spans="3:38" ht="16.149999999999999" customHeight="1">
      <c r="C388" s="1023"/>
      <c r="D388" s="1024"/>
      <c r="E388" s="1024"/>
      <c r="F388" s="1024"/>
      <c r="G388" s="1024"/>
      <c r="H388" s="1025"/>
      <c r="I388" s="184"/>
      <c r="J388" s="1077"/>
      <c r="K388" s="1077"/>
      <c r="L388" s="1077"/>
      <c r="M388" s="1077"/>
      <c r="N388" s="1077"/>
      <c r="O388" s="1077"/>
      <c r="P388" s="1077"/>
      <c r="Q388" s="1077"/>
      <c r="R388" s="1077"/>
      <c r="S388" s="1077"/>
      <c r="T388" s="1077"/>
      <c r="U388" s="1077"/>
      <c r="V388" s="1077"/>
      <c r="W388" s="1077"/>
      <c r="X388" s="1077"/>
      <c r="Y388" s="1077"/>
      <c r="Z388" s="1077"/>
      <c r="AA388" s="1077"/>
      <c r="AB388" s="1077"/>
      <c r="AC388" s="1077"/>
      <c r="AD388" s="1077"/>
      <c r="AE388" s="1077"/>
      <c r="AF388" s="1077"/>
      <c r="AG388" s="1077"/>
      <c r="AH388" s="1077"/>
      <c r="AI388" s="1077"/>
      <c r="AJ388" s="170"/>
    </row>
    <row r="389" spans="3:38" ht="16.149999999999999" customHeight="1">
      <c r="C389" s="1023"/>
      <c r="D389" s="1024"/>
      <c r="E389" s="1024"/>
      <c r="F389" s="1024"/>
      <c r="G389" s="1024"/>
      <c r="H389" s="1025"/>
      <c r="I389" s="184"/>
      <c r="J389" s="1077"/>
      <c r="K389" s="1077"/>
      <c r="L389" s="1077"/>
      <c r="M389" s="1077"/>
      <c r="N389" s="1077"/>
      <c r="O389" s="1077"/>
      <c r="P389" s="1077"/>
      <c r="Q389" s="1077"/>
      <c r="R389" s="1077"/>
      <c r="S389" s="1077"/>
      <c r="T389" s="1077"/>
      <c r="U389" s="1077"/>
      <c r="V389" s="1077"/>
      <c r="W389" s="1077"/>
      <c r="X389" s="1077"/>
      <c r="Y389" s="1077"/>
      <c r="Z389" s="1077"/>
      <c r="AA389" s="1077"/>
      <c r="AB389" s="1077"/>
      <c r="AC389" s="1077"/>
      <c r="AD389" s="1077"/>
      <c r="AE389" s="1077"/>
      <c r="AF389" s="1077"/>
      <c r="AG389" s="1077"/>
      <c r="AH389" s="1077"/>
      <c r="AI389" s="1077"/>
      <c r="AJ389" s="170"/>
    </row>
    <row r="390" spans="3:38" ht="16.149999999999999" customHeight="1">
      <c r="C390" s="1023"/>
      <c r="D390" s="1024"/>
      <c r="E390" s="1024"/>
      <c r="F390" s="1024"/>
      <c r="G390" s="1024"/>
      <c r="H390" s="1025"/>
      <c r="I390" s="184"/>
      <c r="J390" s="1077"/>
      <c r="K390" s="1077"/>
      <c r="L390" s="1077"/>
      <c r="M390" s="1077"/>
      <c r="N390" s="1077"/>
      <c r="O390" s="1077"/>
      <c r="P390" s="1077"/>
      <c r="Q390" s="1077"/>
      <c r="R390" s="1077"/>
      <c r="S390" s="1077"/>
      <c r="T390" s="1077"/>
      <c r="U390" s="1077"/>
      <c r="V390" s="1077"/>
      <c r="W390" s="1077"/>
      <c r="X390" s="1077"/>
      <c r="Y390" s="1077"/>
      <c r="Z390" s="1077"/>
      <c r="AA390" s="1077"/>
      <c r="AB390" s="1077"/>
      <c r="AC390" s="1077"/>
      <c r="AD390" s="1077"/>
      <c r="AE390" s="1077"/>
      <c r="AF390" s="1077"/>
      <c r="AG390" s="1077"/>
      <c r="AH390" s="1077"/>
      <c r="AI390" s="1077"/>
      <c r="AJ390" s="170"/>
    </row>
    <row r="391" spans="3:38" ht="9" customHeight="1">
      <c r="C391" s="1026"/>
      <c r="D391" s="1027"/>
      <c r="E391" s="1027"/>
      <c r="F391" s="1027"/>
      <c r="G391" s="1027"/>
      <c r="H391" s="1028"/>
      <c r="I391" s="206"/>
      <c r="J391" s="212"/>
      <c r="K391" s="212"/>
      <c r="L391" s="212"/>
      <c r="M391" s="212"/>
      <c r="N391" s="212"/>
      <c r="O391" s="212"/>
      <c r="P391" s="212"/>
      <c r="Q391" s="212"/>
      <c r="R391" s="212"/>
      <c r="S391" s="212"/>
      <c r="T391" s="212"/>
      <c r="U391" s="212"/>
      <c r="V391" s="212"/>
      <c r="W391" s="212"/>
      <c r="X391" s="212"/>
      <c r="Y391" s="212"/>
      <c r="Z391" s="212"/>
      <c r="AA391" s="212"/>
      <c r="AB391" s="212"/>
      <c r="AC391" s="212"/>
      <c r="AD391" s="212"/>
      <c r="AE391" s="212"/>
      <c r="AF391" s="212"/>
      <c r="AG391" s="212"/>
      <c r="AH391" s="212"/>
      <c r="AI391" s="212"/>
      <c r="AJ391" s="171"/>
    </row>
    <row r="392" spans="3:38" ht="16.149999999999999" customHeight="1"/>
    <row r="393" spans="3:38" ht="16.149999999999999" customHeight="1">
      <c r="AG393" s="1073">
        <f ca="1">NOW()</f>
        <v>44792.587349074071</v>
      </c>
      <c r="AH393" s="1073"/>
      <c r="AI393" s="1073"/>
      <c r="AJ393" s="1073"/>
      <c r="AK393" s="1073"/>
      <c r="AL393" s="1073"/>
    </row>
    <row r="394" spans="3:38" ht="16.149999999999999" customHeight="1">
      <c r="AL394" s="124" t="str">
        <f>"Ver. "&amp;'入力用②（定期報告）'!$BB$1</f>
        <v>Ver. 220630</v>
      </c>
    </row>
    <row r="395" spans="3:38" ht="16.149999999999999" customHeight="1"/>
    <row r="396" spans="3:38" ht="16.149999999999999" customHeight="1">
      <c r="C396" s="95" t="s">
        <v>178</v>
      </c>
    </row>
    <row r="397" spans="3:38" ht="19.899999999999999" customHeight="1">
      <c r="C397" s="1074" t="s">
        <v>217</v>
      </c>
      <c r="D397" s="1075"/>
      <c r="E397" s="1075"/>
      <c r="F397" s="1075"/>
      <c r="G397" s="1075"/>
      <c r="H397" s="1075"/>
      <c r="I397" s="1075"/>
      <c r="J397" s="1075"/>
      <c r="K397" s="1075"/>
      <c r="L397" s="1075"/>
      <c r="M397" s="1075"/>
      <c r="N397" s="1075"/>
      <c r="O397" s="1075"/>
      <c r="P397" s="1075"/>
      <c r="Q397" s="1075"/>
      <c r="R397" s="1075"/>
      <c r="S397" s="1075"/>
      <c r="T397" s="1075"/>
      <c r="U397" s="1075"/>
      <c r="V397" s="1075"/>
      <c r="W397" s="1075"/>
      <c r="X397" s="1075"/>
      <c r="Y397" s="1075"/>
      <c r="Z397" s="1075"/>
      <c r="AA397" s="1075"/>
      <c r="AB397" s="1075"/>
      <c r="AC397" s="1075"/>
      <c r="AD397" s="1075"/>
      <c r="AE397" s="1075"/>
      <c r="AF397" s="1075"/>
      <c r="AG397" s="1075"/>
      <c r="AH397" s="1075"/>
      <c r="AI397" s="1075"/>
      <c r="AJ397" s="1076"/>
    </row>
    <row r="398" spans="3:38" ht="19.899999999999999" customHeight="1">
      <c r="C398" s="1074"/>
      <c r="D398" s="1075"/>
      <c r="E398" s="1075"/>
      <c r="F398" s="1075"/>
      <c r="G398" s="1075"/>
      <c r="H398" s="1075"/>
      <c r="I398" s="1075"/>
      <c r="J398" s="1075"/>
      <c r="K398" s="1075"/>
      <c r="L398" s="1075"/>
      <c r="M398" s="1075"/>
      <c r="N398" s="1075"/>
      <c r="O398" s="1075"/>
      <c r="P398" s="1075"/>
      <c r="Q398" s="1075"/>
      <c r="R398" s="1075"/>
      <c r="S398" s="1075"/>
      <c r="T398" s="1075"/>
      <c r="U398" s="1075"/>
      <c r="V398" s="1075"/>
      <c r="W398" s="1075"/>
      <c r="X398" s="1075"/>
      <c r="Y398" s="1075"/>
      <c r="Z398" s="1075"/>
      <c r="AA398" s="1075"/>
      <c r="AB398" s="1075"/>
      <c r="AC398" s="1075"/>
      <c r="AD398" s="1075"/>
      <c r="AE398" s="1075"/>
      <c r="AF398" s="1075"/>
      <c r="AG398" s="1075"/>
      <c r="AH398" s="1075"/>
      <c r="AI398" s="1075"/>
      <c r="AJ398" s="1076"/>
    </row>
    <row r="399" spans="3:38" ht="12" customHeight="1">
      <c r="C399" s="214"/>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215"/>
      <c r="AJ399" s="216"/>
    </row>
    <row r="400" spans="3:38" ht="16.149999999999999" customHeight="1">
      <c r="C400" s="161"/>
      <c r="D400" s="1077">
        <f>'入力用②（定期報告）'!C395</f>
        <v>0</v>
      </c>
      <c r="E400" s="1077"/>
      <c r="F400" s="1077"/>
      <c r="G400" s="1077"/>
      <c r="H400" s="1077"/>
      <c r="I400" s="1077"/>
      <c r="J400" s="1077"/>
      <c r="K400" s="1077"/>
      <c r="L400" s="1077"/>
      <c r="M400" s="1077"/>
      <c r="N400" s="1077"/>
      <c r="O400" s="1077"/>
      <c r="P400" s="1077"/>
      <c r="Q400" s="1077"/>
      <c r="R400" s="1077"/>
      <c r="S400" s="1077"/>
      <c r="T400" s="1077"/>
      <c r="U400" s="1077"/>
      <c r="V400" s="1077"/>
      <c r="W400" s="1077"/>
      <c r="X400" s="1077"/>
      <c r="Y400" s="1077"/>
      <c r="Z400" s="1077"/>
      <c r="AA400" s="1077"/>
      <c r="AB400" s="1077"/>
      <c r="AC400" s="1077"/>
      <c r="AD400" s="1077"/>
      <c r="AE400" s="1077"/>
      <c r="AF400" s="1077"/>
      <c r="AG400" s="1077"/>
      <c r="AH400" s="1077"/>
      <c r="AI400" s="1077"/>
      <c r="AJ400" s="170"/>
    </row>
    <row r="401" spans="3:36" ht="16.149999999999999" customHeight="1">
      <c r="C401" s="161"/>
      <c r="D401" s="1077"/>
      <c r="E401" s="1077"/>
      <c r="F401" s="1077"/>
      <c r="G401" s="1077"/>
      <c r="H401" s="1077"/>
      <c r="I401" s="1077"/>
      <c r="J401" s="1077"/>
      <c r="K401" s="1077"/>
      <c r="L401" s="1077"/>
      <c r="M401" s="1077"/>
      <c r="N401" s="1077"/>
      <c r="O401" s="1077"/>
      <c r="P401" s="1077"/>
      <c r="Q401" s="1077"/>
      <c r="R401" s="1077"/>
      <c r="S401" s="1077"/>
      <c r="T401" s="1077"/>
      <c r="U401" s="1077"/>
      <c r="V401" s="1077"/>
      <c r="W401" s="1077"/>
      <c r="X401" s="1077"/>
      <c r="Y401" s="1077"/>
      <c r="Z401" s="1077"/>
      <c r="AA401" s="1077"/>
      <c r="AB401" s="1077"/>
      <c r="AC401" s="1077"/>
      <c r="AD401" s="1077"/>
      <c r="AE401" s="1077"/>
      <c r="AF401" s="1077"/>
      <c r="AG401" s="1077"/>
      <c r="AH401" s="1077"/>
      <c r="AI401" s="1077"/>
      <c r="AJ401" s="170"/>
    </row>
    <row r="402" spans="3:36" ht="16.149999999999999" customHeight="1">
      <c r="C402" s="161"/>
      <c r="D402" s="1077"/>
      <c r="E402" s="1077"/>
      <c r="F402" s="1077"/>
      <c r="G402" s="1077"/>
      <c r="H402" s="1077"/>
      <c r="I402" s="1077"/>
      <c r="J402" s="1077"/>
      <c r="K402" s="1077"/>
      <c r="L402" s="1077"/>
      <c r="M402" s="1077"/>
      <c r="N402" s="1077"/>
      <c r="O402" s="1077"/>
      <c r="P402" s="1077"/>
      <c r="Q402" s="1077"/>
      <c r="R402" s="1077"/>
      <c r="S402" s="1077"/>
      <c r="T402" s="1077"/>
      <c r="U402" s="1077"/>
      <c r="V402" s="1077"/>
      <c r="W402" s="1077"/>
      <c r="X402" s="1077"/>
      <c r="Y402" s="1077"/>
      <c r="Z402" s="1077"/>
      <c r="AA402" s="1077"/>
      <c r="AB402" s="1077"/>
      <c r="AC402" s="1077"/>
      <c r="AD402" s="1077"/>
      <c r="AE402" s="1077"/>
      <c r="AF402" s="1077"/>
      <c r="AG402" s="1077"/>
      <c r="AH402" s="1077"/>
      <c r="AI402" s="1077"/>
      <c r="AJ402" s="170"/>
    </row>
    <row r="403" spans="3:36" ht="16.149999999999999" customHeight="1">
      <c r="C403" s="161"/>
      <c r="D403" s="1077"/>
      <c r="E403" s="1077"/>
      <c r="F403" s="1077"/>
      <c r="G403" s="1077"/>
      <c r="H403" s="1077"/>
      <c r="I403" s="1077"/>
      <c r="J403" s="1077"/>
      <c r="K403" s="1077"/>
      <c r="L403" s="1077"/>
      <c r="M403" s="1077"/>
      <c r="N403" s="1077"/>
      <c r="O403" s="1077"/>
      <c r="P403" s="1077"/>
      <c r="Q403" s="1077"/>
      <c r="R403" s="1077"/>
      <c r="S403" s="1077"/>
      <c r="T403" s="1077"/>
      <c r="U403" s="1077"/>
      <c r="V403" s="1077"/>
      <c r="W403" s="1077"/>
      <c r="X403" s="1077"/>
      <c r="Y403" s="1077"/>
      <c r="Z403" s="1077"/>
      <c r="AA403" s="1077"/>
      <c r="AB403" s="1077"/>
      <c r="AC403" s="1077"/>
      <c r="AD403" s="1077"/>
      <c r="AE403" s="1077"/>
      <c r="AF403" s="1077"/>
      <c r="AG403" s="1077"/>
      <c r="AH403" s="1077"/>
      <c r="AI403" s="1077"/>
      <c r="AJ403" s="170"/>
    </row>
    <row r="404" spans="3:36" ht="16.149999999999999" customHeight="1">
      <c r="C404" s="161"/>
      <c r="D404" s="1077"/>
      <c r="E404" s="1077"/>
      <c r="F404" s="1077"/>
      <c r="G404" s="1077"/>
      <c r="H404" s="1077"/>
      <c r="I404" s="1077"/>
      <c r="J404" s="1077"/>
      <c r="K404" s="1077"/>
      <c r="L404" s="1077"/>
      <c r="M404" s="1077"/>
      <c r="N404" s="1077"/>
      <c r="O404" s="1077"/>
      <c r="P404" s="1077"/>
      <c r="Q404" s="1077"/>
      <c r="R404" s="1077"/>
      <c r="S404" s="1077"/>
      <c r="T404" s="1077"/>
      <c r="U404" s="1077"/>
      <c r="V404" s="1077"/>
      <c r="W404" s="1077"/>
      <c r="X404" s="1077"/>
      <c r="Y404" s="1077"/>
      <c r="Z404" s="1077"/>
      <c r="AA404" s="1077"/>
      <c r="AB404" s="1077"/>
      <c r="AC404" s="1077"/>
      <c r="AD404" s="1077"/>
      <c r="AE404" s="1077"/>
      <c r="AF404" s="1077"/>
      <c r="AG404" s="1077"/>
      <c r="AH404" s="1077"/>
      <c r="AI404" s="1077"/>
      <c r="AJ404" s="170"/>
    </row>
    <row r="405" spans="3:36" ht="16.149999999999999" customHeight="1">
      <c r="C405" s="161"/>
      <c r="D405" s="1077"/>
      <c r="E405" s="1077"/>
      <c r="F405" s="1077"/>
      <c r="G405" s="1077"/>
      <c r="H405" s="1077"/>
      <c r="I405" s="1077"/>
      <c r="J405" s="1077"/>
      <c r="K405" s="1077"/>
      <c r="L405" s="1077"/>
      <c r="M405" s="1077"/>
      <c r="N405" s="1077"/>
      <c r="O405" s="1077"/>
      <c r="P405" s="1077"/>
      <c r="Q405" s="1077"/>
      <c r="R405" s="1077"/>
      <c r="S405" s="1077"/>
      <c r="T405" s="1077"/>
      <c r="U405" s="1077"/>
      <c r="V405" s="1077"/>
      <c r="W405" s="1077"/>
      <c r="X405" s="1077"/>
      <c r="Y405" s="1077"/>
      <c r="Z405" s="1077"/>
      <c r="AA405" s="1077"/>
      <c r="AB405" s="1077"/>
      <c r="AC405" s="1077"/>
      <c r="AD405" s="1077"/>
      <c r="AE405" s="1077"/>
      <c r="AF405" s="1077"/>
      <c r="AG405" s="1077"/>
      <c r="AH405" s="1077"/>
      <c r="AI405" s="1077"/>
      <c r="AJ405" s="170"/>
    </row>
    <row r="406" spans="3:36" ht="16.149999999999999" customHeight="1">
      <c r="C406" s="161"/>
      <c r="D406" s="1077"/>
      <c r="E406" s="1077"/>
      <c r="F406" s="1077"/>
      <c r="G406" s="1077"/>
      <c r="H406" s="1077"/>
      <c r="I406" s="1077"/>
      <c r="J406" s="1077"/>
      <c r="K406" s="1077"/>
      <c r="L406" s="1077"/>
      <c r="M406" s="1077"/>
      <c r="N406" s="1077"/>
      <c r="O406" s="1077"/>
      <c r="P406" s="1077"/>
      <c r="Q406" s="1077"/>
      <c r="R406" s="1077"/>
      <c r="S406" s="1077"/>
      <c r="T406" s="1077"/>
      <c r="U406" s="1077"/>
      <c r="V406" s="1077"/>
      <c r="W406" s="1077"/>
      <c r="X406" s="1077"/>
      <c r="Y406" s="1077"/>
      <c r="Z406" s="1077"/>
      <c r="AA406" s="1077"/>
      <c r="AB406" s="1077"/>
      <c r="AC406" s="1077"/>
      <c r="AD406" s="1077"/>
      <c r="AE406" s="1077"/>
      <c r="AF406" s="1077"/>
      <c r="AG406" s="1077"/>
      <c r="AH406" s="1077"/>
      <c r="AI406" s="1077"/>
      <c r="AJ406" s="170"/>
    </row>
    <row r="407" spans="3:36" ht="16.149999999999999" customHeight="1">
      <c r="C407" s="161"/>
      <c r="D407" s="1077"/>
      <c r="E407" s="1077"/>
      <c r="F407" s="1077"/>
      <c r="G407" s="1077"/>
      <c r="H407" s="1077"/>
      <c r="I407" s="1077"/>
      <c r="J407" s="1077"/>
      <c r="K407" s="1077"/>
      <c r="L407" s="1077"/>
      <c r="M407" s="1077"/>
      <c r="N407" s="1077"/>
      <c r="O407" s="1077"/>
      <c r="P407" s="1077"/>
      <c r="Q407" s="1077"/>
      <c r="R407" s="1077"/>
      <c r="S407" s="1077"/>
      <c r="T407" s="1077"/>
      <c r="U407" s="1077"/>
      <c r="V407" s="1077"/>
      <c r="W407" s="1077"/>
      <c r="X407" s="1077"/>
      <c r="Y407" s="1077"/>
      <c r="Z407" s="1077"/>
      <c r="AA407" s="1077"/>
      <c r="AB407" s="1077"/>
      <c r="AC407" s="1077"/>
      <c r="AD407" s="1077"/>
      <c r="AE407" s="1077"/>
      <c r="AF407" s="1077"/>
      <c r="AG407" s="1077"/>
      <c r="AH407" s="1077"/>
      <c r="AI407" s="1077"/>
      <c r="AJ407" s="170"/>
    </row>
    <row r="408" spans="3:36" ht="16.149999999999999" customHeight="1">
      <c r="C408" s="161"/>
      <c r="D408" s="1077"/>
      <c r="E408" s="1077"/>
      <c r="F408" s="1077"/>
      <c r="G408" s="1077"/>
      <c r="H408" s="1077"/>
      <c r="I408" s="1077"/>
      <c r="J408" s="1077"/>
      <c r="K408" s="1077"/>
      <c r="L408" s="1077"/>
      <c r="M408" s="1077"/>
      <c r="N408" s="1077"/>
      <c r="O408" s="1077"/>
      <c r="P408" s="1077"/>
      <c r="Q408" s="1077"/>
      <c r="R408" s="1077"/>
      <c r="S408" s="1077"/>
      <c r="T408" s="1077"/>
      <c r="U408" s="1077"/>
      <c r="V408" s="1077"/>
      <c r="W408" s="1077"/>
      <c r="X408" s="1077"/>
      <c r="Y408" s="1077"/>
      <c r="Z408" s="1077"/>
      <c r="AA408" s="1077"/>
      <c r="AB408" s="1077"/>
      <c r="AC408" s="1077"/>
      <c r="AD408" s="1077"/>
      <c r="AE408" s="1077"/>
      <c r="AF408" s="1077"/>
      <c r="AG408" s="1077"/>
      <c r="AH408" s="1077"/>
      <c r="AI408" s="1077"/>
      <c r="AJ408" s="170"/>
    </row>
    <row r="409" spans="3:36" ht="16.149999999999999" customHeight="1">
      <c r="C409" s="161"/>
      <c r="D409" s="1077"/>
      <c r="E409" s="1077"/>
      <c r="F409" s="1077"/>
      <c r="G409" s="1077"/>
      <c r="H409" s="1077"/>
      <c r="I409" s="1077"/>
      <c r="J409" s="1077"/>
      <c r="K409" s="1077"/>
      <c r="L409" s="1077"/>
      <c r="M409" s="1077"/>
      <c r="N409" s="1077"/>
      <c r="O409" s="1077"/>
      <c r="P409" s="1077"/>
      <c r="Q409" s="1077"/>
      <c r="R409" s="1077"/>
      <c r="S409" s="1077"/>
      <c r="T409" s="1077"/>
      <c r="U409" s="1077"/>
      <c r="V409" s="1077"/>
      <c r="W409" s="1077"/>
      <c r="X409" s="1077"/>
      <c r="Y409" s="1077"/>
      <c r="Z409" s="1077"/>
      <c r="AA409" s="1077"/>
      <c r="AB409" s="1077"/>
      <c r="AC409" s="1077"/>
      <c r="AD409" s="1077"/>
      <c r="AE409" s="1077"/>
      <c r="AF409" s="1077"/>
      <c r="AG409" s="1077"/>
      <c r="AH409" s="1077"/>
      <c r="AI409" s="1077"/>
      <c r="AJ409" s="170"/>
    </row>
    <row r="410" spans="3:36" ht="16.149999999999999" customHeight="1">
      <c r="C410" s="161"/>
      <c r="D410" s="1077"/>
      <c r="E410" s="1077"/>
      <c r="F410" s="1077"/>
      <c r="G410" s="1077"/>
      <c r="H410" s="1077"/>
      <c r="I410" s="1077"/>
      <c r="J410" s="1077"/>
      <c r="K410" s="1077"/>
      <c r="L410" s="1077"/>
      <c r="M410" s="1077"/>
      <c r="N410" s="1077"/>
      <c r="O410" s="1077"/>
      <c r="P410" s="1077"/>
      <c r="Q410" s="1077"/>
      <c r="R410" s="1077"/>
      <c r="S410" s="1077"/>
      <c r="T410" s="1077"/>
      <c r="U410" s="1077"/>
      <c r="V410" s="1077"/>
      <c r="W410" s="1077"/>
      <c r="X410" s="1077"/>
      <c r="Y410" s="1077"/>
      <c r="Z410" s="1077"/>
      <c r="AA410" s="1077"/>
      <c r="AB410" s="1077"/>
      <c r="AC410" s="1077"/>
      <c r="AD410" s="1077"/>
      <c r="AE410" s="1077"/>
      <c r="AF410" s="1077"/>
      <c r="AG410" s="1077"/>
      <c r="AH410" s="1077"/>
      <c r="AI410" s="1077"/>
      <c r="AJ410" s="170"/>
    </row>
    <row r="411" spans="3:36" ht="16.149999999999999" customHeight="1">
      <c r="C411" s="161"/>
      <c r="D411" s="1077"/>
      <c r="E411" s="1077"/>
      <c r="F411" s="1077"/>
      <c r="G411" s="1077"/>
      <c r="H411" s="1077"/>
      <c r="I411" s="1077"/>
      <c r="J411" s="1077"/>
      <c r="K411" s="1077"/>
      <c r="L411" s="1077"/>
      <c r="M411" s="1077"/>
      <c r="N411" s="1077"/>
      <c r="O411" s="1077"/>
      <c r="P411" s="1077"/>
      <c r="Q411" s="1077"/>
      <c r="R411" s="1077"/>
      <c r="S411" s="1077"/>
      <c r="T411" s="1077"/>
      <c r="U411" s="1077"/>
      <c r="V411" s="1077"/>
      <c r="W411" s="1077"/>
      <c r="X411" s="1077"/>
      <c r="Y411" s="1077"/>
      <c r="Z411" s="1077"/>
      <c r="AA411" s="1077"/>
      <c r="AB411" s="1077"/>
      <c r="AC411" s="1077"/>
      <c r="AD411" s="1077"/>
      <c r="AE411" s="1077"/>
      <c r="AF411" s="1077"/>
      <c r="AG411" s="1077"/>
      <c r="AH411" s="1077"/>
      <c r="AI411" s="1077"/>
      <c r="AJ411" s="170"/>
    </row>
    <row r="412" spans="3:36" ht="16.149999999999999" customHeight="1">
      <c r="C412" s="161"/>
      <c r="D412" s="1077"/>
      <c r="E412" s="1077"/>
      <c r="F412" s="1077"/>
      <c r="G412" s="1077"/>
      <c r="H412" s="1077"/>
      <c r="I412" s="1077"/>
      <c r="J412" s="1077"/>
      <c r="K412" s="1077"/>
      <c r="L412" s="1077"/>
      <c r="M412" s="1077"/>
      <c r="N412" s="1077"/>
      <c r="O412" s="1077"/>
      <c r="P412" s="1077"/>
      <c r="Q412" s="1077"/>
      <c r="R412" s="1077"/>
      <c r="S412" s="1077"/>
      <c r="T412" s="1077"/>
      <c r="U412" s="1077"/>
      <c r="V412" s="1077"/>
      <c r="W412" s="1077"/>
      <c r="X412" s="1077"/>
      <c r="Y412" s="1077"/>
      <c r="Z412" s="1077"/>
      <c r="AA412" s="1077"/>
      <c r="AB412" s="1077"/>
      <c r="AC412" s="1077"/>
      <c r="AD412" s="1077"/>
      <c r="AE412" s="1077"/>
      <c r="AF412" s="1077"/>
      <c r="AG412" s="1077"/>
      <c r="AH412" s="1077"/>
      <c r="AI412" s="1077"/>
      <c r="AJ412" s="170"/>
    </row>
    <row r="413" spans="3:36" ht="16.149999999999999" customHeight="1">
      <c r="C413" s="161"/>
      <c r="D413" s="1077"/>
      <c r="E413" s="1077"/>
      <c r="F413" s="1077"/>
      <c r="G413" s="1077"/>
      <c r="H413" s="1077"/>
      <c r="I413" s="1077"/>
      <c r="J413" s="1077"/>
      <c r="K413" s="1077"/>
      <c r="L413" s="1077"/>
      <c r="M413" s="1077"/>
      <c r="N413" s="1077"/>
      <c r="O413" s="1077"/>
      <c r="P413" s="1077"/>
      <c r="Q413" s="1077"/>
      <c r="R413" s="1077"/>
      <c r="S413" s="1077"/>
      <c r="T413" s="1077"/>
      <c r="U413" s="1077"/>
      <c r="V413" s="1077"/>
      <c r="W413" s="1077"/>
      <c r="X413" s="1077"/>
      <c r="Y413" s="1077"/>
      <c r="Z413" s="1077"/>
      <c r="AA413" s="1077"/>
      <c r="AB413" s="1077"/>
      <c r="AC413" s="1077"/>
      <c r="AD413" s="1077"/>
      <c r="AE413" s="1077"/>
      <c r="AF413" s="1077"/>
      <c r="AG413" s="1077"/>
      <c r="AH413" s="1077"/>
      <c r="AI413" s="1077"/>
      <c r="AJ413" s="170"/>
    </row>
    <row r="414" spans="3:36" ht="16.149999999999999" customHeight="1">
      <c r="C414" s="161"/>
      <c r="D414" s="1077"/>
      <c r="E414" s="1077"/>
      <c r="F414" s="1077"/>
      <c r="G414" s="1077"/>
      <c r="H414" s="1077"/>
      <c r="I414" s="1077"/>
      <c r="J414" s="1077"/>
      <c r="K414" s="1077"/>
      <c r="L414" s="1077"/>
      <c r="M414" s="1077"/>
      <c r="N414" s="1077"/>
      <c r="O414" s="1077"/>
      <c r="P414" s="1077"/>
      <c r="Q414" s="1077"/>
      <c r="R414" s="1077"/>
      <c r="S414" s="1077"/>
      <c r="T414" s="1077"/>
      <c r="U414" s="1077"/>
      <c r="V414" s="1077"/>
      <c r="W414" s="1077"/>
      <c r="X414" s="1077"/>
      <c r="Y414" s="1077"/>
      <c r="Z414" s="1077"/>
      <c r="AA414" s="1077"/>
      <c r="AB414" s="1077"/>
      <c r="AC414" s="1077"/>
      <c r="AD414" s="1077"/>
      <c r="AE414" s="1077"/>
      <c r="AF414" s="1077"/>
      <c r="AG414" s="1077"/>
      <c r="AH414" s="1077"/>
      <c r="AI414" s="1077"/>
      <c r="AJ414" s="170"/>
    </row>
    <row r="415" spans="3:36" ht="16.149999999999999" customHeight="1">
      <c r="C415" s="161"/>
      <c r="D415" s="1077"/>
      <c r="E415" s="1077"/>
      <c r="F415" s="1077"/>
      <c r="G415" s="1077"/>
      <c r="H415" s="1077"/>
      <c r="I415" s="1077"/>
      <c r="J415" s="1077"/>
      <c r="K415" s="1077"/>
      <c r="L415" s="1077"/>
      <c r="M415" s="1077"/>
      <c r="N415" s="1077"/>
      <c r="O415" s="1077"/>
      <c r="P415" s="1077"/>
      <c r="Q415" s="1077"/>
      <c r="R415" s="1077"/>
      <c r="S415" s="1077"/>
      <c r="T415" s="1077"/>
      <c r="U415" s="1077"/>
      <c r="V415" s="1077"/>
      <c r="W415" s="1077"/>
      <c r="X415" s="1077"/>
      <c r="Y415" s="1077"/>
      <c r="Z415" s="1077"/>
      <c r="AA415" s="1077"/>
      <c r="AB415" s="1077"/>
      <c r="AC415" s="1077"/>
      <c r="AD415" s="1077"/>
      <c r="AE415" s="1077"/>
      <c r="AF415" s="1077"/>
      <c r="AG415" s="1077"/>
      <c r="AH415" s="1077"/>
      <c r="AI415" s="1077"/>
      <c r="AJ415" s="170"/>
    </row>
    <row r="416" spans="3:36" ht="16.149999999999999" customHeight="1">
      <c r="C416" s="161"/>
      <c r="D416" s="1077"/>
      <c r="E416" s="1077"/>
      <c r="F416" s="1077"/>
      <c r="G416" s="1077"/>
      <c r="H416" s="1077"/>
      <c r="I416" s="1077"/>
      <c r="J416" s="1077"/>
      <c r="K416" s="1077"/>
      <c r="L416" s="1077"/>
      <c r="M416" s="1077"/>
      <c r="N416" s="1077"/>
      <c r="O416" s="1077"/>
      <c r="P416" s="1077"/>
      <c r="Q416" s="1077"/>
      <c r="R416" s="1077"/>
      <c r="S416" s="1077"/>
      <c r="T416" s="1077"/>
      <c r="U416" s="1077"/>
      <c r="V416" s="1077"/>
      <c r="W416" s="1077"/>
      <c r="X416" s="1077"/>
      <c r="Y416" s="1077"/>
      <c r="Z416" s="1077"/>
      <c r="AA416" s="1077"/>
      <c r="AB416" s="1077"/>
      <c r="AC416" s="1077"/>
      <c r="AD416" s="1077"/>
      <c r="AE416" s="1077"/>
      <c r="AF416" s="1077"/>
      <c r="AG416" s="1077"/>
      <c r="AH416" s="1077"/>
      <c r="AI416" s="1077"/>
      <c r="AJ416" s="170"/>
    </row>
    <row r="417" spans="3:36" ht="12" customHeight="1">
      <c r="C417" s="16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171"/>
    </row>
    <row r="419" spans="3:36" ht="16.149999999999999" customHeight="1"/>
  </sheetData>
  <sheetProtection algorithmName="SHA-512" hashValue="no+J18luOacJVDkhais3A5HA1tMXPHF1P0CZC0aF+oWFMxfo7RYx6sn8B+toOA53L5udooymE+FtS7OGmZ+9cg==" saltValue="khHyZP+g6OdnmmHfUJYg6A==" spinCount="100000" sheet="1" selectLockedCells="1"/>
  <mergeCells count="321">
    <mergeCell ref="A1:AL1"/>
    <mergeCell ref="A18:AL20"/>
    <mergeCell ref="V38:AI39"/>
    <mergeCell ref="U37:AI37"/>
    <mergeCell ref="AM1:BA1"/>
    <mergeCell ref="AG2:AL2"/>
    <mergeCell ref="C23:N23"/>
    <mergeCell ref="I26:M26"/>
    <mergeCell ref="U30:AG30"/>
    <mergeCell ref="U33:AJ33"/>
    <mergeCell ref="U34:AJ34"/>
    <mergeCell ref="U35:AJ35"/>
    <mergeCell ref="B101:R101"/>
    <mergeCell ref="B102:R102"/>
    <mergeCell ref="T105:AA105"/>
    <mergeCell ref="S97:S98"/>
    <mergeCell ref="S99:S100"/>
    <mergeCell ref="S101:S104"/>
    <mergeCell ref="AE97:AL98"/>
    <mergeCell ref="B97:R98"/>
    <mergeCell ref="T97:AA98"/>
    <mergeCell ref="AB97:AD98"/>
    <mergeCell ref="AE99:AL100"/>
    <mergeCell ref="B99:R100"/>
    <mergeCell ref="T99:AA100"/>
    <mergeCell ref="AB99:AD100"/>
    <mergeCell ref="T101:AA104"/>
    <mergeCell ref="B136:AJ136"/>
    <mergeCell ref="AG149:AL149"/>
    <mergeCell ref="O114:O115"/>
    <mergeCell ref="O116:O117"/>
    <mergeCell ref="O118:O119"/>
    <mergeCell ref="O120:O121"/>
    <mergeCell ref="O124:O125"/>
    <mergeCell ref="AF120:AJ121"/>
    <mergeCell ref="AF122:AJ123"/>
    <mergeCell ref="AF124:AJ125"/>
    <mergeCell ref="O122:W123"/>
    <mergeCell ref="O128:W129"/>
    <mergeCell ref="X128:AC129"/>
    <mergeCell ref="P120:W121"/>
    <mergeCell ref="X124:AC125"/>
    <mergeCell ref="X126:AC127"/>
    <mergeCell ref="O126:W127"/>
    <mergeCell ref="P124:W125"/>
    <mergeCell ref="C137:AI147"/>
    <mergeCell ref="B118:D121"/>
    <mergeCell ref="X118:AC119"/>
    <mergeCell ref="X120:AC121"/>
    <mergeCell ref="S289:AJ289"/>
    <mergeCell ref="AG325:AL325"/>
    <mergeCell ref="AG393:AL393"/>
    <mergeCell ref="B162:B167"/>
    <mergeCell ref="B168:B173"/>
    <mergeCell ref="B174:B179"/>
    <mergeCell ref="B180:B185"/>
    <mergeCell ref="B192:B197"/>
    <mergeCell ref="AE162:AJ164"/>
    <mergeCell ref="C162:F167"/>
    <mergeCell ref="C168:F173"/>
    <mergeCell ref="G171:J173"/>
    <mergeCell ref="K171:N173"/>
    <mergeCell ref="O166:R167"/>
    <mergeCell ref="S166:V167"/>
    <mergeCell ref="W166:Z167"/>
    <mergeCell ref="AA166:AD167"/>
    <mergeCell ref="O172:R173"/>
    <mergeCell ref="S172:V173"/>
    <mergeCell ref="W172:Z173"/>
    <mergeCell ref="AE165:AJ167"/>
    <mergeCell ref="AE168:AJ170"/>
    <mergeCell ref="AE171:AJ173"/>
    <mergeCell ref="AE174:AJ176"/>
    <mergeCell ref="AG63:AL63"/>
    <mergeCell ref="B79:S79"/>
    <mergeCell ref="B80:S80"/>
    <mergeCell ref="T69:T70"/>
    <mergeCell ref="T71:T72"/>
    <mergeCell ref="T73:T74"/>
    <mergeCell ref="T75:T76"/>
    <mergeCell ref="T77:T78"/>
    <mergeCell ref="T79:T80"/>
    <mergeCell ref="U69:AC70"/>
    <mergeCell ref="D73:S74"/>
    <mergeCell ref="L57:AJ58"/>
    <mergeCell ref="D59:K61"/>
    <mergeCell ref="P53:Y53"/>
    <mergeCell ref="L46:AJ46"/>
    <mergeCell ref="L47:AJ47"/>
    <mergeCell ref="L48:AJ48"/>
    <mergeCell ref="D49:K49"/>
    <mergeCell ref="L49:AJ49"/>
    <mergeCell ref="L50:AJ50"/>
    <mergeCell ref="L53:O53"/>
    <mergeCell ref="L59:AJ59"/>
    <mergeCell ref="L60:AJ60"/>
    <mergeCell ref="L61:AJ61"/>
    <mergeCell ref="L51:AJ51"/>
    <mergeCell ref="M52:AJ52"/>
    <mergeCell ref="D46:K48"/>
    <mergeCell ref="D50:K54"/>
    <mergeCell ref="G156:J158"/>
    <mergeCell ref="K156:N158"/>
    <mergeCell ref="O156:R158"/>
    <mergeCell ref="S156:V158"/>
    <mergeCell ref="W156:Z158"/>
    <mergeCell ref="AA156:AD158"/>
    <mergeCell ref="AE159:AJ161"/>
    <mergeCell ref="B153:J155"/>
    <mergeCell ref="AE156:AJ158"/>
    <mergeCell ref="O160:R161"/>
    <mergeCell ref="S160:V161"/>
    <mergeCell ref="W160:Z161"/>
    <mergeCell ref="AA160:AD161"/>
    <mergeCell ref="G159:J161"/>
    <mergeCell ref="K159:N161"/>
    <mergeCell ref="K153:L155"/>
    <mergeCell ref="S153:T155"/>
    <mergeCell ref="U153:V155"/>
    <mergeCell ref="W153:X155"/>
    <mergeCell ref="Y153:Z155"/>
    <mergeCell ref="AA153:AB155"/>
    <mergeCell ref="AC153:AD155"/>
    <mergeCell ref="AE153:AJ155"/>
    <mergeCell ref="B85:S86"/>
    <mergeCell ref="B73:C74"/>
    <mergeCell ref="D75:S76"/>
    <mergeCell ref="B87:S88"/>
    <mergeCell ref="B75:C76"/>
    <mergeCell ref="U79:AC80"/>
    <mergeCell ref="D71:S72"/>
    <mergeCell ref="B83:S84"/>
    <mergeCell ref="T81:T82"/>
    <mergeCell ref="T83:T84"/>
    <mergeCell ref="T85:T86"/>
    <mergeCell ref="U81:AC82"/>
    <mergeCell ref="U77:AC78"/>
    <mergeCell ref="U73:AC74"/>
    <mergeCell ref="U71:AC72"/>
    <mergeCell ref="U83:AC84"/>
    <mergeCell ref="B111:W111"/>
    <mergeCell ref="X111:Z111"/>
    <mergeCell ref="AA111:AB111"/>
    <mergeCell ref="AC111:AE111"/>
    <mergeCell ref="AF111:AL111"/>
    <mergeCell ref="P113:W113"/>
    <mergeCell ref="B156:F161"/>
    <mergeCell ref="D55:K56"/>
    <mergeCell ref="L55:AJ56"/>
    <mergeCell ref="B71:C72"/>
    <mergeCell ref="U85:AC86"/>
    <mergeCell ref="B81:C82"/>
    <mergeCell ref="B69:S70"/>
    <mergeCell ref="B67:S68"/>
    <mergeCell ref="T67:AC68"/>
    <mergeCell ref="D57:K58"/>
    <mergeCell ref="D81:S82"/>
    <mergeCell ref="D77:S78"/>
    <mergeCell ref="B77:C78"/>
    <mergeCell ref="U75:AC76"/>
    <mergeCell ref="M153:N155"/>
    <mergeCell ref="O153:P155"/>
    <mergeCell ref="Q153:R155"/>
    <mergeCell ref="T87:AC88"/>
    <mergeCell ref="T89:AC90"/>
    <mergeCell ref="B89:S90"/>
    <mergeCell ref="AE101:AL104"/>
    <mergeCell ref="AF128:AJ129"/>
    <mergeCell ref="AF126:AJ127"/>
    <mergeCell ref="AF118:AJ119"/>
    <mergeCell ref="P114:W115"/>
    <mergeCell ref="AF116:AJ117"/>
    <mergeCell ref="X116:AC117"/>
    <mergeCell ref="P116:W117"/>
    <mergeCell ref="AF114:AJ115"/>
    <mergeCell ref="X114:AC115"/>
    <mergeCell ref="AF112:AJ113"/>
    <mergeCell ref="X122:AC123"/>
    <mergeCell ref="AB101:AD104"/>
    <mergeCell ref="B103:R104"/>
    <mergeCell ref="X112:AC113"/>
    <mergeCell ref="P118:W119"/>
    <mergeCell ref="B96:R96"/>
    <mergeCell ref="S96:W96"/>
    <mergeCell ref="X96:Z96"/>
    <mergeCell ref="AA96:AD96"/>
    <mergeCell ref="AE96:AL96"/>
    <mergeCell ref="AG107:AL107"/>
    <mergeCell ref="AE198:AJ200"/>
    <mergeCell ref="G198:J200"/>
    <mergeCell ref="K198:N200"/>
    <mergeCell ref="O198:R200"/>
    <mergeCell ref="S198:V200"/>
    <mergeCell ref="W198:Z200"/>
    <mergeCell ref="AA198:AD200"/>
    <mergeCell ref="G192:J194"/>
    <mergeCell ref="K192:N194"/>
    <mergeCell ref="O192:R194"/>
    <mergeCell ref="S192:V194"/>
    <mergeCell ref="W192:Z194"/>
    <mergeCell ref="AA192:AD194"/>
    <mergeCell ref="AE195:AJ197"/>
    <mergeCell ref="O196:R197"/>
    <mergeCell ref="S196:V197"/>
    <mergeCell ref="W196:Z197"/>
    <mergeCell ref="AA196:AD197"/>
    <mergeCell ref="G195:J197"/>
    <mergeCell ref="K195:N197"/>
    <mergeCell ref="AE192:AJ194"/>
    <mergeCell ref="C192:F197"/>
    <mergeCell ref="G180:J182"/>
    <mergeCell ref="K180:N182"/>
    <mergeCell ref="O180:R182"/>
    <mergeCell ref="S180:V182"/>
    <mergeCell ref="W180:Z182"/>
    <mergeCell ref="AA180:AD182"/>
    <mergeCell ref="G201:J203"/>
    <mergeCell ref="K201:N203"/>
    <mergeCell ref="B198:F203"/>
    <mergeCell ref="G189:J191"/>
    <mergeCell ref="K189:N191"/>
    <mergeCell ref="G183:J185"/>
    <mergeCell ref="K183:N185"/>
    <mergeCell ref="O184:R185"/>
    <mergeCell ref="S184:V185"/>
    <mergeCell ref="W184:Z185"/>
    <mergeCell ref="AA184:AD185"/>
    <mergeCell ref="C180:F185"/>
    <mergeCell ref="B186:F191"/>
    <mergeCell ref="G186:J188"/>
    <mergeCell ref="K186:N188"/>
    <mergeCell ref="O186:R188"/>
    <mergeCell ref="S186:V188"/>
    <mergeCell ref="K162:N164"/>
    <mergeCell ref="AE180:AJ182"/>
    <mergeCell ref="AE183:AJ185"/>
    <mergeCell ref="AE189:AJ191"/>
    <mergeCell ref="AE186:AJ188"/>
    <mergeCell ref="O190:R191"/>
    <mergeCell ref="S190:V191"/>
    <mergeCell ref="W190:Z191"/>
    <mergeCell ref="AA190:AD191"/>
    <mergeCell ref="AE177:AJ179"/>
    <mergeCell ref="O178:R179"/>
    <mergeCell ref="S178:V179"/>
    <mergeCell ref="W178:Z179"/>
    <mergeCell ref="AA178:AD179"/>
    <mergeCell ref="W186:Z188"/>
    <mergeCell ref="AA186:AD188"/>
    <mergeCell ref="I255:AJ255"/>
    <mergeCell ref="O162:R164"/>
    <mergeCell ref="S162:V164"/>
    <mergeCell ref="W162:Z164"/>
    <mergeCell ref="AA162:AD164"/>
    <mergeCell ref="G177:J179"/>
    <mergeCell ref="K177:N179"/>
    <mergeCell ref="C174:F179"/>
    <mergeCell ref="G168:J170"/>
    <mergeCell ref="K168:N170"/>
    <mergeCell ref="O168:R170"/>
    <mergeCell ref="S168:V170"/>
    <mergeCell ref="W168:Z170"/>
    <mergeCell ref="AA168:AD170"/>
    <mergeCell ref="G174:J176"/>
    <mergeCell ref="K174:N176"/>
    <mergeCell ref="O174:R176"/>
    <mergeCell ref="S174:V176"/>
    <mergeCell ref="W174:Z176"/>
    <mergeCell ref="AA174:AD176"/>
    <mergeCell ref="AA172:AD173"/>
    <mergeCell ref="G165:J167"/>
    <mergeCell ref="K165:N167"/>
    <mergeCell ref="G162:J164"/>
    <mergeCell ref="AG211:AL211"/>
    <mergeCell ref="C397:AJ398"/>
    <mergeCell ref="D400:AI416"/>
    <mergeCell ref="J350:AI357"/>
    <mergeCell ref="J361:AI368"/>
    <mergeCell ref="J372:AI379"/>
    <mergeCell ref="J383:AI390"/>
    <mergeCell ref="D217:AI232"/>
    <mergeCell ref="D234:AI249"/>
    <mergeCell ref="C256:H267"/>
    <mergeCell ref="C348:H358"/>
    <mergeCell ref="C328:H347"/>
    <mergeCell ref="J339:AI346"/>
    <mergeCell ref="C268:H323"/>
    <mergeCell ref="I303:O323"/>
    <mergeCell ref="I281:O302"/>
    <mergeCell ref="S282:AI283"/>
    <mergeCell ref="I268:O280"/>
    <mergeCell ref="Q273:AI279"/>
    <mergeCell ref="Q316:AI322"/>
    <mergeCell ref="Q295:AI301"/>
    <mergeCell ref="J258:AH266"/>
    <mergeCell ref="AG251:AL251"/>
    <mergeCell ref="C255:H255"/>
    <mergeCell ref="T91:AC91"/>
    <mergeCell ref="AE201:AJ203"/>
    <mergeCell ref="O202:R203"/>
    <mergeCell ref="S202:V203"/>
    <mergeCell ref="W202:Z203"/>
    <mergeCell ref="AA202:AD203"/>
    <mergeCell ref="B204:F209"/>
    <mergeCell ref="C381:H391"/>
    <mergeCell ref="C359:H369"/>
    <mergeCell ref="C370:H380"/>
    <mergeCell ref="G207:J209"/>
    <mergeCell ref="K207:N209"/>
    <mergeCell ref="AE207:AJ209"/>
    <mergeCell ref="O208:R209"/>
    <mergeCell ref="S208:V209"/>
    <mergeCell ref="W208:Z209"/>
    <mergeCell ref="AA208:AD209"/>
    <mergeCell ref="AE204:AJ206"/>
    <mergeCell ref="G204:J206"/>
    <mergeCell ref="K204:N206"/>
    <mergeCell ref="O204:R206"/>
    <mergeCell ref="S204:V206"/>
    <mergeCell ref="W204:Z206"/>
    <mergeCell ref="AA204:AD206"/>
  </mergeCells>
  <phoneticPr fontId="44"/>
  <conditionalFormatting sqref="U30:AG30">
    <cfRule type="expression" dxfId="37" priority="40">
      <formula>$U$29&lt;&gt;""</formula>
    </cfRule>
    <cfRule type="cellIs" dxfId="36" priority="46" stopIfTrue="1" operator="between">
      <formula>43586</formula>
      <formula>43830</formula>
    </cfRule>
  </conditionalFormatting>
  <conditionalFormatting sqref="J335 Q285 Q269 Q282:Q283 Q287 Q289 Q291 Q304 Q306 Q308 Q310 Q312 J329 J331 J333">
    <cfRule type="expression" dxfId="35" priority="47" stopIfTrue="1">
      <formula>LEN(TRIM(J269))&gt;0</formula>
    </cfRule>
  </conditionalFormatting>
  <conditionalFormatting sqref="L57:AJ58">
    <cfRule type="expression" dxfId="34" priority="39">
      <formula>$B$12&lt;&gt;""</formula>
    </cfRule>
  </conditionalFormatting>
  <conditionalFormatting sqref="L61:AJ61">
    <cfRule type="expression" dxfId="33" priority="34">
      <formula>$B$13&lt;&gt;""</formula>
    </cfRule>
  </conditionalFormatting>
  <conditionalFormatting sqref="C216:AJ232">
    <cfRule type="expression" dxfId="32" priority="31">
      <formula>$B$16&lt;&gt;""</formula>
    </cfRule>
  </conditionalFormatting>
  <conditionalFormatting sqref="C233:AJ249">
    <cfRule type="expression" dxfId="31" priority="82">
      <formula>$B$17&lt;&gt;""</formula>
    </cfRule>
  </conditionalFormatting>
  <conditionalFormatting sqref="L53:AJ53">
    <cfRule type="expression" dxfId="30" priority="84">
      <formula>$B$10&lt;&gt;""</formula>
    </cfRule>
  </conditionalFormatting>
  <conditionalFormatting sqref="L55:AJ56">
    <cfRule type="expression" dxfId="29" priority="85">
      <formula>$B$11&lt;&gt;""</formula>
    </cfRule>
  </conditionalFormatting>
  <conditionalFormatting sqref="AE159">
    <cfRule type="expression" dxfId="28" priority="30">
      <formula>VALUE($AE$159)&gt;=105</formula>
    </cfRule>
  </conditionalFormatting>
  <conditionalFormatting sqref="AE165">
    <cfRule type="expression" dxfId="27" priority="29">
      <formula>VALUE($AE$165)&gt;=105</formula>
    </cfRule>
  </conditionalFormatting>
  <conditionalFormatting sqref="AE171">
    <cfRule type="expression" dxfId="26" priority="28">
      <formula>VALUE($AE$171)&gt;=105</formula>
    </cfRule>
  </conditionalFormatting>
  <conditionalFormatting sqref="AE177">
    <cfRule type="expression" dxfId="25" priority="27">
      <formula>VALUE($AE$177)&gt;=100</formula>
    </cfRule>
  </conditionalFormatting>
  <conditionalFormatting sqref="AE183">
    <cfRule type="expression" dxfId="24" priority="26">
      <formula>VALUE($AE$183)&gt;=105</formula>
    </cfRule>
  </conditionalFormatting>
  <conditionalFormatting sqref="AE189">
    <cfRule type="expression" dxfId="23" priority="25">
      <formula>VALUE($AE$189)&gt;=105</formula>
    </cfRule>
  </conditionalFormatting>
  <conditionalFormatting sqref="AE195">
    <cfRule type="expression" dxfId="22" priority="24">
      <formula>VALUE($AE$195)&gt;=105</formula>
    </cfRule>
  </conditionalFormatting>
  <conditionalFormatting sqref="AE201">
    <cfRule type="expression" dxfId="21" priority="23">
      <formula>VALUE($AE$201)&gt;=105</formula>
    </cfRule>
  </conditionalFormatting>
  <conditionalFormatting sqref="AE207">
    <cfRule type="expression" dxfId="20" priority="22">
      <formula>VALUE($AE$207)&gt;=105</formula>
    </cfRule>
  </conditionalFormatting>
  <conditionalFormatting sqref="U37:AI37">
    <cfRule type="expression" dxfId="19" priority="36">
      <formula>$B$8&lt;&gt;""</formula>
    </cfRule>
  </conditionalFormatting>
  <conditionalFormatting sqref="V38:AI39">
    <cfRule type="expression" dxfId="18" priority="35">
      <formula>$B$8&lt;&gt;""</formula>
    </cfRule>
  </conditionalFormatting>
  <conditionalFormatting sqref="B136:AJ147">
    <cfRule type="expression" dxfId="17" priority="91">
      <formula>$B$15&lt;&gt;""</formula>
    </cfRule>
  </conditionalFormatting>
  <conditionalFormatting sqref="AA160">
    <cfRule type="expression" dxfId="16" priority="9">
      <formula>VALUE($AA$160)&gt;=105</formula>
    </cfRule>
  </conditionalFormatting>
  <conditionalFormatting sqref="AA208">
    <cfRule type="expression" dxfId="15" priority="8">
      <formula>VALUE($AA$208)&gt;=105</formula>
    </cfRule>
  </conditionalFormatting>
  <conditionalFormatting sqref="AA202">
    <cfRule type="expression" dxfId="14" priority="7">
      <formula>VALUE($AA$202)&gt;=105</formula>
    </cfRule>
  </conditionalFormatting>
  <conditionalFormatting sqref="AA196">
    <cfRule type="expression" dxfId="13" priority="6">
      <formula>VALUE($AA$196)&gt;=105</formula>
    </cfRule>
  </conditionalFormatting>
  <conditionalFormatting sqref="AA190">
    <cfRule type="expression" dxfId="12" priority="5">
      <formula>VALUE($AA$190)&gt;=105</formula>
    </cfRule>
  </conditionalFormatting>
  <conditionalFormatting sqref="AA184">
    <cfRule type="expression" dxfId="11" priority="4">
      <formula>VALUE($AA$184)&gt;=105</formula>
    </cfRule>
  </conditionalFormatting>
  <conditionalFormatting sqref="AA178">
    <cfRule type="expression" dxfId="10" priority="3">
      <formula>VALUE($AA$178)&gt;=105</formula>
    </cfRule>
  </conditionalFormatting>
  <conditionalFormatting sqref="AA172">
    <cfRule type="expression" dxfId="9" priority="2">
      <formula>VALUE($AA$172)&gt;=105</formula>
    </cfRule>
  </conditionalFormatting>
  <conditionalFormatting sqref="AA166">
    <cfRule type="expression" dxfId="8" priority="1">
      <formula>VALUE($AA$166)&gt;=105</formula>
    </cfRule>
  </conditionalFormatting>
  <printOptions horizontalCentered="1"/>
  <pageMargins left="0.39305555555555599" right="0.39305555555555599" top="0.39305555555555599" bottom="0.59027777777777801" header="0.196527777777778" footer="0.39305555555555599"/>
  <pageSetup paperSize="9" scale="82" fitToHeight="8" orientation="portrait" r:id="rId1"/>
  <headerFooter alignWithMargins="0">
    <oddFooter>&amp;C&amp;P</oddFooter>
  </headerFooter>
  <rowBreaks count="7" manualBreakCount="7">
    <brk id="62" max="37" man="1"/>
    <brk id="106" max="37" man="1"/>
    <brk id="148" max="37" man="1"/>
    <brk id="210" max="37" man="1"/>
    <brk id="250" max="37" man="1"/>
    <brk id="324" max="37" man="1"/>
    <brk id="392" max="37" man="1"/>
  </rowBreaks>
  <extLst>
    <ext xmlns:x14="http://schemas.microsoft.com/office/spreadsheetml/2009/9/main" uri="{78C0D931-6437-407d-A8EE-F0AAD7539E65}">
      <x14:conditionalFormattings>
        <x14:conditionalFormatting xmlns:xm="http://schemas.microsoft.com/office/excel/2006/main">
          <x14:cfRule type="expression" priority="76" id="{73AC3675-982D-4BF5-A936-86E07934FC04}">
            <xm:f>AND(N26="",'入力用②（定期報告）'!B10&lt;&gt;VLOOKUP('入力用②（定期報告）'!AE18,'（職員限り）別記表'!D4:H50,5,FALSE))</xm:f>
            <x14:dxf>
              <font>
                <strike/>
                <color auto="1"/>
              </font>
              <fill>
                <patternFill>
                  <bgColor rgb="FFFFFF00"/>
                </patternFill>
              </fill>
            </x14:dxf>
          </x14:cfRule>
          <xm:sqref>C23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4"/>
  <sheetViews>
    <sheetView showGridLines="0" view="pageBreakPreview" zoomScaleNormal="100" zoomScaleSheetLayoutView="100" workbookViewId="0">
      <selection sqref="A1:L1"/>
    </sheetView>
  </sheetViews>
  <sheetFormatPr defaultColWidth="7.875" defaultRowHeight="22.5" customHeight="1"/>
  <cols>
    <col min="1" max="2" width="4.625" style="308" customWidth="1"/>
    <col min="3" max="16384" width="7.875" style="308"/>
  </cols>
  <sheetData>
    <row r="1" spans="1:12" ht="20.100000000000001" customHeight="1">
      <c r="A1" s="1404" t="s">
        <v>0</v>
      </c>
      <c r="B1" s="1404"/>
      <c r="C1" s="1404"/>
      <c r="D1" s="1404"/>
      <c r="E1" s="1404"/>
      <c r="F1" s="1404"/>
      <c r="G1" s="1404"/>
      <c r="H1" s="1404"/>
      <c r="I1" s="1404"/>
      <c r="J1" s="1404"/>
      <c r="K1" s="1404"/>
      <c r="L1" s="1404"/>
    </row>
    <row r="2" spans="1:12" ht="20.100000000000001" customHeight="1">
      <c r="A2" s="1403" t="s">
        <v>1</v>
      </c>
      <c r="B2" s="1403"/>
    </row>
    <row r="3" spans="1:12" ht="20.100000000000001" customHeight="1">
      <c r="A3" s="309" t="s">
        <v>2</v>
      </c>
      <c r="B3" s="1403" t="s">
        <v>3</v>
      </c>
      <c r="C3" s="1403"/>
      <c r="D3" s="1403"/>
      <c r="E3" s="1403"/>
      <c r="F3" s="1403"/>
      <c r="G3" s="1403"/>
      <c r="H3" s="1403"/>
      <c r="I3" s="1403"/>
      <c r="J3" s="1403"/>
      <c r="K3" s="1403"/>
      <c r="L3" s="1403"/>
    </row>
    <row r="4" spans="1:12" ht="20.100000000000001" customHeight="1">
      <c r="A4" s="309" t="s">
        <v>4</v>
      </c>
      <c r="B4" s="1403" t="s">
        <v>5</v>
      </c>
      <c r="C4" s="1403"/>
      <c r="D4" s="1403"/>
      <c r="E4" s="1403"/>
      <c r="F4" s="1403"/>
      <c r="G4" s="1403"/>
      <c r="H4" s="1403"/>
      <c r="I4" s="1403"/>
      <c r="J4" s="1403"/>
      <c r="K4" s="1403"/>
      <c r="L4" s="1403"/>
    </row>
    <row r="5" spans="1:12" ht="20.100000000000001" customHeight="1">
      <c r="A5" s="309" t="s">
        <v>6</v>
      </c>
      <c r="B5" s="1403" t="s">
        <v>7</v>
      </c>
      <c r="C5" s="1403"/>
      <c r="D5" s="1403"/>
      <c r="E5" s="1403"/>
      <c r="F5" s="1403"/>
      <c r="G5" s="1403"/>
      <c r="H5" s="1403"/>
      <c r="I5" s="1403"/>
      <c r="J5" s="1403"/>
      <c r="K5" s="1403"/>
      <c r="L5" s="1403"/>
    </row>
    <row r="6" spans="1:12" ht="80.099999999999994" customHeight="1">
      <c r="A6" s="309" t="s">
        <v>8</v>
      </c>
      <c r="B6" s="1403" t="s">
        <v>9</v>
      </c>
      <c r="C6" s="1403"/>
      <c r="D6" s="1403"/>
      <c r="E6" s="1403"/>
      <c r="F6" s="1403"/>
      <c r="G6" s="1403"/>
      <c r="H6" s="1403"/>
      <c r="I6" s="1403"/>
      <c r="J6" s="1403"/>
      <c r="K6" s="1403"/>
      <c r="L6" s="1403"/>
    </row>
    <row r="7" spans="1:12" ht="60" customHeight="1">
      <c r="A7" s="309" t="s">
        <v>10</v>
      </c>
      <c r="B7" s="1403" t="s">
        <v>11</v>
      </c>
      <c r="C7" s="1403"/>
      <c r="D7" s="1403"/>
      <c r="E7" s="1403"/>
      <c r="F7" s="1403"/>
      <c r="G7" s="1403"/>
      <c r="H7" s="1403"/>
      <c r="I7" s="1403"/>
      <c r="J7" s="1403"/>
      <c r="K7" s="1403"/>
      <c r="L7" s="1403"/>
    </row>
    <row r="8" spans="1:12" ht="20.100000000000001" customHeight="1">
      <c r="A8" s="309" t="s">
        <v>12</v>
      </c>
      <c r="B8" s="1403" t="s">
        <v>13</v>
      </c>
      <c r="C8" s="1403"/>
      <c r="D8" s="1403"/>
      <c r="E8" s="1403"/>
      <c r="F8" s="1403"/>
      <c r="G8" s="1403"/>
      <c r="H8" s="1403"/>
      <c r="I8" s="1403"/>
      <c r="J8" s="1403"/>
      <c r="K8" s="1403"/>
      <c r="L8" s="1403"/>
    </row>
    <row r="9" spans="1:12" ht="35.1" customHeight="1">
      <c r="A9" s="309" t="s">
        <v>14</v>
      </c>
      <c r="B9" s="1403" t="s">
        <v>15</v>
      </c>
      <c r="C9" s="1403"/>
      <c r="D9" s="1403"/>
      <c r="E9" s="1403"/>
      <c r="F9" s="1403"/>
      <c r="G9" s="1403"/>
      <c r="H9" s="1403"/>
      <c r="I9" s="1403"/>
      <c r="J9" s="1403"/>
      <c r="K9" s="1403"/>
      <c r="L9" s="1403"/>
    </row>
    <row r="10" spans="1:12" ht="129.94999999999999" customHeight="1">
      <c r="A10" s="309" t="s">
        <v>16</v>
      </c>
      <c r="B10" s="1403" t="s">
        <v>17</v>
      </c>
      <c r="C10" s="1403"/>
      <c r="D10" s="1403"/>
      <c r="E10" s="1403"/>
      <c r="F10" s="1403"/>
      <c r="G10" s="1403"/>
      <c r="H10" s="1403"/>
      <c r="I10" s="1403"/>
      <c r="J10" s="1403"/>
      <c r="K10" s="1403"/>
      <c r="L10" s="1403"/>
    </row>
    <row r="11" spans="1:12" ht="67.5" customHeight="1">
      <c r="A11" s="309" t="s">
        <v>18</v>
      </c>
      <c r="B11" s="1403" t="s">
        <v>19</v>
      </c>
      <c r="C11" s="1403"/>
      <c r="D11" s="1403"/>
      <c r="E11" s="1403"/>
      <c r="F11" s="1403"/>
      <c r="G11" s="1403"/>
      <c r="H11" s="1403"/>
      <c r="I11" s="1403"/>
      <c r="J11" s="1403"/>
      <c r="K11" s="1403"/>
      <c r="L11" s="1403"/>
    </row>
    <row r="12" spans="1:12" ht="35.1" customHeight="1">
      <c r="A12" s="309" t="s">
        <v>20</v>
      </c>
      <c r="B12" s="1403" t="s">
        <v>21</v>
      </c>
      <c r="C12" s="1403"/>
      <c r="D12" s="1403"/>
      <c r="E12" s="1403"/>
      <c r="F12" s="1403"/>
      <c r="G12" s="1403"/>
      <c r="H12" s="1403"/>
      <c r="I12" s="1403"/>
      <c r="J12" s="1403"/>
      <c r="K12" s="1403"/>
      <c r="L12" s="1403"/>
    </row>
    <row r="13" spans="1:12" ht="20.100000000000001" customHeight="1">
      <c r="A13" s="309"/>
      <c r="B13" s="309" t="s">
        <v>22</v>
      </c>
      <c r="C13" s="1403" t="s">
        <v>23</v>
      </c>
      <c r="D13" s="1403"/>
      <c r="E13" s="1403"/>
      <c r="F13" s="1403"/>
      <c r="G13" s="1403"/>
      <c r="H13" s="1403"/>
      <c r="I13" s="1403"/>
      <c r="J13" s="1403"/>
      <c r="K13" s="1403"/>
      <c r="L13" s="1403"/>
    </row>
    <row r="14" spans="1:12" ht="50.1" customHeight="1">
      <c r="B14" s="309" t="s">
        <v>24</v>
      </c>
      <c r="C14" s="1403" t="s">
        <v>25</v>
      </c>
      <c r="D14" s="1403"/>
      <c r="E14" s="1403"/>
      <c r="F14" s="1403"/>
      <c r="G14" s="1403"/>
      <c r="H14" s="1403"/>
      <c r="I14" s="1403"/>
      <c r="J14" s="1403"/>
      <c r="K14" s="1403"/>
      <c r="L14" s="1403"/>
    </row>
    <row r="15" spans="1:12" ht="20.100000000000001" customHeight="1">
      <c r="A15" s="309" t="s">
        <v>26</v>
      </c>
      <c r="B15" s="1403" t="s">
        <v>27</v>
      </c>
      <c r="C15" s="1403"/>
      <c r="D15" s="1403"/>
      <c r="E15" s="1403"/>
      <c r="F15" s="1403"/>
      <c r="G15" s="1403"/>
      <c r="H15" s="1403"/>
      <c r="I15" s="1403"/>
      <c r="J15" s="1403"/>
      <c r="K15" s="1403"/>
      <c r="L15" s="1403"/>
    </row>
    <row r="16" spans="1:12" ht="20.100000000000001" customHeight="1">
      <c r="A16" s="309"/>
      <c r="B16" s="309" t="s">
        <v>22</v>
      </c>
      <c r="C16" s="1403" t="s">
        <v>28</v>
      </c>
      <c r="D16" s="1403"/>
      <c r="E16" s="1403"/>
      <c r="F16" s="1403"/>
      <c r="G16" s="1403"/>
      <c r="H16" s="1403"/>
      <c r="I16" s="1403"/>
      <c r="J16" s="1403"/>
      <c r="K16" s="1403"/>
      <c r="L16" s="1403"/>
    </row>
    <row r="17" spans="1:12" ht="69.95" customHeight="1">
      <c r="B17" s="309" t="s">
        <v>24</v>
      </c>
      <c r="C17" s="1403" t="s">
        <v>29</v>
      </c>
      <c r="D17" s="1403"/>
      <c r="E17" s="1403"/>
      <c r="F17" s="1403"/>
      <c r="G17" s="1403"/>
      <c r="H17" s="1403"/>
      <c r="I17" s="1403"/>
      <c r="J17" s="1403"/>
      <c r="K17" s="1403"/>
      <c r="L17" s="1403"/>
    </row>
    <row r="18" spans="1:12" ht="35.1" customHeight="1">
      <c r="A18" s="309" t="s">
        <v>30</v>
      </c>
      <c r="B18" s="1403" t="s">
        <v>31</v>
      </c>
      <c r="C18" s="1403"/>
      <c r="D18" s="1403"/>
      <c r="E18" s="1403"/>
      <c r="F18" s="1403"/>
      <c r="G18" s="1403"/>
      <c r="H18" s="1403"/>
      <c r="I18" s="1403"/>
      <c r="J18" s="1403"/>
      <c r="K18" s="1403"/>
      <c r="L18" s="1403"/>
    </row>
    <row r="19" spans="1:12" ht="11.25" customHeight="1">
      <c r="A19" s="309"/>
    </row>
    <row r="20" spans="1:12" ht="20.100000000000001" customHeight="1">
      <c r="A20" s="309"/>
      <c r="B20" s="1403" t="s">
        <v>32</v>
      </c>
      <c r="C20" s="1403"/>
      <c r="D20" s="1403"/>
      <c r="E20" s="1403"/>
      <c r="F20" s="1403"/>
      <c r="G20" s="1403"/>
      <c r="H20" s="1403"/>
      <c r="I20" s="1403"/>
      <c r="J20" s="1403"/>
      <c r="K20" s="1403"/>
      <c r="L20" s="1403"/>
    </row>
    <row r="21" spans="1:12" ht="11.25" customHeight="1">
      <c r="B21" s="310"/>
    </row>
    <row r="22" spans="1:12" ht="20.100000000000001" customHeight="1">
      <c r="A22" s="309" t="s">
        <v>33</v>
      </c>
      <c r="B22" s="1403" t="s">
        <v>34</v>
      </c>
      <c r="C22" s="1403"/>
      <c r="D22" s="1403"/>
      <c r="E22" s="1403"/>
      <c r="F22" s="1403"/>
      <c r="G22" s="1403"/>
      <c r="H22" s="1403"/>
      <c r="I22" s="1403"/>
      <c r="J22" s="1403"/>
      <c r="K22" s="1403"/>
      <c r="L22" s="1403"/>
    </row>
    <row r="23" spans="1:12" ht="35.1" customHeight="1">
      <c r="A23" s="309" t="s">
        <v>35</v>
      </c>
      <c r="B23" s="1403" t="s">
        <v>36</v>
      </c>
      <c r="C23" s="1403"/>
      <c r="D23" s="1403"/>
      <c r="E23" s="1403"/>
      <c r="F23" s="1403"/>
      <c r="G23" s="1403"/>
      <c r="H23" s="1403"/>
      <c r="I23" s="1403"/>
      <c r="J23" s="1403"/>
      <c r="K23" s="1403"/>
      <c r="L23" s="1403"/>
    </row>
    <row r="24" spans="1:12" ht="22.5" customHeight="1">
      <c r="B24" s="1403"/>
      <c r="C24" s="1403"/>
      <c r="D24" s="1403"/>
      <c r="E24" s="1403"/>
      <c r="F24" s="1403"/>
      <c r="G24" s="1403"/>
      <c r="H24" s="1403"/>
      <c r="I24" s="1403"/>
      <c r="J24" s="1403"/>
      <c r="K24" s="1403"/>
      <c r="L24" s="1403"/>
    </row>
  </sheetData>
  <sheetProtection sheet="1"/>
  <mergeCells count="22">
    <mergeCell ref="A1:L1"/>
    <mergeCell ref="A2:B2"/>
    <mergeCell ref="B3:L3"/>
    <mergeCell ref="B4:L4"/>
    <mergeCell ref="B5:L5"/>
    <mergeCell ref="B6:L6"/>
    <mergeCell ref="B7:L7"/>
    <mergeCell ref="B8:L8"/>
    <mergeCell ref="B9:L9"/>
    <mergeCell ref="B10:L10"/>
    <mergeCell ref="B11:L11"/>
    <mergeCell ref="B12:L12"/>
    <mergeCell ref="C13:L13"/>
    <mergeCell ref="C14:L14"/>
    <mergeCell ref="B15:L15"/>
    <mergeCell ref="B23:L23"/>
    <mergeCell ref="B24:L24"/>
    <mergeCell ref="C16:L16"/>
    <mergeCell ref="C17:L17"/>
    <mergeCell ref="B18:L18"/>
    <mergeCell ref="B20:L20"/>
    <mergeCell ref="B22:L22"/>
  </mergeCells>
  <phoneticPr fontId="44"/>
  <pageMargins left="0.78680555555555598" right="0.59027777777777801" top="0.98402777777777795" bottom="0.39305555555555599" header="0.31388888888888899" footer="0.31388888888888899"/>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2"/>
  <sheetViews>
    <sheetView showGridLines="0" view="pageBreakPreview" zoomScaleNormal="100" zoomScaleSheetLayoutView="100" workbookViewId="0"/>
  </sheetViews>
  <sheetFormatPr defaultColWidth="4.625" defaultRowHeight="19.5" customHeight="1"/>
  <cols>
    <col min="1" max="16384" width="4.625" style="86"/>
  </cols>
  <sheetData>
    <row r="1" spans="1:19" ht="12" customHeight="1">
      <c r="A1" s="87"/>
      <c r="B1" s="87"/>
      <c r="C1" s="87"/>
      <c r="D1" s="87"/>
      <c r="E1" s="87"/>
      <c r="F1" s="87"/>
      <c r="G1" s="87"/>
      <c r="H1" s="87"/>
      <c r="I1" s="87"/>
      <c r="J1" s="87"/>
      <c r="K1" s="87"/>
      <c r="L1" s="87"/>
      <c r="M1" s="87"/>
      <c r="N1" s="87"/>
      <c r="O1" s="87"/>
      <c r="P1" s="87"/>
      <c r="Q1" s="87"/>
      <c r="R1" s="87"/>
      <c r="S1" s="87"/>
    </row>
    <row r="2" spans="1:19" ht="30" customHeight="1">
      <c r="A2" s="1405" t="s">
        <v>218</v>
      </c>
      <c r="B2" s="1405"/>
      <c r="C2" s="1405"/>
      <c r="D2" s="1405"/>
      <c r="E2" s="1405"/>
      <c r="F2" s="1405"/>
      <c r="G2" s="1405"/>
      <c r="H2" s="1405"/>
      <c r="I2" s="1405"/>
      <c r="J2" s="1405"/>
      <c r="K2" s="1405"/>
      <c r="L2" s="1405"/>
      <c r="M2" s="1405"/>
      <c r="N2" s="1405"/>
      <c r="O2" s="1405"/>
      <c r="P2" s="1405"/>
      <c r="Q2" s="1405"/>
      <c r="R2" s="1405"/>
      <c r="S2" s="1405"/>
    </row>
    <row r="3" spans="1:19" ht="19.5" customHeight="1">
      <c r="A3" s="87"/>
      <c r="B3" s="87"/>
      <c r="C3" s="87"/>
      <c r="D3" s="87"/>
      <c r="E3" s="87"/>
      <c r="F3" s="87"/>
      <c r="G3" s="87"/>
      <c r="H3" s="87"/>
      <c r="I3" s="87"/>
      <c r="J3" s="87"/>
      <c r="K3" s="87"/>
      <c r="L3" s="87"/>
      <c r="M3" s="87"/>
      <c r="N3" s="87"/>
      <c r="O3" s="87"/>
      <c r="P3" s="87"/>
      <c r="Q3" s="87"/>
      <c r="R3" s="87"/>
      <c r="S3" s="87"/>
    </row>
    <row r="4" spans="1:19" ht="19.5" customHeight="1">
      <c r="A4" s="88" t="s">
        <v>2</v>
      </c>
      <c r="B4" s="1407" t="s">
        <v>219</v>
      </c>
      <c r="C4" s="1407"/>
      <c r="D4" s="1407"/>
      <c r="E4" s="1407"/>
      <c r="F4" s="1407"/>
      <c r="G4" s="1407"/>
      <c r="H4" s="1407"/>
      <c r="I4" s="1407"/>
      <c r="J4" s="1407"/>
      <c r="K4" s="1407"/>
      <c r="L4" s="1407"/>
      <c r="M4" s="1407"/>
      <c r="N4" s="1407"/>
      <c r="O4" s="1407"/>
      <c r="P4" s="1407"/>
      <c r="Q4" s="1407"/>
      <c r="R4" s="1407"/>
      <c r="S4" s="1407"/>
    </row>
    <row r="5" spans="1:19" ht="19.5" customHeight="1">
      <c r="A5" s="87"/>
      <c r="B5" s="1407"/>
      <c r="C5" s="1407"/>
      <c r="D5" s="1407"/>
      <c r="E5" s="1407"/>
      <c r="F5" s="1407"/>
      <c r="G5" s="1407"/>
      <c r="H5" s="1407"/>
      <c r="I5" s="1407"/>
      <c r="J5" s="1407"/>
      <c r="K5" s="1407"/>
      <c r="L5" s="1407"/>
      <c r="M5" s="1407"/>
      <c r="N5" s="1407"/>
      <c r="O5" s="1407"/>
      <c r="P5" s="1407"/>
      <c r="Q5" s="1407"/>
      <c r="R5" s="1407"/>
      <c r="S5" s="1407"/>
    </row>
    <row r="6" spans="1:19" ht="19.5" customHeight="1">
      <c r="A6" s="87"/>
      <c r="B6" s="1407"/>
      <c r="C6" s="1407"/>
      <c r="D6" s="1407"/>
      <c r="E6" s="1407"/>
      <c r="F6" s="1407"/>
      <c r="G6" s="1407"/>
      <c r="H6" s="1407"/>
      <c r="I6" s="1407"/>
      <c r="J6" s="1407"/>
      <c r="K6" s="1407"/>
      <c r="L6" s="1407"/>
      <c r="M6" s="1407"/>
      <c r="N6" s="1407"/>
      <c r="O6" s="1407"/>
      <c r="P6" s="1407"/>
      <c r="Q6" s="1407"/>
      <c r="R6" s="1407"/>
      <c r="S6" s="1407"/>
    </row>
    <row r="7" spans="1:19" ht="19.5" customHeight="1">
      <c r="A7" s="87"/>
      <c r="B7" s="1407"/>
      <c r="C7" s="1407"/>
      <c r="D7" s="1407"/>
      <c r="E7" s="1407"/>
      <c r="F7" s="1407"/>
      <c r="G7" s="1407"/>
      <c r="H7" s="1407"/>
      <c r="I7" s="1407"/>
      <c r="J7" s="1407"/>
      <c r="K7" s="1407"/>
      <c r="L7" s="1407"/>
      <c r="M7" s="1407"/>
      <c r="N7" s="1407"/>
      <c r="O7" s="1407"/>
      <c r="P7" s="1407"/>
      <c r="Q7" s="1407"/>
      <c r="R7" s="1407"/>
      <c r="S7" s="1407"/>
    </row>
    <row r="8" spans="1:19" ht="19.5" customHeight="1">
      <c r="A8" s="87"/>
      <c r="B8" s="1407"/>
      <c r="C8" s="1407"/>
      <c r="D8" s="1407"/>
      <c r="E8" s="1407"/>
      <c r="F8" s="1407"/>
      <c r="G8" s="1407"/>
      <c r="H8" s="1407"/>
      <c r="I8" s="1407"/>
      <c r="J8" s="1407"/>
      <c r="K8" s="1407"/>
      <c r="L8" s="1407"/>
      <c r="M8" s="1407"/>
      <c r="N8" s="1407"/>
      <c r="O8" s="1407"/>
      <c r="P8" s="1407"/>
      <c r="Q8" s="1407"/>
      <c r="R8" s="1407"/>
      <c r="S8" s="1407"/>
    </row>
    <row r="9" spans="1:19" ht="19.5" customHeight="1">
      <c r="A9" s="87"/>
      <c r="B9" s="87"/>
      <c r="C9" s="87"/>
      <c r="D9" s="87"/>
      <c r="E9" s="87"/>
      <c r="F9" s="87"/>
      <c r="G9" s="87"/>
      <c r="H9" s="87"/>
      <c r="I9" s="87"/>
      <c r="J9" s="87"/>
      <c r="K9" s="87"/>
      <c r="L9" s="87"/>
      <c r="M9" s="1406" t="s">
        <v>220</v>
      </c>
      <c r="N9" s="1406"/>
      <c r="O9" s="1406"/>
      <c r="P9" s="1406"/>
      <c r="Q9" s="1406"/>
      <c r="R9" s="1406"/>
      <c r="S9" s="1406"/>
    </row>
    <row r="10" spans="1:19" s="85" customFormat="1" ht="19.5" customHeight="1">
      <c r="A10" s="89"/>
      <c r="B10" s="90" t="s">
        <v>221</v>
      </c>
      <c r="C10" s="90"/>
      <c r="D10" s="90"/>
      <c r="E10" s="90"/>
      <c r="F10" s="90"/>
      <c r="G10" s="90"/>
      <c r="H10" s="90"/>
      <c r="I10" s="90"/>
      <c r="J10" s="90"/>
      <c r="K10" s="93"/>
      <c r="L10" s="93"/>
      <c r="M10" s="93"/>
      <c r="N10" s="93"/>
      <c r="O10" s="93"/>
      <c r="P10" s="93"/>
      <c r="Q10" s="93"/>
      <c r="R10" s="93"/>
      <c r="S10" s="89"/>
    </row>
    <row r="11" spans="1:19" ht="19.5" customHeight="1">
      <c r="A11" s="87"/>
      <c r="B11" s="1408" t="s">
        <v>222</v>
      </c>
      <c r="C11" s="1408"/>
      <c r="D11" s="1408"/>
      <c r="E11" s="1408"/>
      <c r="F11" s="1408"/>
      <c r="G11" s="1408"/>
      <c r="H11" s="1408"/>
      <c r="I11" s="1408"/>
      <c r="J11" s="1408"/>
      <c r="K11" s="1408"/>
      <c r="L11" s="1408"/>
      <c r="M11" s="1408"/>
      <c r="N11" s="1408"/>
      <c r="O11" s="1408"/>
      <c r="P11" s="1408"/>
      <c r="Q11" s="1408"/>
      <c r="R11" s="1408"/>
      <c r="S11" s="94"/>
    </row>
    <row r="12" spans="1:19" ht="19.5" customHeight="1">
      <c r="A12" s="87"/>
      <c r="B12" s="1408"/>
      <c r="C12" s="1408"/>
      <c r="D12" s="1408"/>
      <c r="E12" s="1408"/>
      <c r="F12" s="1408"/>
      <c r="G12" s="1408"/>
      <c r="H12" s="1408"/>
      <c r="I12" s="1408"/>
      <c r="J12" s="1408"/>
      <c r="K12" s="1408"/>
      <c r="L12" s="1408"/>
      <c r="M12" s="1408"/>
      <c r="N12" s="1408"/>
      <c r="O12" s="1408"/>
      <c r="P12" s="1408"/>
      <c r="Q12" s="1408"/>
      <c r="R12" s="1408"/>
      <c r="S12" s="94"/>
    </row>
    <row r="13" spans="1:19" ht="19.5" customHeight="1">
      <c r="A13" s="87"/>
      <c r="B13" s="1408"/>
      <c r="C13" s="1408"/>
      <c r="D13" s="1408"/>
      <c r="E13" s="1408"/>
      <c r="F13" s="1408"/>
      <c r="G13" s="1408"/>
      <c r="H13" s="1408"/>
      <c r="I13" s="1408"/>
      <c r="J13" s="1408"/>
      <c r="K13" s="1408"/>
      <c r="L13" s="1408"/>
      <c r="M13" s="1408"/>
      <c r="N13" s="1408"/>
      <c r="O13" s="1408"/>
      <c r="P13" s="1408"/>
      <c r="Q13" s="1408"/>
      <c r="R13" s="1408"/>
      <c r="S13" s="87"/>
    </row>
    <row r="14" spans="1:19" ht="19.5" customHeight="1">
      <c r="A14" s="87"/>
      <c r="B14" s="91"/>
      <c r="C14" s="91"/>
      <c r="D14" s="91"/>
      <c r="E14" s="91"/>
      <c r="F14" s="91"/>
      <c r="G14" s="91"/>
      <c r="H14" s="91"/>
      <c r="I14" s="91"/>
      <c r="J14" s="91"/>
      <c r="K14" s="91"/>
      <c r="L14" s="91"/>
      <c r="M14" s="91"/>
      <c r="N14" s="91"/>
      <c r="O14" s="91"/>
      <c r="P14" s="91"/>
      <c r="Q14" s="91"/>
      <c r="R14" s="91"/>
      <c r="S14" s="87"/>
    </row>
    <row r="15" spans="1:19" ht="19.5" customHeight="1">
      <c r="A15" s="88" t="s">
        <v>4</v>
      </c>
      <c r="B15" s="1407" t="s">
        <v>223</v>
      </c>
      <c r="C15" s="1407"/>
      <c r="D15" s="1407"/>
      <c r="E15" s="1407"/>
      <c r="F15" s="1407"/>
      <c r="G15" s="1407"/>
      <c r="H15" s="1407"/>
      <c r="I15" s="1407"/>
      <c r="J15" s="1407"/>
      <c r="K15" s="1407"/>
      <c r="L15" s="1407"/>
      <c r="M15" s="1407"/>
      <c r="N15" s="1407"/>
      <c r="O15" s="1407"/>
      <c r="P15" s="1407"/>
      <c r="Q15" s="1407"/>
      <c r="R15" s="1407"/>
      <c r="S15" s="1407"/>
    </row>
    <row r="16" spans="1:19" ht="19.5" customHeight="1">
      <c r="A16" s="87"/>
      <c r="B16" s="1407"/>
      <c r="C16" s="1407"/>
      <c r="D16" s="1407"/>
      <c r="E16" s="1407"/>
      <c r="F16" s="1407"/>
      <c r="G16" s="1407"/>
      <c r="H16" s="1407"/>
      <c r="I16" s="1407"/>
      <c r="J16" s="1407"/>
      <c r="K16" s="1407"/>
      <c r="L16" s="1407"/>
      <c r="M16" s="1407"/>
      <c r="N16" s="1407"/>
      <c r="O16" s="1407"/>
      <c r="P16" s="1407"/>
      <c r="Q16" s="1407"/>
      <c r="R16" s="1407"/>
      <c r="S16" s="1407"/>
    </row>
    <row r="17" spans="1:19" ht="19.5" customHeight="1">
      <c r="A17" s="87"/>
      <c r="B17" s="1407"/>
      <c r="C17" s="1407"/>
      <c r="D17" s="1407"/>
      <c r="E17" s="1407"/>
      <c r="F17" s="1407"/>
      <c r="G17" s="1407"/>
      <c r="H17" s="1407"/>
      <c r="I17" s="1407"/>
      <c r="J17" s="1407"/>
      <c r="K17" s="1407"/>
      <c r="L17" s="1407"/>
      <c r="M17" s="1407"/>
      <c r="N17" s="1407"/>
      <c r="O17" s="1407"/>
      <c r="P17" s="1407"/>
      <c r="Q17" s="1407"/>
      <c r="R17" s="1407"/>
      <c r="S17" s="1407"/>
    </row>
    <row r="18" spans="1:19" ht="19.5" customHeight="1">
      <c r="A18" s="87"/>
      <c r="B18" s="1407"/>
      <c r="C18" s="1407"/>
      <c r="D18" s="1407"/>
      <c r="E18" s="1407"/>
      <c r="F18" s="1407"/>
      <c r="G18" s="1407"/>
      <c r="H18" s="1407"/>
      <c r="I18" s="1407"/>
      <c r="J18" s="1407"/>
      <c r="K18" s="1407"/>
      <c r="L18" s="1407"/>
      <c r="M18" s="1407"/>
      <c r="N18" s="1407"/>
      <c r="O18" s="1407"/>
      <c r="P18" s="1407"/>
      <c r="Q18" s="1407"/>
      <c r="R18" s="1407"/>
      <c r="S18" s="1407"/>
    </row>
    <row r="19" spans="1:19" ht="19.5" customHeight="1">
      <c r="A19" s="87"/>
      <c r="B19" s="87"/>
      <c r="C19" s="87"/>
      <c r="D19" s="87"/>
      <c r="E19" s="87"/>
      <c r="F19" s="87"/>
      <c r="G19" s="87"/>
      <c r="H19" s="87"/>
      <c r="I19" s="87"/>
      <c r="J19" s="87"/>
      <c r="K19" s="87"/>
      <c r="L19" s="87"/>
      <c r="M19" s="1406" t="s">
        <v>220</v>
      </c>
      <c r="N19" s="1406"/>
      <c r="O19" s="1406"/>
      <c r="P19" s="1406"/>
      <c r="Q19" s="1406"/>
      <c r="R19" s="1406"/>
      <c r="S19" s="1406"/>
    </row>
    <row r="20" spans="1:19" ht="19.5" customHeight="1">
      <c r="A20" s="87"/>
      <c r="B20" s="87"/>
      <c r="C20" s="87"/>
      <c r="D20" s="87"/>
      <c r="E20" s="87"/>
      <c r="F20" s="87"/>
      <c r="G20" s="87"/>
      <c r="H20" s="87"/>
      <c r="I20" s="87"/>
      <c r="J20" s="87"/>
      <c r="K20" s="87"/>
      <c r="L20" s="87"/>
      <c r="M20" s="87"/>
      <c r="N20" s="87"/>
      <c r="O20" s="87"/>
      <c r="P20" s="87"/>
      <c r="Q20" s="87"/>
      <c r="R20" s="87"/>
      <c r="S20" s="87"/>
    </row>
    <row r="21" spans="1:19" ht="19.5" customHeight="1">
      <c r="A21" s="88" t="s">
        <v>6</v>
      </c>
      <c r="B21" s="1407" t="s">
        <v>224</v>
      </c>
      <c r="C21" s="1407"/>
      <c r="D21" s="1407"/>
      <c r="E21" s="1407"/>
      <c r="F21" s="1407"/>
      <c r="G21" s="1407"/>
      <c r="H21" s="1407"/>
      <c r="I21" s="1407"/>
      <c r="J21" s="1407"/>
      <c r="K21" s="1407"/>
      <c r="L21" s="1407"/>
      <c r="M21" s="1407"/>
      <c r="N21" s="1407"/>
      <c r="O21" s="1407"/>
      <c r="P21" s="1407"/>
      <c r="Q21" s="1407"/>
      <c r="R21" s="1407"/>
      <c r="S21" s="1407"/>
    </row>
    <row r="22" spans="1:19" ht="19.5" customHeight="1">
      <c r="A22" s="87"/>
      <c r="B22" s="1407"/>
      <c r="C22" s="1407"/>
      <c r="D22" s="1407"/>
      <c r="E22" s="1407"/>
      <c r="F22" s="1407"/>
      <c r="G22" s="1407"/>
      <c r="H22" s="1407"/>
      <c r="I22" s="1407"/>
      <c r="J22" s="1407"/>
      <c r="K22" s="1407"/>
      <c r="L22" s="1407"/>
      <c r="M22" s="1407"/>
      <c r="N22" s="1407"/>
      <c r="O22" s="1407"/>
      <c r="P22" s="1407"/>
      <c r="Q22" s="1407"/>
      <c r="R22" s="1407"/>
      <c r="S22" s="1407"/>
    </row>
    <row r="23" spans="1:19" ht="19.5" customHeight="1">
      <c r="A23" s="87"/>
      <c r="B23" s="1407"/>
      <c r="C23" s="1407"/>
      <c r="D23" s="1407"/>
      <c r="E23" s="1407"/>
      <c r="F23" s="1407"/>
      <c r="G23" s="1407"/>
      <c r="H23" s="1407"/>
      <c r="I23" s="1407"/>
      <c r="J23" s="1407"/>
      <c r="K23" s="1407"/>
      <c r="L23" s="1407"/>
      <c r="M23" s="1407"/>
      <c r="N23" s="1407"/>
      <c r="O23" s="1407"/>
      <c r="P23" s="1407"/>
      <c r="Q23" s="1407"/>
      <c r="R23" s="1407"/>
      <c r="S23" s="1407"/>
    </row>
    <row r="24" spans="1:19" ht="19.5" customHeight="1">
      <c r="A24" s="87"/>
      <c r="B24" s="1407"/>
      <c r="C24" s="1407"/>
      <c r="D24" s="1407"/>
      <c r="E24" s="1407"/>
      <c r="F24" s="1407"/>
      <c r="G24" s="1407"/>
      <c r="H24" s="1407"/>
      <c r="I24" s="1407"/>
      <c r="J24" s="1407"/>
      <c r="K24" s="1407"/>
      <c r="L24" s="1407"/>
      <c r="M24" s="1407"/>
      <c r="N24" s="1407"/>
      <c r="O24" s="1407"/>
      <c r="P24" s="1407"/>
      <c r="Q24" s="1407"/>
      <c r="R24" s="1407"/>
      <c r="S24" s="1407"/>
    </row>
    <row r="25" spans="1:19" ht="19.5" customHeight="1">
      <c r="A25" s="87"/>
      <c r="B25" s="1407"/>
      <c r="C25" s="1407"/>
      <c r="D25" s="1407"/>
      <c r="E25" s="1407"/>
      <c r="F25" s="1407"/>
      <c r="G25" s="1407"/>
      <c r="H25" s="1407"/>
      <c r="I25" s="1407"/>
      <c r="J25" s="1407"/>
      <c r="K25" s="1407"/>
      <c r="L25" s="1407"/>
      <c r="M25" s="1407"/>
      <c r="N25" s="1407"/>
      <c r="O25" s="1407"/>
      <c r="P25" s="1407"/>
      <c r="Q25" s="1407"/>
      <c r="R25" s="1407"/>
      <c r="S25" s="1407"/>
    </row>
    <row r="26" spans="1:19" ht="19.5" customHeight="1">
      <c r="A26" s="92" t="s">
        <v>225</v>
      </c>
      <c r="B26" s="1407" t="s">
        <v>226</v>
      </c>
      <c r="C26" s="1407"/>
      <c r="D26" s="1407"/>
      <c r="E26" s="1407"/>
      <c r="F26" s="1407"/>
      <c r="G26" s="1407"/>
      <c r="H26" s="1407"/>
      <c r="I26" s="1407"/>
      <c r="J26" s="1407"/>
      <c r="K26" s="1407"/>
      <c r="L26" s="1407"/>
      <c r="M26" s="1407"/>
      <c r="N26" s="1407"/>
      <c r="O26" s="1407"/>
      <c r="P26" s="1407"/>
      <c r="Q26" s="1407"/>
      <c r="R26" s="1407"/>
      <c r="S26" s="1407"/>
    </row>
    <row r="27" spans="1:19" ht="19.5" customHeight="1">
      <c r="A27" s="87"/>
      <c r="B27" s="1407"/>
      <c r="C27" s="1407"/>
      <c r="D27" s="1407"/>
      <c r="E27" s="1407"/>
      <c r="F27" s="1407"/>
      <c r="G27" s="1407"/>
      <c r="H27" s="1407"/>
      <c r="I27" s="1407"/>
      <c r="J27" s="1407"/>
      <c r="K27" s="1407"/>
      <c r="L27" s="1407"/>
      <c r="M27" s="1407"/>
      <c r="N27" s="1407"/>
      <c r="O27" s="1407"/>
      <c r="P27" s="1407"/>
      <c r="Q27" s="1407"/>
      <c r="R27" s="1407"/>
      <c r="S27" s="1407"/>
    </row>
    <row r="28" spans="1:19" ht="19.5" customHeight="1">
      <c r="A28" s="87"/>
      <c r="B28" s="1407"/>
      <c r="C28" s="1407"/>
      <c r="D28" s="1407"/>
      <c r="E28" s="1407"/>
      <c r="F28" s="1407"/>
      <c r="G28" s="1407"/>
      <c r="H28" s="1407"/>
      <c r="I28" s="1407"/>
      <c r="J28" s="1407"/>
      <c r="K28" s="1407"/>
      <c r="L28" s="1407"/>
      <c r="M28" s="1407"/>
      <c r="N28" s="1407"/>
      <c r="O28" s="1407"/>
      <c r="P28" s="1407"/>
      <c r="Q28" s="1407"/>
      <c r="R28" s="1407"/>
      <c r="S28" s="1407"/>
    </row>
    <row r="29" spans="1:19" ht="19.5" customHeight="1">
      <c r="A29" s="87"/>
      <c r="B29" s="1407"/>
      <c r="C29" s="1407"/>
      <c r="D29" s="1407"/>
      <c r="E29" s="1407"/>
      <c r="F29" s="1407"/>
      <c r="G29" s="1407"/>
      <c r="H29" s="1407"/>
      <c r="I29" s="1407"/>
      <c r="J29" s="1407"/>
      <c r="K29" s="1407"/>
      <c r="L29" s="1407"/>
      <c r="M29" s="1407"/>
      <c r="N29" s="1407"/>
      <c r="O29" s="1407"/>
      <c r="P29" s="1407"/>
      <c r="Q29" s="1407"/>
      <c r="R29" s="1407"/>
      <c r="S29" s="1407"/>
    </row>
    <row r="30" spans="1:19" ht="19.5" customHeight="1">
      <c r="A30" s="87"/>
      <c r="B30" s="1407"/>
      <c r="C30" s="1407"/>
      <c r="D30" s="1407"/>
      <c r="E30" s="1407"/>
      <c r="F30" s="1407"/>
      <c r="G30" s="1407"/>
      <c r="H30" s="1407"/>
      <c r="I30" s="1407"/>
      <c r="J30" s="1407"/>
      <c r="K30" s="1407"/>
      <c r="L30" s="1407"/>
      <c r="M30" s="1407"/>
      <c r="N30" s="1407"/>
      <c r="O30" s="1407"/>
      <c r="P30" s="1407"/>
      <c r="Q30" s="1407"/>
      <c r="R30" s="1407"/>
      <c r="S30" s="1407"/>
    </row>
    <row r="31" spans="1:19" ht="19.5" customHeight="1">
      <c r="A31" s="87"/>
      <c r="B31" s="1407"/>
      <c r="C31" s="1407"/>
      <c r="D31" s="1407"/>
      <c r="E31" s="1407"/>
      <c r="F31" s="1407"/>
      <c r="G31" s="1407"/>
      <c r="H31" s="1407"/>
      <c r="I31" s="1407"/>
      <c r="J31" s="1407"/>
      <c r="K31" s="1407"/>
      <c r="L31" s="1407"/>
      <c r="M31" s="1407"/>
      <c r="N31" s="1407"/>
      <c r="O31" s="1407"/>
      <c r="P31" s="1407"/>
      <c r="Q31" s="1407"/>
      <c r="R31" s="1407"/>
      <c r="S31" s="1407"/>
    </row>
    <row r="32" spans="1:19" ht="19.5" customHeight="1">
      <c r="M32" s="1406" t="s">
        <v>227</v>
      </c>
      <c r="N32" s="1406"/>
      <c r="O32" s="1406"/>
      <c r="P32" s="1406"/>
      <c r="Q32" s="1406"/>
      <c r="R32" s="1406"/>
      <c r="S32" s="1406"/>
    </row>
  </sheetData>
  <sheetProtection sheet="1" objects="1" scenarios="1"/>
  <mergeCells count="9">
    <mergeCell ref="A2:S2"/>
    <mergeCell ref="M9:S9"/>
    <mergeCell ref="M19:S19"/>
    <mergeCell ref="M32:S32"/>
    <mergeCell ref="B21:S25"/>
    <mergeCell ref="B26:S31"/>
    <mergeCell ref="B4:S8"/>
    <mergeCell ref="B15:S18"/>
    <mergeCell ref="B11:R13"/>
  </mergeCells>
  <phoneticPr fontId="44"/>
  <hyperlinks>
    <hyperlink ref="M19:S19" location="入力用!B55" display="「入力用」の【第１表】に戻る" xr:uid="{00000000-0004-0000-0400-000000000000}"/>
    <hyperlink ref="M9:S9" location="入力用!B55" display="「入力用」の【第１表】に戻る" xr:uid="{00000000-0004-0000-0400-000001000000}"/>
    <hyperlink ref="M32:S32" location="入力用!B86" display="「入力用」の【第２表】に戻る" xr:uid="{00000000-0004-0000-0400-000002000000}"/>
  </hyperlinks>
  <pageMargins left="0.78680555555555598" right="0.59027777777777801" top="0.98402777777777795" bottom="0.39305555555555599" header="0.31388888888888899" footer="0.3138888888888889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3"/>
  </sheetPr>
  <dimension ref="A1:GL28"/>
  <sheetViews>
    <sheetView zoomScaleNormal="100" workbookViewId="0">
      <pane xSplit="8" topLeftCell="AC1" activePane="topRight" state="frozen"/>
      <selection pane="topRight" activeCell="C8" sqref="C8"/>
    </sheetView>
  </sheetViews>
  <sheetFormatPr defaultColWidth="9" defaultRowHeight="13.5"/>
  <cols>
    <col min="1" max="1" width="3.375" style="1" customWidth="1"/>
    <col min="2" max="2" width="2.375" style="1" customWidth="1"/>
    <col min="3" max="3" width="5.375" style="1" customWidth="1"/>
    <col min="4" max="4" width="16.875" style="1" customWidth="1"/>
    <col min="5" max="7" width="5.125" style="1" customWidth="1"/>
    <col min="8" max="8" width="40.625" style="1" customWidth="1"/>
    <col min="9" max="9" width="10.25" style="1" customWidth="1"/>
    <col min="10" max="10" width="4.625" style="1" customWidth="1"/>
    <col min="11" max="11" width="42.5" style="1" customWidth="1"/>
    <col min="12" max="12" width="13.25" style="1" customWidth="1"/>
    <col min="13" max="13" width="8.125" style="1" customWidth="1"/>
    <col min="14" max="14" width="25.5" style="1" customWidth="1"/>
    <col min="15" max="15" width="13.375" style="1" customWidth="1"/>
    <col min="16" max="16" width="16.375" style="1" customWidth="1"/>
    <col min="17" max="17" width="3.625" style="1" customWidth="1"/>
    <col min="18" max="26" width="9.25" style="1" customWidth="1"/>
    <col min="27" max="27" width="10.75" style="1" customWidth="1"/>
    <col min="28" max="28" width="8" style="1" customWidth="1"/>
    <col min="29" max="29" width="6.5" style="1" customWidth="1"/>
    <col min="30" max="30" width="15.5" style="1" customWidth="1"/>
    <col min="31" max="33" width="9.125" style="1" customWidth="1"/>
    <col min="34" max="34" width="10.25" style="1"/>
    <col min="35" max="36" width="9.125" style="1" customWidth="1"/>
    <col min="37" max="63" width="6.625" style="1" customWidth="1"/>
    <col min="64" max="65" width="8.5" style="1" customWidth="1"/>
    <col min="66" max="164" width="7.375" style="1" customWidth="1"/>
    <col min="165" max="166" width="4.75" style="1" customWidth="1"/>
    <col min="167" max="167" width="5.25" style="1" customWidth="1"/>
    <col min="168" max="189" width="3.375" style="1" customWidth="1"/>
    <col min="190" max="193" width="5.375" style="1" customWidth="1"/>
    <col min="194" max="194" width="7" style="1" customWidth="1"/>
    <col min="195" max="16384" width="9" style="1"/>
  </cols>
  <sheetData>
    <row r="1" spans="1:194" ht="17.25">
      <c r="A1" s="33" t="s">
        <v>228</v>
      </c>
    </row>
    <row r="2" spans="1:194" ht="48" customHeight="1">
      <c r="A2" s="33"/>
      <c r="AC2" s="55"/>
    </row>
    <row r="3" spans="1:194" ht="14.25">
      <c r="A3" s="34" t="s">
        <v>229</v>
      </c>
      <c r="K3" s="34"/>
      <c r="Q3" s="31"/>
      <c r="R3" s="34" t="s">
        <v>230</v>
      </c>
      <c r="S3" s="34"/>
      <c r="T3" s="34"/>
      <c r="U3" s="34"/>
    </row>
    <row r="4" spans="1:194" ht="16.5" customHeight="1">
      <c r="A4" s="1411" t="s">
        <v>231</v>
      </c>
      <c r="B4" s="1412"/>
      <c r="C4" s="1413"/>
      <c r="D4" s="1454" t="s">
        <v>232</v>
      </c>
      <c r="E4" s="1448" t="s">
        <v>233</v>
      </c>
      <c r="F4" s="1448"/>
      <c r="G4" s="1457" t="s">
        <v>234</v>
      </c>
      <c r="H4" s="1448" t="s">
        <v>581</v>
      </c>
      <c r="I4" s="1448" t="s">
        <v>235</v>
      </c>
      <c r="J4" s="1448" t="s">
        <v>236</v>
      </c>
      <c r="K4" s="1460" t="s">
        <v>453</v>
      </c>
      <c r="L4" s="1448" t="s">
        <v>400</v>
      </c>
      <c r="M4" s="1448" t="s">
        <v>237</v>
      </c>
      <c r="N4" s="1461" t="s">
        <v>399</v>
      </c>
      <c r="O4" s="1460" t="s">
        <v>238</v>
      </c>
      <c r="P4" s="1463" t="s">
        <v>239</v>
      </c>
      <c r="Q4" s="49"/>
      <c r="R4" s="1447" t="s">
        <v>240</v>
      </c>
      <c r="S4" s="1447"/>
      <c r="T4" s="1447"/>
      <c r="U4" s="1447"/>
      <c r="V4" s="1448"/>
      <c r="W4" s="1448"/>
      <c r="X4" s="1448"/>
      <c r="Y4" s="1448"/>
      <c r="Z4" s="1448"/>
      <c r="AA4" s="1448"/>
      <c r="AB4" s="1449"/>
      <c r="AC4" s="1467" t="s">
        <v>241</v>
      </c>
      <c r="AD4" s="1448"/>
      <c r="AE4" s="1448"/>
      <c r="AF4" s="1448"/>
      <c r="AG4" s="1448"/>
      <c r="AH4" s="1448"/>
      <c r="AI4" s="1449"/>
      <c r="AJ4" s="1468"/>
      <c r="AK4" s="1467" t="s">
        <v>242</v>
      </c>
      <c r="AL4" s="1447"/>
      <c r="AM4" s="1448"/>
      <c r="AN4" s="1448"/>
      <c r="AO4" s="1448"/>
      <c r="AP4" s="1448"/>
      <c r="AQ4" s="1448"/>
      <c r="AR4" s="1448"/>
      <c r="AS4" s="1448"/>
      <c r="AT4" s="1448"/>
      <c r="AU4" s="1448"/>
      <c r="AV4" s="1448"/>
      <c r="AW4" s="1448"/>
      <c r="AX4" s="1448"/>
      <c r="AY4" s="1448"/>
      <c r="AZ4" s="1448"/>
      <c r="BA4" s="1448"/>
      <c r="BB4" s="1448"/>
      <c r="BC4" s="1448"/>
      <c r="BD4" s="1448"/>
      <c r="BE4" s="1448"/>
      <c r="BF4" s="1448"/>
      <c r="BG4" s="1448"/>
      <c r="BH4" s="1448"/>
      <c r="BI4" s="1448"/>
      <c r="BJ4" s="1449"/>
      <c r="BK4" s="1468"/>
      <c r="BL4" s="1469" t="s">
        <v>243</v>
      </c>
      <c r="BM4" s="1470"/>
      <c r="BN4" s="1447" t="s">
        <v>244</v>
      </c>
      <c r="BO4" s="1448"/>
      <c r="BP4" s="1448"/>
      <c r="BQ4" s="1448"/>
      <c r="BR4" s="1448"/>
      <c r="BS4" s="1448"/>
      <c r="BT4" s="1448"/>
      <c r="BU4" s="1448"/>
      <c r="BV4" s="1448"/>
      <c r="BW4" s="1448"/>
      <c r="BX4" s="1448"/>
      <c r="BY4" s="1448"/>
      <c r="BZ4" s="1448"/>
      <c r="CA4" s="1448"/>
      <c r="CB4" s="1448"/>
      <c r="CC4" s="1448"/>
      <c r="CD4" s="1448"/>
      <c r="CE4" s="1448"/>
      <c r="CF4" s="1448"/>
      <c r="CG4" s="1448"/>
      <c r="CH4" s="1448"/>
      <c r="CI4" s="1448"/>
      <c r="CJ4" s="1448"/>
      <c r="CK4" s="1448"/>
      <c r="CL4" s="1448"/>
      <c r="CM4" s="1448"/>
      <c r="CN4" s="1448"/>
      <c r="CO4" s="1448"/>
      <c r="CP4" s="1448"/>
      <c r="CQ4" s="1448"/>
      <c r="CR4" s="1448"/>
      <c r="CS4" s="1448"/>
      <c r="CT4" s="1448"/>
      <c r="CU4" s="1448"/>
      <c r="CV4" s="1448"/>
      <c r="CW4" s="1448"/>
      <c r="CX4" s="1448"/>
      <c r="CY4" s="1448"/>
      <c r="CZ4" s="1448"/>
      <c r="DA4" s="1448"/>
      <c r="DB4" s="1448"/>
      <c r="DC4" s="1448"/>
      <c r="DD4" s="1448"/>
      <c r="DE4" s="1448"/>
      <c r="DF4" s="1448"/>
      <c r="DG4" s="1448"/>
      <c r="DH4" s="1448"/>
      <c r="DI4" s="1448"/>
      <c r="DJ4" s="1448"/>
      <c r="DK4" s="1448"/>
      <c r="DL4" s="1448"/>
      <c r="DM4" s="1448"/>
      <c r="DN4" s="1448"/>
      <c r="DO4" s="1448"/>
      <c r="DP4" s="1448"/>
      <c r="DQ4" s="1448"/>
      <c r="DR4" s="1448"/>
      <c r="DS4" s="1448"/>
      <c r="DT4" s="1448"/>
      <c r="DU4" s="1448"/>
      <c r="DV4" s="1448"/>
      <c r="DW4" s="1448"/>
      <c r="DX4" s="1448"/>
      <c r="DY4" s="1448"/>
      <c r="DZ4" s="1448"/>
      <c r="EA4" s="1448"/>
      <c r="EB4" s="1448"/>
      <c r="EC4" s="1448"/>
      <c r="ED4" s="1448"/>
      <c r="EE4" s="1448"/>
      <c r="EF4" s="1448"/>
      <c r="EG4" s="1448"/>
      <c r="EH4" s="1448"/>
      <c r="EI4" s="1448"/>
      <c r="EJ4" s="1448"/>
      <c r="EK4" s="1448"/>
      <c r="EL4" s="1448"/>
      <c r="EM4" s="1448"/>
      <c r="EN4" s="1448"/>
      <c r="EO4" s="1448"/>
      <c r="EP4" s="1448"/>
      <c r="EQ4" s="1448"/>
      <c r="ER4" s="1448"/>
      <c r="ES4" s="1448"/>
      <c r="ET4" s="1448"/>
      <c r="EU4" s="1448"/>
      <c r="EV4" s="1448"/>
      <c r="EW4" s="1448"/>
      <c r="EX4" s="1448"/>
      <c r="EY4" s="1448"/>
      <c r="EZ4" s="1448"/>
      <c r="FA4" s="1448"/>
      <c r="FB4" s="1448"/>
      <c r="FC4" s="1448"/>
      <c r="FD4" s="1448"/>
      <c r="FE4" s="1448"/>
      <c r="FF4" s="1448"/>
      <c r="FG4" s="1448"/>
      <c r="FH4" s="1468"/>
      <c r="FI4" s="1471" t="s">
        <v>245</v>
      </c>
      <c r="FJ4" s="1470"/>
      <c r="FK4" s="1469" t="s">
        <v>246</v>
      </c>
      <c r="FL4" s="1471"/>
      <c r="FM4" s="1471"/>
      <c r="FN4" s="1471"/>
      <c r="FO4" s="1471"/>
      <c r="FP4" s="1471"/>
      <c r="FQ4" s="1471"/>
      <c r="FR4" s="1471"/>
      <c r="FS4" s="1471"/>
      <c r="FT4" s="1471"/>
      <c r="FU4" s="1471"/>
      <c r="FV4" s="1471"/>
      <c r="FW4" s="1471"/>
      <c r="FX4" s="1471"/>
      <c r="FY4" s="1471"/>
      <c r="FZ4" s="1471"/>
      <c r="GA4" s="1471"/>
      <c r="GB4" s="1471"/>
      <c r="GC4" s="1471"/>
      <c r="GD4" s="1471"/>
      <c r="GE4" s="1471"/>
      <c r="GF4" s="1471"/>
      <c r="GG4" s="1471"/>
      <c r="GH4" s="1471"/>
      <c r="GI4" s="1471"/>
      <c r="GJ4" s="1471"/>
      <c r="GK4" s="1470"/>
      <c r="GL4" s="81" t="s">
        <v>247</v>
      </c>
    </row>
    <row r="5" spans="1:194" ht="27.75" customHeight="1">
      <c r="A5" s="1414"/>
      <c r="B5" s="1415"/>
      <c r="C5" s="1416"/>
      <c r="D5" s="1455"/>
      <c r="E5" s="1431" t="s">
        <v>248</v>
      </c>
      <c r="F5" s="1430" t="s">
        <v>249</v>
      </c>
      <c r="G5" s="1458"/>
      <c r="H5" s="1442"/>
      <c r="I5" s="1442"/>
      <c r="J5" s="1442"/>
      <c r="K5" s="1456"/>
      <c r="L5" s="1442"/>
      <c r="M5" s="1442"/>
      <c r="N5" s="1462"/>
      <c r="O5" s="1456"/>
      <c r="P5" s="1464"/>
      <c r="Q5" s="50"/>
      <c r="R5" s="1420" t="s">
        <v>250</v>
      </c>
      <c r="S5" s="1420"/>
      <c r="T5" s="1420"/>
      <c r="U5" s="1420"/>
      <c r="V5" s="1431"/>
      <c r="W5" s="1431"/>
      <c r="X5" s="1431"/>
      <c r="Y5" s="1431"/>
      <c r="Z5" s="1431"/>
      <c r="AA5" s="1431" t="s">
        <v>251</v>
      </c>
      <c r="AB5" s="1432" t="s">
        <v>252</v>
      </c>
      <c r="AC5" s="1450" t="s">
        <v>70</v>
      </c>
      <c r="AD5" s="1431" t="s">
        <v>93</v>
      </c>
      <c r="AE5" s="1431"/>
      <c r="AF5" s="1431" t="s">
        <v>253</v>
      </c>
      <c r="AG5" s="1431"/>
      <c r="AH5" s="1431" t="s">
        <v>254</v>
      </c>
      <c r="AI5" s="1432"/>
      <c r="AJ5" s="1409"/>
      <c r="AK5" s="1450" t="s">
        <v>255</v>
      </c>
      <c r="AL5" s="1431"/>
      <c r="AM5" s="1431"/>
      <c r="AN5" s="1431" t="s">
        <v>136</v>
      </c>
      <c r="AO5" s="1431"/>
      <c r="AP5" s="1431"/>
      <c r="AQ5" s="1431" t="s">
        <v>256</v>
      </c>
      <c r="AR5" s="1431"/>
      <c r="AS5" s="1431"/>
      <c r="AT5" s="1431" t="s">
        <v>138</v>
      </c>
      <c r="AU5" s="1431"/>
      <c r="AV5" s="1431"/>
      <c r="AW5" s="1431" t="s">
        <v>139</v>
      </c>
      <c r="AX5" s="1431"/>
      <c r="AY5" s="1431"/>
      <c r="AZ5" s="1431" t="s">
        <v>114</v>
      </c>
      <c r="BA5" s="1431"/>
      <c r="BB5" s="1431"/>
      <c r="BC5" s="1431" t="s">
        <v>83</v>
      </c>
      <c r="BD5" s="1431"/>
      <c r="BE5" s="1431"/>
      <c r="BF5" s="1431" t="s">
        <v>84</v>
      </c>
      <c r="BG5" s="1431"/>
      <c r="BH5" s="1431"/>
      <c r="BI5" s="1431" t="s">
        <v>85</v>
      </c>
      <c r="BJ5" s="1432"/>
      <c r="BK5" s="1409"/>
      <c r="BL5" s="1421" t="s">
        <v>257</v>
      </c>
      <c r="BM5" s="1424" t="s">
        <v>258</v>
      </c>
      <c r="BN5" s="1433" t="s">
        <v>255</v>
      </c>
      <c r="BO5" s="1433"/>
      <c r="BP5" s="1433"/>
      <c r="BQ5" s="1433"/>
      <c r="BR5" s="1433"/>
      <c r="BS5" s="1433"/>
      <c r="BT5" s="1433"/>
      <c r="BU5" s="1433"/>
      <c r="BV5" s="1433"/>
      <c r="BW5" s="1433"/>
      <c r="BX5" s="1452"/>
      <c r="BY5" s="1432" t="s">
        <v>136</v>
      </c>
      <c r="BZ5" s="1433"/>
      <c r="CA5" s="1433"/>
      <c r="CB5" s="1433"/>
      <c r="CC5" s="1433"/>
      <c r="CD5" s="1433"/>
      <c r="CE5" s="1433"/>
      <c r="CF5" s="1433"/>
      <c r="CG5" s="1433"/>
      <c r="CH5" s="1433"/>
      <c r="CI5" s="1420"/>
      <c r="CJ5" s="1432" t="s">
        <v>137</v>
      </c>
      <c r="CK5" s="1433"/>
      <c r="CL5" s="1433"/>
      <c r="CM5" s="1433"/>
      <c r="CN5" s="1433"/>
      <c r="CO5" s="1433"/>
      <c r="CP5" s="1433"/>
      <c r="CQ5" s="1433"/>
      <c r="CR5" s="1433"/>
      <c r="CS5" s="1433"/>
      <c r="CT5" s="1420"/>
      <c r="CU5" s="1432" t="s">
        <v>138</v>
      </c>
      <c r="CV5" s="1433"/>
      <c r="CW5" s="1433"/>
      <c r="CX5" s="1433"/>
      <c r="CY5" s="1433"/>
      <c r="CZ5" s="1433"/>
      <c r="DA5" s="1433"/>
      <c r="DB5" s="1433"/>
      <c r="DC5" s="1433"/>
      <c r="DD5" s="1433"/>
      <c r="DE5" s="1420"/>
      <c r="DF5" s="1432" t="s">
        <v>139</v>
      </c>
      <c r="DG5" s="1433"/>
      <c r="DH5" s="1433"/>
      <c r="DI5" s="1433"/>
      <c r="DJ5" s="1433"/>
      <c r="DK5" s="1433"/>
      <c r="DL5" s="1433"/>
      <c r="DM5" s="1433"/>
      <c r="DN5" s="1433"/>
      <c r="DO5" s="1433"/>
      <c r="DP5" s="1420"/>
      <c r="DQ5" s="1432" t="s">
        <v>259</v>
      </c>
      <c r="DR5" s="1433"/>
      <c r="DS5" s="1433"/>
      <c r="DT5" s="1433"/>
      <c r="DU5" s="1433"/>
      <c r="DV5" s="1433"/>
      <c r="DW5" s="1433"/>
      <c r="DX5" s="1433"/>
      <c r="DY5" s="1433"/>
      <c r="DZ5" s="1433"/>
      <c r="EA5" s="1420"/>
      <c r="EB5" s="1432" t="s">
        <v>83</v>
      </c>
      <c r="EC5" s="1433"/>
      <c r="ED5" s="1433"/>
      <c r="EE5" s="1433"/>
      <c r="EF5" s="1433"/>
      <c r="EG5" s="1433"/>
      <c r="EH5" s="1433"/>
      <c r="EI5" s="1433"/>
      <c r="EJ5" s="1433"/>
      <c r="EK5" s="1433"/>
      <c r="EL5" s="1420"/>
      <c r="EM5" s="1432" t="s">
        <v>260</v>
      </c>
      <c r="EN5" s="1433"/>
      <c r="EO5" s="1433"/>
      <c r="EP5" s="1433"/>
      <c r="EQ5" s="1433"/>
      <c r="ER5" s="1433"/>
      <c r="ES5" s="1433"/>
      <c r="ET5" s="1433"/>
      <c r="EU5" s="1433"/>
      <c r="EV5" s="1433"/>
      <c r="EW5" s="1420"/>
      <c r="EX5" s="1432" t="s">
        <v>85</v>
      </c>
      <c r="EY5" s="1433"/>
      <c r="EZ5" s="1433"/>
      <c r="FA5" s="1433"/>
      <c r="FB5" s="1433"/>
      <c r="FC5" s="1433"/>
      <c r="FD5" s="1433"/>
      <c r="FE5" s="1433"/>
      <c r="FF5" s="1433"/>
      <c r="FG5" s="1433"/>
      <c r="FH5" s="1410"/>
      <c r="FI5" s="1436" t="s">
        <v>261</v>
      </c>
      <c r="FJ5" s="1439" t="s">
        <v>262</v>
      </c>
      <c r="FK5" s="1450" t="s">
        <v>263</v>
      </c>
      <c r="FL5" s="1431" t="s">
        <v>264</v>
      </c>
      <c r="FM5" s="1431"/>
      <c r="FN5" s="1431"/>
      <c r="FO5" s="1431"/>
      <c r="FP5" s="1431"/>
      <c r="FQ5" s="1431"/>
      <c r="FR5" s="1431"/>
      <c r="FS5" s="1431"/>
      <c r="FT5" s="1431"/>
      <c r="FU5" s="1431"/>
      <c r="FV5" s="1431"/>
      <c r="FW5" s="1431"/>
      <c r="FX5" s="1431"/>
      <c r="FY5" s="1431"/>
      <c r="FZ5" s="1431"/>
      <c r="GA5" s="1431"/>
      <c r="GB5" s="1431"/>
      <c r="GC5" s="1431"/>
      <c r="GD5" s="1431"/>
      <c r="GE5" s="1431"/>
      <c r="GF5" s="1431"/>
      <c r="GG5" s="1431"/>
      <c r="GH5" s="1431" t="s">
        <v>265</v>
      </c>
      <c r="GI5" s="1431" t="s">
        <v>266</v>
      </c>
      <c r="GJ5" s="1431" t="s">
        <v>267</v>
      </c>
      <c r="GK5" s="1409" t="s">
        <v>268</v>
      </c>
      <c r="GL5" s="1410" t="s">
        <v>269</v>
      </c>
    </row>
    <row r="6" spans="1:194" ht="76.5" customHeight="1">
      <c r="A6" s="1414"/>
      <c r="B6" s="1415"/>
      <c r="C6" s="1416"/>
      <c r="D6" s="1455"/>
      <c r="E6" s="1442"/>
      <c r="F6" s="1456"/>
      <c r="G6" s="1458"/>
      <c r="H6" s="1442"/>
      <c r="I6" s="1442"/>
      <c r="J6" s="1442"/>
      <c r="K6" s="1456"/>
      <c r="L6" s="1442"/>
      <c r="M6" s="1442"/>
      <c r="N6" s="1462"/>
      <c r="O6" s="1456"/>
      <c r="P6" s="1464"/>
      <c r="Q6" s="50"/>
      <c r="R6" s="1465" t="s">
        <v>270</v>
      </c>
      <c r="S6" s="1444" t="s">
        <v>136</v>
      </c>
      <c r="T6" s="1444" t="s">
        <v>137</v>
      </c>
      <c r="U6" s="1444" t="s">
        <v>138</v>
      </c>
      <c r="V6" s="1444" t="s">
        <v>139</v>
      </c>
      <c r="W6" s="1446" t="s">
        <v>271</v>
      </c>
      <c r="X6" s="1444" t="s">
        <v>210</v>
      </c>
      <c r="Y6" s="1446" t="s">
        <v>272</v>
      </c>
      <c r="Z6" s="1446" t="s">
        <v>273</v>
      </c>
      <c r="AA6" s="1431"/>
      <c r="AB6" s="1432"/>
      <c r="AC6" s="1450"/>
      <c r="AD6" s="1431" t="s">
        <v>274</v>
      </c>
      <c r="AE6" s="1431" t="s">
        <v>275</v>
      </c>
      <c r="AF6" s="1431" t="s">
        <v>276</v>
      </c>
      <c r="AG6" s="1431" t="s">
        <v>275</v>
      </c>
      <c r="AH6" s="1430" t="s">
        <v>277</v>
      </c>
      <c r="AI6" s="1431" t="s">
        <v>278</v>
      </c>
      <c r="AJ6" s="1409" t="s">
        <v>275</v>
      </c>
      <c r="AK6" s="1443" t="s">
        <v>279</v>
      </c>
      <c r="AL6" s="1430" t="s">
        <v>280</v>
      </c>
      <c r="AM6" s="1430" t="s">
        <v>275</v>
      </c>
      <c r="AN6" s="1430" t="s">
        <v>279</v>
      </c>
      <c r="AO6" s="1430" t="s">
        <v>280</v>
      </c>
      <c r="AP6" s="1430" t="s">
        <v>275</v>
      </c>
      <c r="AQ6" s="1430" t="s">
        <v>279</v>
      </c>
      <c r="AR6" s="1430" t="s">
        <v>280</v>
      </c>
      <c r="AS6" s="1430" t="s">
        <v>275</v>
      </c>
      <c r="AT6" s="1430" t="s">
        <v>279</v>
      </c>
      <c r="AU6" s="1430" t="s">
        <v>280</v>
      </c>
      <c r="AV6" s="1430" t="s">
        <v>275</v>
      </c>
      <c r="AW6" s="1430" t="s">
        <v>279</v>
      </c>
      <c r="AX6" s="1430" t="s">
        <v>280</v>
      </c>
      <c r="AY6" s="1430" t="s">
        <v>275</v>
      </c>
      <c r="AZ6" s="1430" t="s">
        <v>279</v>
      </c>
      <c r="BA6" s="1429" t="s">
        <v>280</v>
      </c>
      <c r="BB6" s="1430" t="s">
        <v>275</v>
      </c>
      <c r="BC6" s="1430" t="s">
        <v>279</v>
      </c>
      <c r="BD6" s="1429" t="s">
        <v>280</v>
      </c>
      <c r="BE6" s="1430" t="s">
        <v>275</v>
      </c>
      <c r="BF6" s="1430" t="s">
        <v>279</v>
      </c>
      <c r="BG6" s="1429" t="s">
        <v>280</v>
      </c>
      <c r="BH6" s="1430" t="s">
        <v>275</v>
      </c>
      <c r="BI6" s="1430" t="s">
        <v>279</v>
      </c>
      <c r="BJ6" s="1420" t="s">
        <v>280</v>
      </c>
      <c r="BK6" s="1409" t="s">
        <v>275</v>
      </c>
      <c r="BL6" s="1422"/>
      <c r="BM6" s="1425"/>
      <c r="BN6" s="67">
        <f>BP6-365</f>
        <v>42827</v>
      </c>
      <c r="BO6" s="68" t="s">
        <v>70</v>
      </c>
      <c r="BP6" s="69">
        <f>BR6-365</f>
        <v>43192</v>
      </c>
      <c r="BQ6" s="68" t="s">
        <v>70</v>
      </c>
      <c r="BR6" s="69">
        <f>BT6-365</f>
        <v>43557</v>
      </c>
      <c r="BS6" s="68" t="s">
        <v>70</v>
      </c>
      <c r="BT6" s="69">
        <f>BV6-365</f>
        <v>43922</v>
      </c>
      <c r="BU6" s="68" t="s">
        <v>70</v>
      </c>
      <c r="BV6" s="69">
        <f>'入力用②（定期報告）'!V87</f>
        <v>44287</v>
      </c>
      <c r="BW6" s="68" t="s">
        <v>70</v>
      </c>
      <c r="BX6" s="1427" t="s">
        <v>281</v>
      </c>
      <c r="BY6" s="67">
        <f>$BN$6</f>
        <v>42827</v>
      </c>
      <c r="BZ6" s="68" t="s">
        <v>70</v>
      </c>
      <c r="CA6" s="69">
        <f>$BP$6</f>
        <v>43192</v>
      </c>
      <c r="CB6" s="68" t="s">
        <v>70</v>
      </c>
      <c r="CC6" s="69">
        <f>$BR$6</f>
        <v>43557</v>
      </c>
      <c r="CD6" s="68" t="s">
        <v>70</v>
      </c>
      <c r="CE6" s="69">
        <f>$BT$6</f>
        <v>43922</v>
      </c>
      <c r="CF6" s="68" t="s">
        <v>70</v>
      </c>
      <c r="CG6" s="69">
        <f>$BV$6</f>
        <v>44287</v>
      </c>
      <c r="CH6" s="68" t="s">
        <v>70</v>
      </c>
      <c r="CI6" s="1427" t="s">
        <v>281</v>
      </c>
      <c r="CJ6" s="67">
        <f>$BN$6</f>
        <v>42827</v>
      </c>
      <c r="CK6" s="68" t="s">
        <v>70</v>
      </c>
      <c r="CL6" s="69">
        <f>$BP$6</f>
        <v>43192</v>
      </c>
      <c r="CM6" s="68" t="s">
        <v>70</v>
      </c>
      <c r="CN6" s="69">
        <f>$BR$6</f>
        <v>43557</v>
      </c>
      <c r="CO6" s="68" t="s">
        <v>70</v>
      </c>
      <c r="CP6" s="69">
        <f>$BT$6</f>
        <v>43922</v>
      </c>
      <c r="CQ6" s="68" t="s">
        <v>70</v>
      </c>
      <c r="CR6" s="69">
        <f>$BV$6</f>
        <v>44287</v>
      </c>
      <c r="CS6" s="68" t="s">
        <v>70</v>
      </c>
      <c r="CT6" s="1427" t="s">
        <v>281</v>
      </c>
      <c r="CU6" s="67">
        <f>$BN$6</f>
        <v>42827</v>
      </c>
      <c r="CV6" s="68" t="s">
        <v>70</v>
      </c>
      <c r="CW6" s="69">
        <f>$BP$6</f>
        <v>43192</v>
      </c>
      <c r="CX6" s="68" t="s">
        <v>70</v>
      </c>
      <c r="CY6" s="69">
        <f>$BR$6</f>
        <v>43557</v>
      </c>
      <c r="CZ6" s="68" t="s">
        <v>70</v>
      </c>
      <c r="DA6" s="69">
        <f>$BT$6</f>
        <v>43922</v>
      </c>
      <c r="DB6" s="68" t="s">
        <v>70</v>
      </c>
      <c r="DC6" s="69">
        <f>$BV$6</f>
        <v>44287</v>
      </c>
      <c r="DD6" s="68" t="s">
        <v>70</v>
      </c>
      <c r="DE6" s="1427" t="s">
        <v>281</v>
      </c>
      <c r="DF6" s="67">
        <f>$BN$6</f>
        <v>42827</v>
      </c>
      <c r="DG6" s="68" t="s">
        <v>70</v>
      </c>
      <c r="DH6" s="69">
        <f>$BP$6</f>
        <v>43192</v>
      </c>
      <c r="DI6" s="68" t="s">
        <v>70</v>
      </c>
      <c r="DJ6" s="69">
        <f>$BR$6</f>
        <v>43557</v>
      </c>
      <c r="DK6" s="68" t="s">
        <v>70</v>
      </c>
      <c r="DL6" s="69">
        <f>$BT$6</f>
        <v>43922</v>
      </c>
      <c r="DM6" s="68" t="s">
        <v>70</v>
      </c>
      <c r="DN6" s="69">
        <f>$BV$6</f>
        <v>44287</v>
      </c>
      <c r="DO6" s="68" t="s">
        <v>70</v>
      </c>
      <c r="DP6" s="1427" t="s">
        <v>281</v>
      </c>
      <c r="DQ6" s="67">
        <f>$BN$6</f>
        <v>42827</v>
      </c>
      <c r="DR6" s="68" t="s">
        <v>70</v>
      </c>
      <c r="DS6" s="69">
        <f>$BP$6</f>
        <v>43192</v>
      </c>
      <c r="DT6" s="68" t="s">
        <v>70</v>
      </c>
      <c r="DU6" s="69">
        <f>$BR$6</f>
        <v>43557</v>
      </c>
      <c r="DV6" s="68" t="s">
        <v>70</v>
      </c>
      <c r="DW6" s="69">
        <f>$BT$6</f>
        <v>43922</v>
      </c>
      <c r="DX6" s="68" t="s">
        <v>70</v>
      </c>
      <c r="DY6" s="69">
        <f>$BV$6</f>
        <v>44287</v>
      </c>
      <c r="DZ6" s="68" t="s">
        <v>70</v>
      </c>
      <c r="EA6" s="1427" t="s">
        <v>281</v>
      </c>
      <c r="EB6" s="67">
        <f>$BN$6</f>
        <v>42827</v>
      </c>
      <c r="EC6" s="68" t="s">
        <v>70</v>
      </c>
      <c r="ED6" s="69">
        <f>$BP$6</f>
        <v>43192</v>
      </c>
      <c r="EE6" s="68" t="s">
        <v>70</v>
      </c>
      <c r="EF6" s="69">
        <f>$BR$6</f>
        <v>43557</v>
      </c>
      <c r="EG6" s="68" t="s">
        <v>70</v>
      </c>
      <c r="EH6" s="69">
        <f>$BT$6</f>
        <v>43922</v>
      </c>
      <c r="EI6" s="68" t="s">
        <v>70</v>
      </c>
      <c r="EJ6" s="69">
        <f>$BV$6</f>
        <v>44287</v>
      </c>
      <c r="EK6" s="68" t="s">
        <v>70</v>
      </c>
      <c r="EL6" s="1427" t="s">
        <v>281</v>
      </c>
      <c r="EM6" s="67">
        <f>$BN$6</f>
        <v>42827</v>
      </c>
      <c r="EN6" s="68" t="s">
        <v>70</v>
      </c>
      <c r="EO6" s="69">
        <f>$BP$6</f>
        <v>43192</v>
      </c>
      <c r="EP6" s="68" t="s">
        <v>70</v>
      </c>
      <c r="EQ6" s="69">
        <f>$BR$6</f>
        <v>43557</v>
      </c>
      <c r="ER6" s="68" t="s">
        <v>70</v>
      </c>
      <c r="ES6" s="69">
        <f>$BT$6</f>
        <v>43922</v>
      </c>
      <c r="ET6" s="68" t="s">
        <v>70</v>
      </c>
      <c r="EU6" s="69">
        <f>$BV$6</f>
        <v>44287</v>
      </c>
      <c r="EV6" s="68" t="s">
        <v>70</v>
      </c>
      <c r="EW6" s="1427" t="s">
        <v>281</v>
      </c>
      <c r="EX6" s="67">
        <f>$BN$6</f>
        <v>42827</v>
      </c>
      <c r="EY6" s="68" t="s">
        <v>70</v>
      </c>
      <c r="EZ6" s="69">
        <f>$BP$6</f>
        <v>43192</v>
      </c>
      <c r="FA6" s="68" t="s">
        <v>70</v>
      </c>
      <c r="FB6" s="69">
        <f>$BR$6</f>
        <v>43557</v>
      </c>
      <c r="FC6" s="68" t="s">
        <v>70</v>
      </c>
      <c r="FD6" s="69">
        <f>$BT$6</f>
        <v>43922</v>
      </c>
      <c r="FE6" s="68" t="s">
        <v>70</v>
      </c>
      <c r="FF6" s="69">
        <f>$BV$6</f>
        <v>44287</v>
      </c>
      <c r="FG6" s="68" t="s">
        <v>70</v>
      </c>
      <c r="FH6" s="1434" t="s">
        <v>281</v>
      </c>
      <c r="FI6" s="1437"/>
      <c r="FJ6" s="1440"/>
      <c r="FK6" s="1450"/>
      <c r="FL6" s="1432" t="s">
        <v>282</v>
      </c>
      <c r="FM6" s="1420"/>
      <c r="FN6" s="1432" t="s">
        <v>283</v>
      </c>
      <c r="FO6" s="1433"/>
      <c r="FP6" s="1433"/>
      <c r="FQ6" s="1433"/>
      <c r="FR6" s="1433"/>
      <c r="FS6" s="1433"/>
      <c r="FT6" s="1420"/>
      <c r="FU6" s="1431" t="s">
        <v>284</v>
      </c>
      <c r="FV6" s="1431"/>
      <c r="FW6" s="1431"/>
      <c r="FX6" s="1431"/>
      <c r="FY6" s="1431"/>
      <c r="FZ6" s="1431"/>
      <c r="GA6" s="1431"/>
      <c r="GB6" s="1431" t="s">
        <v>170</v>
      </c>
      <c r="GC6" s="1431"/>
      <c r="GD6" s="1431"/>
      <c r="GE6" s="1431"/>
      <c r="GF6" s="1431"/>
      <c r="GG6" s="1431"/>
      <c r="GH6" s="1431"/>
      <c r="GI6" s="1431"/>
      <c r="GJ6" s="1431"/>
      <c r="GK6" s="1409"/>
      <c r="GL6" s="1410"/>
    </row>
    <row r="7" spans="1:194" ht="27.75" customHeight="1">
      <c r="A7" s="1417"/>
      <c r="B7" s="1418"/>
      <c r="C7" s="1419"/>
      <c r="D7" s="1455"/>
      <c r="E7" s="1442"/>
      <c r="F7" s="1456"/>
      <c r="G7" s="1459"/>
      <c r="H7" s="1442"/>
      <c r="I7" s="1442"/>
      <c r="J7" s="1442"/>
      <c r="K7" s="1456"/>
      <c r="L7" s="1442"/>
      <c r="M7" s="1442"/>
      <c r="N7" s="1462"/>
      <c r="O7" s="1456"/>
      <c r="P7" s="1464"/>
      <c r="Q7" s="49"/>
      <c r="R7" s="1466"/>
      <c r="S7" s="1445"/>
      <c r="T7" s="1445"/>
      <c r="U7" s="1445"/>
      <c r="V7" s="1445"/>
      <c r="W7" s="1446"/>
      <c r="X7" s="1445"/>
      <c r="Y7" s="1446"/>
      <c r="Z7" s="1446"/>
      <c r="AA7" s="1431"/>
      <c r="AB7" s="1432"/>
      <c r="AC7" s="1451"/>
      <c r="AD7" s="1442"/>
      <c r="AE7" s="1442"/>
      <c r="AF7" s="1442"/>
      <c r="AG7" s="1431"/>
      <c r="AH7" s="1430"/>
      <c r="AI7" s="1431"/>
      <c r="AJ7" s="1409"/>
      <c r="AK7" s="1443"/>
      <c r="AL7" s="1430"/>
      <c r="AM7" s="1430"/>
      <c r="AN7" s="1430"/>
      <c r="AO7" s="1430"/>
      <c r="AP7" s="1430"/>
      <c r="AQ7" s="1430"/>
      <c r="AR7" s="1430"/>
      <c r="AS7" s="1430"/>
      <c r="AT7" s="1430"/>
      <c r="AU7" s="1430"/>
      <c r="AV7" s="1430"/>
      <c r="AW7" s="1430"/>
      <c r="AX7" s="1430"/>
      <c r="AY7" s="1430"/>
      <c r="AZ7" s="1430"/>
      <c r="BA7" s="1429"/>
      <c r="BB7" s="1430"/>
      <c r="BC7" s="1430"/>
      <c r="BD7" s="1429"/>
      <c r="BE7" s="1430"/>
      <c r="BF7" s="1430"/>
      <c r="BG7" s="1429"/>
      <c r="BH7" s="1430"/>
      <c r="BI7" s="1430"/>
      <c r="BJ7" s="1420"/>
      <c r="BK7" s="1409"/>
      <c r="BL7" s="1423"/>
      <c r="BM7" s="1426"/>
      <c r="BN7" s="51" t="s">
        <v>285</v>
      </c>
      <c r="BO7" s="70" t="s">
        <v>275</v>
      </c>
      <c r="BP7" s="71" t="s">
        <v>130</v>
      </c>
      <c r="BQ7" s="72" t="s">
        <v>275</v>
      </c>
      <c r="BR7" s="39" t="s">
        <v>130</v>
      </c>
      <c r="BS7" s="70" t="s">
        <v>275</v>
      </c>
      <c r="BT7" s="39" t="s">
        <v>130</v>
      </c>
      <c r="BU7" s="70" t="s">
        <v>275</v>
      </c>
      <c r="BV7" s="39" t="s">
        <v>130</v>
      </c>
      <c r="BW7" s="70" t="s">
        <v>275</v>
      </c>
      <c r="BX7" s="1428"/>
      <c r="BY7" s="51" t="s">
        <v>130</v>
      </c>
      <c r="BZ7" s="70" t="s">
        <v>275</v>
      </c>
      <c r="CA7" s="71" t="s">
        <v>130</v>
      </c>
      <c r="CB7" s="72" t="s">
        <v>275</v>
      </c>
      <c r="CC7" s="39" t="s">
        <v>130</v>
      </c>
      <c r="CD7" s="70" t="s">
        <v>275</v>
      </c>
      <c r="CE7" s="39" t="s">
        <v>130</v>
      </c>
      <c r="CF7" s="70" t="s">
        <v>275</v>
      </c>
      <c r="CG7" s="39" t="s">
        <v>130</v>
      </c>
      <c r="CH7" s="70" t="s">
        <v>275</v>
      </c>
      <c r="CI7" s="1428"/>
      <c r="CJ7" s="51" t="s">
        <v>130</v>
      </c>
      <c r="CK7" s="70" t="s">
        <v>275</v>
      </c>
      <c r="CL7" s="71" t="s">
        <v>130</v>
      </c>
      <c r="CM7" s="72" t="s">
        <v>275</v>
      </c>
      <c r="CN7" s="39" t="s">
        <v>130</v>
      </c>
      <c r="CO7" s="70" t="s">
        <v>275</v>
      </c>
      <c r="CP7" s="39" t="s">
        <v>130</v>
      </c>
      <c r="CQ7" s="70" t="s">
        <v>275</v>
      </c>
      <c r="CR7" s="39" t="s">
        <v>130</v>
      </c>
      <c r="CS7" s="70" t="s">
        <v>275</v>
      </c>
      <c r="CT7" s="1428"/>
      <c r="CU7" s="51" t="s">
        <v>130</v>
      </c>
      <c r="CV7" s="70" t="s">
        <v>275</v>
      </c>
      <c r="CW7" s="71" t="s">
        <v>130</v>
      </c>
      <c r="CX7" s="72" t="s">
        <v>275</v>
      </c>
      <c r="CY7" s="39" t="s">
        <v>130</v>
      </c>
      <c r="CZ7" s="70" t="s">
        <v>275</v>
      </c>
      <c r="DA7" s="39" t="s">
        <v>130</v>
      </c>
      <c r="DB7" s="70" t="s">
        <v>275</v>
      </c>
      <c r="DC7" s="39" t="s">
        <v>130</v>
      </c>
      <c r="DD7" s="70" t="s">
        <v>275</v>
      </c>
      <c r="DE7" s="1428"/>
      <c r="DF7" s="51" t="s">
        <v>130</v>
      </c>
      <c r="DG7" s="70" t="s">
        <v>275</v>
      </c>
      <c r="DH7" s="71" t="s">
        <v>130</v>
      </c>
      <c r="DI7" s="72" t="s">
        <v>275</v>
      </c>
      <c r="DJ7" s="39" t="s">
        <v>130</v>
      </c>
      <c r="DK7" s="70" t="s">
        <v>275</v>
      </c>
      <c r="DL7" s="39" t="s">
        <v>130</v>
      </c>
      <c r="DM7" s="70" t="s">
        <v>275</v>
      </c>
      <c r="DN7" s="39" t="s">
        <v>130</v>
      </c>
      <c r="DO7" s="70" t="s">
        <v>275</v>
      </c>
      <c r="DP7" s="1428"/>
      <c r="DQ7" s="51" t="s">
        <v>130</v>
      </c>
      <c r="DR7" s="70" t="s">
        <v>275</v>
      </c>
      <c r="DS7" s="71" t="s">
        <v>130</v>
      </c>
      <c r="DT7" s="72" t="s">
        <v>275</v>
      </c>
      <c r="DU7" s="39" t="s">
        <v>130</v>
      </c>
      <c r="DV7" s="70" t="s">
        <v>275</v>
      </c>
      <c r="DW7" s="39" t="s">
        <v>130</v>
      </c>
      <c r="DX7" s="70" t="s">
        <v>275</v>
      </c>
      <c r="DY7" s="39" t="s">
        <v>130</v>
      </c>
      <c r="DZ7" s="70" t="s">
        <v>275</v>
      </c>
      <c r="EA7" s="1428"/>
      <c r="EB7" s="51" t="s">
        <v>130</v>
      </c>
      <c r="EC7" s="70" t="s">
        <v>275</v>
      </c>
      <c r="ED7" s="71" t="s">
        <v>130</v>
      </c>
      <c r="EE7" s="72" t="s">
        <v>275</v>
      </c>
      <c r="EF7" s="39" t="s">
        <v>130</v>
      </c>
      <c r="EG7" s="70" t="s">
        <v>275</v>
      </c>
      <c r="EH7" s="39" t="s">
        <v>130</v>
      </c>
      <c r="EI7" s="70" t="s">
        <v>275</v>
      </c>
      <c r="EJ7" s="39" t="s">
        <v>130</v>
      </c>
      <c r="EK7" s="70" t="s">
        <v>275</v>
      </c>
      <c r="EL7" s="1428"/>
      <c r="EM7" s="51" t="s">
        <v>130</v>
      </c>
      <c r="EN7" s="70" t="s">
        <v>275</v>
      </c>
      <c r="EO7" s="71" t="s">
        <v>130</v>
      </c>
      <c r="EP7" s="72" t="s">
        <v>275</v>
      </c>
      <c r="EQ7" s="39" t="s">
        <v>130</v>
      </c>
      <c r="ER7" s="70" t="s">
        <v>275</v>
      </c>
      <c r="ES7" s="39" t="s">
        <v>130</v>
      </c>
      <c r="ET7" s="70" t="s">
        <v>275</v>
      </c>
      <c r="EU7" s="39" t="s">
        <v>130</v>
      </c>
      <c r="EV7" s="70" t="s">
        <v>275</v>
      </c>
      <c r="EW7" s="1428"/>
      <c r="EX7" s="51" t="s">
        <v>130</v>
      </c>
      <c r="EY7" s="70" t="s">
        <v>275</v>
      </c>
      <c r="EZ7" s="71" t="s">
        <v>130</v>
      </c>
      <c r="FA7" s="72" t="s">
        <v>275</v>
      </c>
      <c r="FB7" s="39" t="s">
        <v>130</v>
      </c>
      <c r="FC7" s="70" t="s">
        <v>275</v>
      </c>
      <c r="FD7" s="39" t="s">
        <v>130</v>
      </c>
      <c r="FE7" s="70" t="s">
        <v>275</v>
      </c>
      <c r="FF7" s="39" t="s">
        <v>130</v>
      </c>
      <c r="FG7" s="70" t="s">
        <v>275</v>
      </c>
      <c r="FH7" s="1435"/>
      <c r="FI7" s="1438"/>
      <c r="FJ7" s="1441"/>
      <c r="FK7" s="1450"/>
      <c r="FL7" s="78" t="s">
        <v>286</v>
      </c>
      <c r="FM7" s="78" t="s">
        <v>287</v>
      </c>
      <c r="FN7" s="78" t="s">
        <v>286</v>
      </c>
      <c r="FO7" s="78" t="s">
        <v>288</v>
      </c>
      <c r="FP7" s="78" t="s">
        <v>289</v>
      </c>
      <c r="FQ7" s="78" t="s">
        <v>290</v>
      </c>
      <c r="FR7" s="78" t="s">
        <v>164</v>
      </c>
      <c r="FS7" s="78" t="s">
        <v>291</v>
      </c>
      <c r="FT7" s="78" t="s">
        <v>287</v>
      </c>
      <c r="FU7" s="78" t="s">
        <v>292</v>
      </c>
      <c r="FV7" s="78" t="s">
        <v>293</v>
      </c>
      <c r="FW7" s="78" t="s">
        <v>294</v>
      </c>
      <c r="FX7" s="78" t="s">
        <v>295</v>
      </c>
      <c r="FY7" s="78" t="s">
        <v>164</v>
      </c>
      <c r="FZ7" s="78" t="s">
        <v>291</v>
      </c>
      <c r="GA7" s="78" t="s">
        <v>287</v>
      </c>
      <c r="GB7" s="78" t="s">
        <v>296</v>
      </c>
      <c r="GC7" s="78" t="s">
        <v>297</v>
      </c>
      <c r="GD7" s="78" t="s">
        <v>298</v>
      </c>
      <c r="GE7" s="78" t="s">
        <v>164</v>
      </c>
      <c r="GF7" s="78" t="s">
        <v>291</v>
      </c>
      <c r="GG7" s="78" t="s">
        <v>287</v>
      </c>
      <c r="GH7" s="1431"/>
      <c r="GI7" s="1431"/>
      <c r="GJ7" s="1431"/>
      <c r="GK7" s="1409"/>
      <c r="GL7" s="1410"/>
    </row>
    <row r="8" spans="1:194">
      <c r="A8" s="35" t="str">
        <f>E8</f>
        <v>Ｅ</v>
      </c>
      <c r="B8" s="36" t="s">
        <v>59</v>
      </c>
      <c r="C8" s="37"/>
      <c r="D8" s="38">
        <f ca="1">TODAY()</f>
        <v>44792</v>
      </c>
      <c r="E8" s="39" t="str">
        <f>IF(OR(F8="コ",F8="サ",F8="シ",F8="ス",F8="セ",F8="ソ",F8="タ",F8="チ",F8="ツ"),"Ｅ",IF(F8="","",IF(OR(F8="ア",F8="イ",F8="ウ",F8="エ",F8="オ",F8="カ",F8="キ",F8="ク",F8="ケ"),"Ｂ","他省")))</f>
        <v>Ｅ</v>
      </c>
      <c r="F8" s="39" t="str">
        <f>VLOOKUP('入力用②（定期報告）'!B10,'（職員限り）別記表'!A4:B21,2,FALSE)</f>
        <v>シ</v>
      </c>
      <c r="G8" s="39" t="str">
        <f>印刷用!L57</f>
        <v/>
      </c>
      <c r="H8" s="40">
        <f>IF(OR('入力用②（定期報告）'!J34="",'入力用②（定期報告）'!J34="フランチャイズ加盟事業者のみ入力"),'入力用②（定期報告）'!U21,'入力用②（定期報告）'!U21&amp;"（"&amp;'入力用②（定期報告）'!J34&amp;"）")</f>
        <v>0</v>
      </c>
      <c r="I8" s="45">
        <f>印刷用!L49</f>
        <v>0</v>
      </c>
      <c r="J8" s="39" t="e">
        <f>VLOOKUP(LEFT(K8,2),'（職員限り）別記表'!E4:F50,2,FALSE)</f>
        <v>#N/A</v>
      </c>
      <c r="K8" s="40" t="str">
        <f>IF(印刷用!U34="",,印刷用!U34)&amp;IF(印刷用!U35="",,"　"&amp;印刷用!U35)&amp;IF(印刷用!U34=印刷用!L51,,"　（他の所在地あり）")</f>
        <v/>
      </c>
      <c r="L8" s="40" t="str">
        <f>IF(OR('入力用②（定期報告）'!P42="",'入力用②（定期報告）'!U42="",'入力用②（定期報告）'!Z42=""),"入力漏れまたは不完全",ASC('入力用②（定期報告）'!P42)&amp;"-"&amp;ASC('入力用②（定期報告）'!U42)&amp;"-"&amp;ASC('入力用②（定期報告）'!Z42))</f>
        <v>入力漏れまたは不完全</v>
      </c>
      <c r="M8" s="39" t="str">
        <f>VLOOKUP(印刷用!L55,'（職員限り）別記表'!A27:B35,2,FALSE)</f>
        <v>C</v>
      </c>
      <c r="N8" s="46" t="str">
        <f>印刷用!L59&amp;IF(AND(ASC('入力用②（定期報告）'!P42)=ASC('入力用②（定期報告）'!J50),ASC('入力用②（定期報告）'!U42)=ASC('入力用②（定期報告）'!T50),ASC('入力用②（定期報告）'!Z42)=ASC('入力用②（定期報告）'!Y50)),"","（"&amp;ASC('入力用②（定期報告）'!J50)&amp;"-"&amp;ASC('入力用②（定期報告）'!T50)&amp;"-"&amp;ASC('入力用②（定期報告）'!Y50)&amp;"）")</f>
        <v>0</v>
      </c>
      <c r="O8" s="312" t="str">
        <f>IF('入力用②（定期報告）'!U24="","空欄",ASC('入力用②（定期報告）'!U24))</f>
        <v>4xxxxxxxxx</v>
      </c>
      <c r="P8" s="47" t="str">
        <f>DBCS(E8)&amp;"－"&amp;DBCS(F8)&amp;"－"</f>
        <v>Ｅ－シ－</v>
      </c>
      <c r="Q8" s="49"/>
      <c r="R8" s="52">
        <f>印刷用!U69</f>
        <v>0</v>
      </c>
      <c r="S8" s="52">
        <f>印刷用!U71</f>
        <v>0</v>
      </c>
      <c r="T8" s="52">
        <f>印刷用!U73</f>
        <v>0</v>
      </c>
      <c r="U8" s="52">
        <f>印刷用!U75</f>
        <v>0</v>
      </c>
      <c r="V8" s="53">
        <f>印刷用!U77</f>
        <v>0</v>
      </c>
      <c r="W8" s="53">
        <f>印刷用!U79</f>
        <v>0</v>
      </c>
      <c r="X8" s="53">
        <f>印刷用!U81</f>
        <v>0</v>
      </c>
      <c r="Y8" s="53">
        <f>印刷用!U83</f>
        <v>0</v>
      </c>
      <c r="Z8" s="53">
        <f>印刷用!U85</f>
        <v>0</v>
      </c>
      <c r="AA8" s="53">
        <f>印刷用!T87</f>
        <v>0</v>
      </c>
      <c r="AB8" s="56" t="str">
        <f>印刷用!T89</f>
        <v/>
      </c>
      <c r="AC8" s="319">
        <f>'入力用②（定期報告）'!V87</f>
        <v>44287</v>
      </c>
      <c r="AD8" s="57" t="str">
        <f>IF(印刷用!T97&lt;=0,"",IF('入力用②（定期報告）'!Z88="百万円",VALUE(印刷用!T97&amp;"000000"),IF('入力用②（定期報告）'!Z88="万円",VALUE(印刷用!T97&amp;"0000"),IF('入力用②（定期報告）'!Z88="千円",VALUE(印刷用!T97&amp;"000"),IF('入力用②（定期報告）'!Z88="円",印刷用!T97,"")))))</f>
        <v/>
      </c>
      <c r="AE8" s="58" t="str">
        <f>IF(印刷用!T97&gt;0,印刷用!AE97,"")</f>
        <v/>
      </c>
      <c r="AF8" s="59" t="str">
        <f>IF(印刷用!T99&gt;0,印刷用!T99,"")</f>
        <v/>
      </c>
      <c r="AG8" s="58" t="str">
        <f>IF(印刷用!T99&gt;0,印刷用!AE99,"")</f>
        <v/>
      </c>
      <c r="AH8" s="60" t="str">
        <f>IF(AI8="","",IF('入力用②（定期報告）'!$S$100="売上高","a",IF('入力用②（定期報告）'!$S$100="店舗面積","b","要入力")))</f>
        <v/>
      </c>
      <c r="AI8" s="56" t="str">
        <f>IF(印刷用!T101&gt;0,印刷用!T101&amp;印刷用!AB101,"")</f>
        <v/>
      </c>
      <c r="AJ8" s="61" t="str">
        <f>IF(印刷用!T101&gt;0,印刷用!AE101,"")</f>
        <v/>
      </c>
      <c r="AK8" s="62" t="str">
        <f>IF(AL8="","",IF('入力用②（定期報告）'!$S$100="売上高","a",IF('入力用②（定期報告）'!$S$100="店舗面積","b",IF(AND('入力用②（定期報告）'!$S$100="その他",$AH8&gt;0),$AH8,"AＨ列入力"))))</f>
        <v/>
      </c>
      <c r="AL8" s="63" t="str">
        <f>印刷用!X112</f>
        <v/>
      </c>
      <c r="AM8" s="64" t="str">
        <f>印刷用!AF112</f>
        <v/>
      </c>
      <c r="AN8" s="39" t="str">
        <f>IF(AO8="","",IF('入力用②（定期報告）'!$S$100="売上高","a",IF('入力用②（定期報告）'!$S$100="店舗面積","b",IF(AND('入力用②（定期報告）'!$S$100="その他",$AH8&gt;0),$AH8,"AＨ列入力"))))</f>
        <v/>
      </c>
      <c r="AO8" s="56" t="str">
        <f>印刷用!X114</f>
        <v/>
      </c>
      <c r="AP8" s="58" t="str">
        <f>印刷用!AF114</f>
        <v/>
      </c>
      <c r="AQ8" s="39" t="str">
        <f>IF(AR8="","",IF('入力用②（定期報告）'!$S$100="売上高","a",IF('入力用②（定期報告）'!$S$100="店舗面積","b",IF(AND('入力用②（定期報告）'!$S$100="その他",$AH8&gt;0),$AH8,"AＨ列入力"))))</f>
        <v/>
      </c>
      <c r="AR8" s="56" t="str">
        <f>印刷用!X116</f>
        <v/>
      </c>
      <c r="AS8" s="58" t="str">
        <f>印刷用!AF116</f>
        <v/>
      </c>
      <c r="AT8" s="39" t="str">
        <f>IF(AU8="","",IF('入力用②（定期報告）'!$S$100="売上高","a",IF('入力用②（定期報告）'!$S$100="店舗面積","b",IF(AND('入力用②（定期報告）'!$S$100="その他",$AH8&gt;0),$AH8,"AＨ列入力"))))</f>
        <v/>
      </c>
      <c r="AU8" s="56" t="str">
        <f>印刷用!X118</f>
        <v/>
      </c>
      <c r="AV8" s="58" t="str">
        <f>印刷用!AF118</f>
        <v/>
      </c>
      <c r="AW8" s="39" t="str">
        <f>IF(AX8="","",IF('入力用②（定期報告）'!$S$100="売上高","a",IF('入力用②（定期報告）'!$S$100="店舗面積","b",IF(AND('入力用②（定期報告）'!$S$100="その他",$AH8&gt;0),$AH8,"AＨ列入力"))))</f>
        <v/>
      </c>
      <c r="AX8" s="56" t="str">
        <f>印刷用!X120</f>
        <v/>
      </c>
      <c r="AY8" s="58" t="str">
        <f>印刷用!AF120</f>
        <v/>
      </c>
      <c r="AZ8" s="39" t="str">
        <f>IF(BA8="","",IF('入力用②（定期報告）'!$S$100="売上高","a",IF('入力用②（定期報告）'!$S$100="店舗面積","b",IF(AND('入力用②（定期報告）'!$S$100="その他",$AH8&gt;0),$AH8,"AＨ列入力"))))</f>
        <v/>
      </c>
      <c r="BA8" s="39" t="str">
        <f>印刷用!X122</f>
        <v/>
      </c>
      <c r="BB8" s="58" t="str">
        <f>印刷用!AF122</f>
        <v/>
      </c>
      <c r="BC8" s="39" t="str">
        <f>IF(BD8="","",IF('入力用②（定期報告）'!$S$100="売上高","a",IF('入力用②（定期報告）'!$S$100="店舗面積","b",IF(AND('入力用②（定期報告）'!$S$100="その他",$AH8&gt;0),$AH8,"AＨ列入力"))))</f>
        <v/>
      </c>
      <c r="BD8" s="39" t="str">
        <f>印刷用!X124</f>
        <v/>
      </c>
      <c r="BE8" s="58" t="str">
        <f>印刷用!AF124</f>
        <v/>
      </c>
      <c r="BF8" s="39" t="str">
        <f>IF(BG8="","",IF('入力用②（定期報告）'!$S$100="売上高","a",IF('入力用②（定期報告）'!$S$100="店舗面積","b",IF(AND('入力用②（定期報告）'!$S$100="その他",$AH8&gt;0),$AH8,"AＨ列入力"))))</f>
        <v/>
      </c>
      <c r="BG8" s="39" t="str">
        <f>印刷用!X126</f>
        <v/>
      </c>
      <c r="BH8" s="58" t="str">
        <f>印刷用!AF126</f>
        <v/>
      </c>
      <c r="BI8" s="39" t="str">
        <f>IF(BJ8="","",IF('入力用②（定期報告）'!$S$100="売上高","a",IF('入力用②（定期報告）'!$S$100="店舗面積","b",IF(AND('入力用②（定期報告）'!$S$100="その他",$AH8&gt;0),$AH8,"AＨ列入力"))))</f>
        <v/>
      </c>
      <c r="BJ8" s="66" t="str">
        <f>印刷用!X128</f>
        <v/>
      </c>
      <c r="BK8" s="61" t="str">
        <f>印刷用!AF128</f>
        <v/>
      </c>
      <c r="BL8" s="62" t="str">
        <f>IF(印刷用!C137=0,"","○")</f>
        <v/>
      </c>
      <c r="BM8" s="73"/>
      <c r="BN8" s="74" t="str">
        <f>印刷用!K156</f>
        <v/>
      </c>
      <c r="BO8" s="64"/>
      <c r="BP8" s="75" t="str">
        <f>印刷用!O156</f>
        <v/>
      </c>
      <c r="BQ8" s="64" t="str">
        <f>印刷用!O160</f>
        <v/>
      </c>
      <c r="BR8" s="75" t="str">
        <f>印刷用!S156</f>
        <v/>
      </c>
      <c r="BS8" s="64" t="str">
        <f>印刷用!S160</f>
        <v/>
      </c>
      <c r="BT8" s="75" t="str">
        <f>印刷用!W156</f>
        <v/>
      </c>
      <c r="BU8" s="64" t="str">
        <f>印刷用!W160</f>
        <v/>
      </c>
      <c r="BV8" s="75" t="str">
        <f>印刷用!AA156</f>
        <v/>
      </c>
      <c r="BW8" s="64" t="str">
        <f>印刷用!AA160</f>
        <v/>
      </c>
      <c r="BX8" s="76" t="str">
        <f>印刷用!AE159</f>
        <v/>
      </c>
      <c r="BY8" s="77" t="str">
        <f>印刷用!K162</f>
        <v/>
      </c>
      <c r="BZ8" s="64"/>
      <c r="CA8" s="75" t="str">
        <f>印刷用!O162</f>
        <v/>
      </c>
      <c r="CB8" s="64" t="str">
        <f>印刷用!O166</f>
        <v/>
      </c>
      <c r="CC8" s="75" t="str">
        <f>印刷用!S162</f>
        <v/>
      </c>
      <c r="CD8" s="64" t="str">
        <f>印刷用!S166</f>
        <v/>
      </c>
      <c r="CE8" s="75" t="str">
        <f>印刷用!W162</f>
        <v/>
      </c>
      <c r="CF8" s="64" t="str">
        <f>印刷用!W166</f>
        <v/>
      </c>
      <c r="CG8" s="75" t="str">
        <f>印刷用!AA162</f>
        <v/>
      </c>
      <c r="CH8" s="64" t="str">
        <f>印刷用!AA166</f>
        <v/>
      </c>
      <c r="CI8" s="76" t="str">
        <f>印刷用!AE165</f>
        <v/>
      </c>
      <c r="CJ8" s="77" t="str">
        <f>印刷用!K168</f>
        <v/>
      </c>
      <c r="CK8" s="64"/>
      <c r="CL8" s="75" t="str">
        <f>印刷用!O168</f>
        <v/>
      </c>
      <c r="CM8" s="64" t="str">
        <f>印刷用!O172</f>
        <v/>
      </c>
      <c r="CN8" s="75" t="str">
        <f>印刷用!S168</f>
        <v/>
      </c>
      <c r="CO8" s="64" t="str">
        <f>印刷用!S172</f>
        <v/>
      </c>
      <c r="CP8" s="75" t="str">
        <f>印刷用!W168</f>
        <v/>
      </c>
      <c r="CQ8" s="64" t="str">
        <f>印刷用!W172</f>
        <v/>
      </c>
      <c r="CR8" s="75" t="str">
        <f>印刷用!AA168</f>
        <v/>
      </c>
      <c r="CS8" s="64" t="str">
        <f>印刷用!AA172</f>
        <v/>
      </c>
      <c r="CT8" s="76" t="str">
        <f>印刷用!AE171</f>
        <v/>
      </c>
      <c r="CU8" s="68" t="str">
        <f>印刷用!K174</f>
        <v/>
      </c>
      <c r="CV8" s="64"/>
      <c r="CW8" s="75" t="str">
        <f>印刷用!O174</f>
        <v/>
      </c>
      <c r="CX8" s="64" t="str">
        <f>印刷用!O178</f>
        <v/>
      </c>
      <c r="CY8" s="75" t="str">
        <f>印刷用!S174</f>
        <v/>
      </c>
      <c r="CZ8" s="64" t="str">
        <f>印刷用!S178</f>
        <v/>
      </c>
      <c r="DA8" s="75" t="str">
        <f>印刷用!W174</f>
        <v/>
      </c>
      <c r="DB8" s="64" t="str">
        <f>印刷用!W178</f>
        <v/>
      </c>
      <c r="DC8" s="75" t="str">
        <f>印刷用!AA174</f>
        <v/>
      </c>
      <c r="DD8" s="64" t="str">
        <f>印刷用!AA178</f>
        <v/>
      </c>
      <c r="DE8" s="76" t="str">
        <f>印刷用!AE177</f>
        <v/>
      </c>
      <c r="DF8" s="68" t="str">
        <f>印刷用!K180</f>
        <v/>
      </c>
      <c r="DG8" s="64"/>
      <c r="DH8" s="75" t="str">
        <f>印刷用!O180</f>
        <v/>
      </c>
      <c r="DI8" s="64" t="str">
        <f>印刷用!O184</f>
        <v/>
      </c>
      <c r="DJ8" s="75" t="str">
        <f>印刷用!S180</f>
        <v/>
      </c>
      <c r="DK8" s="64" t="str">
        <f>印刷用!S184</f>
        <v/>
      </c>
      <c r="DL8" s="75" t="str">
        <f>印刷用!W180</f>
        <v/>
      </c>
      <c r="DM8" s="64" t="str">
        <f>印刷用!W184</f>
        <v/>
      </c>
      <c r="DN8" s="75" t="str">
        <f>印刷用!AA180</f>
        <v/>
      </c>
      <c r="DO8" s="64" t="str">
        <f>印刷用!AA184</f>
        <v/>
      </c>
      <c r="DP8" s="76" t="str">
        <f>印刷用!AE183</f>
        <v/>
      </c>
      <c r="DQ8" s="77" t="str">
        <f>印刷用!K186</f>
        <v/>
      </c>
      <c r="DR8" s="64"/>
      <c r="DS8" s="75" t="str">
        <f>印刷用!O186</f>
        <v/>
      </c>
      <c r="DT8" s="64" t="str">
        <f>印刷用!O190</f>
        <v/>
      </c>
      <c r="DU8" s="75" t="str">
        <f>印刷用!S186</f>
        <v/>
      </c>
      <c r="DV8" s="64" t="str">
        <f>印刷用!S190</f>
        <v/>
      </c>
      <c r="DW8" s="75" t="str">
        <f>印刷用!W186</f>
        <v/>
      </c>
      <c r="DX8" s="64" t="str">
        <f>印刷用!W190</f>
        <v/>
      </c>
      <c r="DY8" s="75" t="str">
        <f>印刷用!AA186</f>
        <v/>
      </c>
      <c r="DZ8" s="64" t="str">
        <f>印刷用!AA190</f>
        <v/>
      </c>
      <c r="EA8" s="76" t="str">
        <f>印刷用!AE189</f>
        <v/>
      </c>
      <c r="EB8" s="77" t="str">
        <f>印刷用!K192</f>
        <v/>
      </c>
      <c r="EC8" s="64"/>
      <c r="ED8" s="75" t="str">
        <f>印刷用!O192</f>
        <v/>
      </c>
      <c r="EE8" s="64" t="str">
        <f>印刷用!O196</f>
        <v/>
      </c>
      <c r="EF8" s="75" t="str">
        <f>印刷用!S192</f>
        <v/>
      </c>
      <c r="EG8" s="64" t="str">
        <f>印刷用!S196</f>
        <v/>
      </c>
      <c r="EH8" s="75" t="str">
        <f>印刷用!W192</f>
        <v/>
      </c>
      <c r="EI8" s="64" t="str">
        <f>印刷用!W196</f>
        <v/>
      </c>
      <c r="EJ8" s="75" t="str">
        <f>印刷用!AA192</f>
        <v/>
      </c>
      <c r="EK8" s="64" t="str">
        <f>印刷用!AA196</f>
        <v/>
      </c>
      <c r="EL8" s="76" t="str">
        <f>印刷用!AE195</f>
        <v/>
      </c>
      <c r="EM8" s="77" t="str">
        <f>印刷用!K198</f>
        <v/>
      </c>
      <c r="EN8" s="64"/>
      <c r="EO8" s="75" t="str">
        <f>印刷用!O198</f>
        <v/>
      </c>
      <c r="EP8" s="64" t="str">
        <f>印刷用!O202</f>
        <v/>
      </c>
      <c r="EQ8" s="75" t="str">
        <f>印刷用!S198</f>
        <v/>
      </c>
      <c r="ER8" s="64" t="str">
        <f>印刷用!S202</f>
        <v/>
      </c>
      <c r="ES8" s="75" t="str">
        <f>印刷用!W198</f>
        <v/>
      </c>
      <c r="ET8" s="64" t="str">
        <f>印刷用!W202</f>
        <v/>
      </c>
      <c r="EU8" s="75" t="str">
        <f>印刷用!AA198</f>
        <v/>
      </c>
      <c r="EV8" s="64" t="str">
        <f>印刷用!AA202</f>
        <v/>
      </c>
      <c r="EW8" s="76" t="str">
        <f>印刷用!AE201</f>
        <v/>
      </c>
      <c r="EX8" s="77" t="str">
        <f>印刷用!K204</f>
        <v/>
      </c>
      <c r="EY8" s="64"/>
      <c r="EZ8" s="75" t="str">
        <f>印刷用!O204</f>
        <v/>
      </c>
      <c r="FA8" s="64" t="str">
        <f>印刷用!O208</f>
        <v/>
      </c>
      <c r="FB8" s="75" t="str">
        <f>印刷用!S204</f>
        <v/>
      </c>
      <c r="FC8" s="64" t="str">
        <f>印刷用!S208</f>
        <v/>
      </c>
      <c r="FD8" s="75" t="str">
        <f>印刷用!W204</f>
        <v/>
      </c>
      <c r="FE8" s="64" t="str">
        <f>印刷用!W208</f>
        <v/>
      </c>
      <c r="FF8" s="75" t="str">
        <f>印刷用!AA204</f>
        <v/>
      </c>
      <c r="FG8" s="64" t="str">
        <f>印刷用!AA208</f>
        <v/>
      </c>
      <c r="FH8" s="79" t="str">
        <f>印刷用!AE207</f>
        <v/>
      </c>
      <c r="FI8" s="80" t="str">
        <f>IF(印刷用!D217&gt;0,"○","")</f>
        <v/>
      </c>
      <c r="FJ8" s="39" t="str">
        <f>IF(印刷用!D234&gt;0,"○","")</f>
        <v/>
      </c>
      <c r="FK8" s="62" t="str">
        <f>IF(印刷用!J258&gt;0,"○","")</f>
        <v/>
      </c>
      <c r="FL8" s="39" t="str">
        <f>IF(印刷用!Q269="■","○","")</f>
        <v/>
      </c>
      <c r="FM8" s="39" t="str">
        <f>IF(印刷用!Q273&gt;0,"○","")</f>
        <v/>
      </c>
      <c r="FN8" s="39" t="str">
        <f>IF(印刷用!Q282="■","○","")</f>
        <v/>
      </c>
      <c r="FO8" s="39" t="str">
        <f>IF(印刷用!Q285="■","○","")</f>
        <v/>
      </c>
      <c r="FP8" s="39" t="str">
        <f>IF(印刷用!Q287="■","○","")</f>
        <v/>
      </c>
      <c r="FQ8" s="39" t="str">
        <f>IF(印刷用!Q289="■","○","")</f>
        <v/>
      </c>
      <c r="FR8" s="39" t="str">
        <f>IF(印刷用!Q291="■","○","")</f>
        <v/>
      </c>
      <c r="FS8" s="39" t="str">
        <f>IF(AND(FN8="",FO8="",FP8="",FQ8="",FR8=""),"○","")</f>
        <v>○</v>
      </c>
      <c r="FT8" s="39" t="str">
        <f>IF(印刷用!Q295&gt;0,"○","")</f>
        <v/>
      </c>
      <c r="FU8" s="39" t="str">
        <f>IF(印刷用!Q304="■","○","")</f>
        <v/>
      </c>
      <c r="FV8" s="39" t="str">
        <f>IF(印刷用!Q306="■","○","")</f>
        <v/>
      </c>
      <c r="FW8" s="39" t="str">
        <f>IF(印刷用!Q308="■","○","")</f>
        <v/>
      </c>
      <c r="FX8" s="39" t="str">
        <f>IF(印刷用!Q310="■","○","")</f>
        <v/>
      </c>
      <c r="FY8" s="39" t="str">
        <f>IF(印刷用!Q312="■","○","")</f>
        <v/>
      </c>
      <c r="FZ8" s="39" t="str">
        <f>IF(AND(FU8="",FV8="",FW8="",FX8="",FY8=""),"○","")</f>
        <v>○</v>
      </c>
      <c r="GA8" s="39" t="str">
        <f>IF(印刷用!Q316&gt;0,"○","")</f>
        <v/>
      </c>
      <c r="GB8" s="39" t="str">
        <f>IF(印刷用!J329="■","○","")</f>
        <v/>
      </c>
      <c r="GC8" s="39" t="str">
        <f>IF(印刷用!J331="■","○","")</f>
        <v/>
      </c>
      <c r="GD8" s="39" t="str">
        <f>IF(印刷用!J333="■","○","")</f>
        <v/>
      </c>
      <c r="GE8" s="39" t="str">
        <f>IF(印刷用!J335="■","○","")</f>
        <v/>
      </c>
      <c r="GF8" s="39" t="str">
        <f>IF(AND(GB8="",GC8="",GD8="",GE8=""),"○","")</f>
        <v>○</v>
      </c>
      <c r="GG8" s="39" t="str">
        <f>IF(印刷用!J339&gt;0,"○","")</f>
        <v/>
      </c>
      <c r="GH8" s="39" t="str">
        <f>IF(印刷用!J350&gt;0,"○","")</f>
        <v/>
      </c>
      <c r="GI8" s="39" t="str">
        <f>IF(印刷用!J361&gt;0,"○","")</f>
        <v/>
      </c>
      <c r="GJ8" s="39" t="str">
        <f>IF(印刷用!J372&gt;0,"○","")</f>
        <v/>
      </c>
      <c r="GK8" s="82" t="str">
        <f>IF(印刷用!J383&gt;0,"○","")</f>
        <v/>
      </c>
      <c r="GL8" s="83" t="str">
        <f>IF(印刷用!D400&gt;0,"○","")</f>
        <v/>
      </c>
    </row>
    <row r="9" spans="1:194">
      <c r="A9" s="41"/>
      <c r="B9" s="42" t="s">
        <v>59</v>
      </c>
      <c r="C9" s="43"/>
      <c r="D9" s="44"/>
      <c r="E9" s="44"/>
      <c r="F9" s="44"/>
      <c r="G9" s="44"/>
      <c r="H9" s="44"/>
      <c r="I9" s="44"/>
      <c r="J9" s="44"/>
      <c r="K9" s="44"/>
      <c r="L9" s="44"/>
      <c r="M9" s="44"/>
      <c r="N9" s="44"/>
      <c r="O9" s="44"/>
      <c r="P9" s="48"/>
      <c r="Q9" s="49"/>
      <c r="R9" s="43"/>
      <c r="S9" s="43"/>
      <c r="T9" s="43"/>
      <c r="U9" s="43"/>
      <c r="V9" s="44"/>
      <c r="W9" s="44"/>
      <c r="X9" s="44"/>
      <c r="Y9" s="44"/>
      <c r="Z9" s="44"/>
      <c r="AA9" s="44"/>
      <c r="AB9" s="48"/>
      <c r="AC9" s="15"/>
      <c r="AD9" s="44"/>
      <c r="AE9" s="44"/>
      <c r="AF9" s="44"/>
      <c r="AG9" s="44"/>
      <c r="AH9" s="44"/>
      <c r="AI9" s="48"/>
      <c r="AJ9" s="65"/>
      <c r="AK9" s="15"/>
      <c r="AL9" s="43"/>
      <c r="AM9" s="44"/>
      <c r="AN9" s="44"/>
      <c r="AO9" s="44"/>
      <c r="AP9" s="44"/>
      <c r="AQ9" s="44"/>
      <c r="AR9" s="44"/>
      <c r="AS9" s="44"/>
      <c r="AT9" s="44"/>
      <c r="AU9" s="44"/>
      <c r="AV9" s="44"/>
      <c r="AW9" s="44"/>
      <c r="AX9" s="44"/>
      <c r="AY9" s="44"/>
      <c r="AZ9" s="44"/>
      <c r="BA9" s="44"/>
      <c r="BB9" s="44"/>
      <c r="BC9" s="44"/>
      <c r="BD9" s="44"/>
      <c r="BE9" s="44"/>
      <c r="BF9" s="44"/>
      <c r="BG9" s="44"/>
      <c r="BH9" s="44"/>
      <c r="BI9" s="44"/>
      <c r="BJ9" s="48"/>
      <c r="BK9" s="65"/>
      <c r="BL9" s="15"/>
      <c r="BM9" s="65"/>
      <c r="BN9" s="15"/>
      <c r="BO9" s="44"/>
      <c r="BP9" s="44"/>
      <c r="BQ9" s="44"/>
      <c r="BR9" s="44"/>
      <c r="BS9" s="44"/>
      <c r="BT9" s="44"/>
      <c r="BU9" s="44"/>
      <c r="BV9" s="44"/>
      <c r="BW9" s="44"/>
      <c r="BX9" s="44"/>
      <c r="BY9" s="43"/>
      <c r="BZ9" s="44"/>
      <c r="CA9" s="44"/>
      <c r="CB9" s="44"/>
      <c r="CC9" s="44"/>
      <c r="CD9" s="44"/>
      <c r="CE9" s="44"/>
      <c r="CF9" s="44"/>
      <c r="CG9" s="44"/>
      <c r="CH9" s="44"/>
      <c r="CI9" s="44"/>
      <c r="CJ9" s="43"/>
      <c r="CK9" s="44"/>
      <c r="CL9" s="44"/>
      <c r="CM9" s="44"/>
      <c r="CN9" s="44"/>
      <c r="CO9" s="44"/>
      <c r="CP9" s="44"/>
      <c r="CQ9" s="44"/>
      <c r="CR9" s="44"/>
      <c r="CS9" s="44"/>
      <c r="CT9" s="44"/>
      <c r="CU9" s="43"/>
      <c r="CV9" s="44"/>
      <c r="CW9" s="44"/>
      <c r="CX9" s="44"/>
      <c r="CY9" s="44"/>
      <c r="CZ9" s="44"/>
      <c r="DA9" s="44"/>
      <c r="DB9" s="44"/>
      <c r="DC9" s="44"/>
      <c r="DD9" s="44"/>
      <c r="DE9" s="44"/>
      <c r="DF9" s="43"/>
      <c r="DG9" s="44"/>
      <c r="DH9" s="44"/>
      <c r="DI9" s="44"/>
      <c r="DJ9" s="44"/>
      <c r="DK9" s="44"/>
      <c r="DL9" s="44"/>
      <c r="DM9" s="44"/>
      <c r="DN9" s="44"/>
      <c r="DO9" s="44"/>
      <c r="DP9" s="44"/>
      <c r="DQ9" s="43"/>
      <c r="DR9" s="44"/>
      <c r="DS9" s="44"/>
      <c r="DT9" s="44"/>
      <c r="DU9" s="44"/>
      <c r="DV9" s="44"/>
      <c r="DW9" s="44"/>
      <c r="DX9" s="44"/>
      <c r="DY9" s="44"/>
      <c r="DZ9" s="44"/>
      <c r="EA9" s="44"/>
      <c r="EB9" s="43"/>
      <c r="EC9" s="44"/>
      <c r="ED9" s="44"/>
      <c r="EE9" s="44"/>
      <c r="EF9" s="44"/>
      <c r="EG9" s="44"/>
      <c r="EH9" s="44"/>
      <c r="EI9" s="44"/>
      <c r="EJ9" s="44"/>
      <c r="EK9" s="44"/>
      <c r="EL9" s="44"/>
      <c r="EM9" s="43"/>
      <c r="EN9" s="44"/>
      <c r="EO9" s="44"/>
      <c r="EP9" s="44"/>
      <c r="EQ9" s="44"/>
      <c r="ER9" s="44"/>
      <c r="ES9" s="44"/>
      <c r="ET9" s="44"/>
      <c r="EU9" s="44"/>
      <c r="EV9" s="44"/>
      <c r="EW9" s="44"/>
      <c r="EX9" s="43"/>
      <c r="EY9" s="44"/>
      <c r="EZ9" s="44"/>
      <c r="FA9" s="44"/>
      <c r="FB9" s="44"/>
      <c r="FC9" s="44"/>
      <c r="FD9" s="44"/>
      <c r="FE9" s="44"/>
      <c r="FF9" s="44"/>
      <c r="FG9" s="44"/>
      <c r="FH9" s="65"/>
      <c r="FI9" s="43"/>
      <c r="FJ9" s="48"/>
      <c r="FK9" s="15"/>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65"/>
      <c r="GL9" s="84"/>
    </row>
    <row r="10" spans="1:194">
      <c r="Q10" s="31"/>
    </row>
    <row r="11" spans="1:194">
      <c r="A11" s="1" t="s">
        <v>299</v>
      </c>
      <c r="R11" s="54" t="s">
        <v>300</v>
      </c>
      <c r="S11" s="54"/>
      <c r="T11" s="54"/>
      <c r="U11" s="54"/>
    </row>
    <row r="12" spans="1:194">
      <c r="A12" s="1" t="s">
        <v>301</v>
      </c>
    </row>
    <row r="13" spans="1:194">
      <c r="A13" s="1" t="s">
        <v>302</v>
      </c>
    </row>
    <row r="14" spans="1:194">
      <c r="A14" s="1" t="s">
        <v>303</v>
      </c>
    </row>
    <row r="15" spans="1:194">
      <c r="A15" s="1453" t="s">
        <v>304</v>
      </c>
      <c r="B15" s="1453"/>
      <c r="C15" s="1453"/>
      <c r="D15" s="1453"/>
      <c r="E15" s="1453"/>
      <c r="F15" s="1453"/>
      <c r="G15" s="1453"/>
      <c r="H15" s="1453"/>
      <c r="I15" s="1453"/>
      <c r="J15" s="1453"/>
      <c r="K15" s="1453"/>
      <c r="L15" s="1453"/>
      <c r="M15" s="1453"/>
      <c r="N15" s="1453"/>
      <c r="O15" s="1453"/>
    </row>
    <row r="16" spans="1:194">
      <c r="A16" s="1" t="s">
        <v>305</v>
      </c>
    </row>
    <row r="17" spans="1:1">
      <c r="A17" s="1" t="s">
        <v>306</v>
      </c>
    </row>
    <row r="18" spans="1:1">
      <c r="A18" s="1" t="s">
        <v>307</v>
      </c>
    </row>
    <row r="19" spans="1:1">
      <c r="A19" s="1" t="s">
        <v>308</v>
      </c>
    </row>
    <row r="20" spans="1:1">
      <c r="A20" s="1" t="s">
        <v>309</v>
      </c>
    </row>
    <row r="21" spans="1:1">
      <c r="A21" s="1" t="s">
        <v>310</v>
      </c>
    </row>
    <row r="22" spans="1:1">
      <c r="A22" s="1" t="s">
        <v>311</v>
      </c>
    </row>
    <row r="23" spans="1:1">
      <c r="A23" s="1" t="s">
        <v>312</v>
      </c>
    </row>
    <row r="24" spans="1:1">
      <c r="A24" s="1" t="s">
        <v>313</v>
      </c>
    </row>
    <row r="25" spans="1:1">
      <c r="A25" s="1" t="s">
        <v>314</v>
      </c>
    </row>
    <row r="26" spans="1:1">
      <c r="A26" s="1" t="s">
        <v>315</v>
      </c>
    </row>
    <row r="27" spans="1:1">
      <c r="A27" s="1" t="s">
        <v>316</v>
      </c>
    </row>
    <row r="28" spans="1:1">
      <c r="A28" s="1" t="s">
        <v>317</v>
      </c>
    </row>
  </sheetData>
  <mergeCells count="115">
    <mergeCell ref="CJ5:CT5"/>
    <mergeCell ref="CU5:DE5"/>
    <mergeCell ref="DF5:DP5"/>
    <mergeCell ref="EA6:EA7"/>
    <mergeCell ref="EL6:EL7"/>
    <mergeCell ref="EW6:EW7"/>
    <mergeCell ref="FK5:FK7"/>
    <mergeCell ref="AC4:AJ4"/>
    <mergeCell ref="AK4:BK4"/>
    <mergeCell ref="BL4:BM4"/>
    <mergeCell ref="BN4:FH4"/>
    <mergeCell ref="FI4:FJ4"/>
    <mergeCell ref="FK4:GK4"/>
    <mergeCell ref="AD5:AE5"/>
    <mergeCell ref="AF5:AG5"/>
    <mergeCell ref="AH5:AJ5"/>
    <mergeCell ref="AK5:AM5"/>
    <mergeCell ref="AN5:AP5"/>
    <mergeCell ref="AQ5:AS5"/>
    <mergeCell ref="AT5:AV5"/>
    <mergeCell ref="AW5:AY5"/>
    <mergeCell ref="AZ5:BB5"/>
    <mergeCell ref="BC5:BE5"/>
    <mergeCell ref="BF5:BH5"/>
    <mergeCell ref="AC5:AC7"/>
    <mergeCell ref="AD6:AD7"/>
    <mergeCell ref="AE6:AE7"/>
    <mergeCell ref="BI5:BK5"/>
    <mergeCell ref="BN5:BX5"/>
    <mergeCell ref="BY5:CI5"/>
    <mergeCell ref="A15:O15"/>
    <mergeCell ref="D4:D7"/>
    <mergeCell ref="E5:E7"/>
    <mergeCell ref="F5:F7"/>
    <mergeCell ref="G4:G7"/>
    <mergeCell ref="H4:H7"/>
    <mergeCell ref="I4:I7"/>
    <mergeCell ref="J4:J7"/>
    <mergeCell ref="K4:K7"/>
    <mergeCell ref="L4:L7"/>
    <mergeCell ref="M4:M7"/>
    <mergeCell ref="N4:N7"/>
    <mergeCell ref="O4:O7"/>
    <mergeCell ref="E4:F4"/>
    <mergeCell ref="P4:P7"/>
    <mergeCell ref="R6:R7"/>
    <mergeCell ref="S6:S7"/>
    <mergeCell ref="T6:T7"/>
    <mergeCell ref="U6:U7"/>
    <mergeCell ref="V6:V7"/>
    <mergeCell ref="W6:W7"/>
    <mergeCell ref="X6:X7"/>
    <mergeCell ref="Y6:Y7"/>
    <mergeCell ref="R4:AB4"/>
    <mergeCell ref="Z6:Z7"/>
    <mergeCell ref="AA5:AA7"/>
    <mergeCell ref="AB5:AB7"/>
    <mergeCell ref="R5:Z5"/>
    <mergeCell ref="AF6:AF7"/>
    <mergeCell ref="AG6:AG7"/>
    <mergeCell ref="AH6:AH7"/>
    <mergeCell ref="AI6:AI7"/>
    <mergeCell ref="AJ6:AJ7"/>
    <mergeCell ref="AK6:AK7"/>
    <mergeCell ref="AX6:AX7"/>
    <mergeCell ref="AY6:AY7"/>
    <mergeCell ref="AZ6:AZ7"/>
    <mergeCell ref="GH5:GH7"/>
    <mergeCell ref="GI5:GI7"/>
    <mergeCell ref="GJ5:GJ7"/>
    <mergeCell ref="AL6:AL7"/>
    <mergeCell ref="AM6:AM7"/>
    <mergeCell ref="AN6:AN7"/>
    <mergeCell ref="AO6:AO7"/>
    <mergeCell ref="AP6:AP7"/>
    <mergeCell ref="AQ6:AQ7"/>
    <mergeCell ref="AR6:AR7"/>
    <mergeCell ref="AS6:AS7"/>
    <mergeCell ref="AT6:AT7"/>
    <mergeCell ref="DQ5:EA5"/>
    <mergeCell ref="EB5:EL5"/>
    <mergeCell ref="EM5:EW5"/>
    <mergeCell ref="EX5:FH5"/>
    <mergeCell ref="FL5:GG5"/>
    <mergeCell ref="FL6:FM6"/>
    <mergeCell ref="FN6:FT6"/>
    <mergeCell ref="FU6:GA6"/>
    <mergeCell ref="GB6:GG6"/>
    <mergeCell ref="FH6:FH7"/>
    <mergeCell ref="FI5:FI7"/>
    <mergeCell ref="FJ5:FJ7"/>
    <mergeCell ref="GK5:GK7"/>
    <mergeCell ref="GL5:GL7"/>
    <mergeCell ref="A4:C7"/>
    <mergeCell ref="BJ6:BJ7"/>
    <mergeCell ref="BK6:BK7"/>
    <mergeCell ref="BL5:BL7"/>
    <mergeCell ref="BM5:BM7"/>
    <mergeCell ref="BX6:BX7"/>
    <mergeCell ref="CI6:CI7"/>
    <mergeCell ref="CT6:CT7"/>
    <mergeCell ref="DE6:DE7"/>
    <mergeCell ref="DP6:DP7"/>
    <mergeCell ref="BA6:BA7"/>
    <mergeCell ref="BB6:BB7"/>
    <mergeCell ref="BC6:BC7"/>
    <mergeCell ref="BD6:BD7"/>
    <mergeCell ref="BE6:BE7"/>
    <mergeCell ref="BF6:BF7"/>
    <mergeCell ref="BG6:BG7"/>
    <mergeCell ref="BH6:BH7"/>
    <mergeCell ref="BI6:BI7"/>
    <mergeCell ref="AU6:AU7"/>
    <mergeCell ref="AV6:AV7"/>
    <mergeCell ref="AW6:AW7"/>
  </mergeCells>
  <phoneticPr fontId="44"/>
  <conditionalFormatting sqref="C8">
    <cfRule type="expression" dxfId="6" priority="1" stopIfTrue="1">
      <formula>$C$8=""</formula>
    </cfRule>
  </conditionalFormatting>
  <conditionalFormatting sqref="D8">
    <cfRule type="expression" dxfId="5" priority="2" stopIfTrue="1">
      <formula>$D$8=""</formula>
    </cfRule>
  </conditionalFormatting>
  <conditionalFormatting sqref="AK8:BI8">
    <cfRule type="expression" dxfId="4" priority="3" stopIfTrue="1">
      <formula>AK$8="AG列入力"</formula>
    </cfRule>
  </conditionalFormatting>
  <conditionalFormatting sqref="BM8">
    <cfRule type="expression" dxfId="3" priority="4" stopIfTrue="1">
      <formula>AND($BL$8="○",$BM$8&lt;&gt;"")</formula>
    </cfRule>
    <cfRule type="expression" dxfId="2" priority="5" stopIfTrue="1">
      <formula>$BL$8="○"</formula>
    </cfRule>
  </conditionalFormatting>
  <conditionalFormatting sqref="AH6:AH8">
    <cfRule type="expression" dxfId="1" priority="6" stopIfTrue="1">
      <formula>AND($AI$8&gt;0,$AH$8="要入力")</formula>
    </cfRule>
  </conditionalFormatting>
  <conditionalFormatting sqref="N8">
    <cfRule type="expression" dxfId="0" priority="7" stopIfTrue="1">
      <formula>$N$8=""</formula>
    </cfRule>
  </conditionalFormatting>
  <pageMargins left="0.78680555555555598" right="0.78680555555555598" top="0.98263888888888895" bottom="0.98263888888888895" header="0.51180555555555596" footer="0.51180555555555596"/>
  <pageSetup paperSize="9" scale="52" orientation="landscape"/>
  <headerFooter alignWithMargins="0"/>
  <colBreaks count="4" manualBreakCount="4">
    <brk id="16" max="1048575" man="1"/>
    <brk id="63" max="1048575" man="1"/>
    <brk id="131" max="1048575" man="1"/>
    <brk id="164"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3"/>
  </sheetPr>
  <dimension ref="A2:H66"/>
  <sheetViews>
    <sheetView workbookViewId="0"/>
  </sheetViews>
  <sheetFormatPr defaultColWidth="9" defaultRowHeight="13.5"/>
  <cols>
    <col min="1" max="1" width="46.5" style="1" customWidth="1"/>
    <col min="2" max="2" width="5.375" style="1" customWidth="1"/>
    <col min="3" max="5" width="9" style="1"/>
    <col min="6" max="7" width="7" style="1" customWidth="1"/>
    <col min="8" max="8" width="25.375" style="1" customWidth="1"/>
    <col min="9" max="11" width="9" style="1" customWidth="1"/>
    <col min="12" max="16384" width="9" style="1"/>
  </cols>
  <sheetData>
    <row r="2" spans="1:8">
      <c r="A2" s="1" t="s">
        <v>318</v>
      </c>
      <c r="D2" s="1" t="s">
        <v>319</v>
      </c>
    </row>
    <row r="3" spans="1:8">
      <c r="A3" s="2" t="s">
        <v>320</v>
      </c>
      <c r="B3" s="3" t="s">
        <v>321</v>
      </c>
      <c r="D3" s="4" t="s">
        <v>322</v>
      </c>
      <c r="E3" s="4" t="s">
        <v>322</v>
      </c>
      <c r="F3" s="5" t="s">
        <v>323</v>
      </c>
      <c r="G3" s="6" t="s">
        <v>501</v>
      </c>
      <c r="H3" s="7" t="s">
        <v>324</v>
      </c>
    </row>
    <row r="4" spans="1:8">
      <c r="A4" s="8" t="s">
        <v>325</v>
      </c>
      <c r="B4" s="9" t="s">
        <v>326</v>
      </c>
      <c r="D4" s="10" t="s">
        <v>404</v>
      </c>
      <c r="E4" s="10" t="s">
        <v>454</v>
      </c>
      <c r="F4" s="11">
        <v>1</v>
      </c>
      <c r="G4" s="12" t="s">
        <v>325</v>
      </c>
      <c r="H4" s="13" t="s">
        <v>327</v>
      </c>
    </row>
    <row r="5" spans="1:8">
      <c r="A5" s="10" t="s">
        <v>328</v>
      </c>
      <c r="B5" s="14" t="s">
        <v>329</v>
      </c>
      <c r="D5" s="10" t="s">
        <v>405</v>
      </c>
      <c r="E5" s="10" t="s">
        <v>466</v>
      </c>
      <c r="F5" s="11">
        <v>2</v>
      </c>
      <c r="G5" s="12" t="s">
        <v>328</v>
      </c>
      <c r="H5" s="13" t="s">
        <v>330</v>
      </c>
    </row>
    <row r="6" spans="1:8">
      <c r="A6" s="10" t="s">
        <v>331</v>
      </c>
      <c r="B6" s="14" t="s">
        <v>332</v>
      </c>
      <c r="D6" s="10" t="s">
        <v>406</v>
      </c>
      <c r="E6" s="10" t="s">
        <v>467</v>
      </c>
      <c r="F6" s="11">
        <v>3</v>
      </c>
      <c r="G6" s="12" t="s">
        <v>328</v>
      </c>
      <c r="H6" s="13" t="s">
        <v>330</v>
      </c>
    </row>
    <row r="7" spans="1:8">
      <c r="A7" s="10" t="s">
        <v>333</v>
      </c>
      <c r="B7" s="14" t="s">
        <v>334</v>
      </c>
      <c r="D7" s="10" t="s">
        <v>407</v>
      </c>
      <c r="E7" s="10" t="s">
        <v>468</v>
      </c>
      <c r="F7" s="11">
        <v>4</v>
      </c>
      <c r="G7" s="12" t="s">
        <v>328</v>
      </c>
      <c r="H7" s="13" t="s">
        <v>330</v>
      </c>
    </row>
    <row r="8" spans="1:8">
      <c r="A8" s="10" t="s">
        <v>335</v>
      </c>
      <c r="B8" s="14" t="s">
        <v>336</v>
      </c>
      <c r="D8" s="10" t="s">
        <v>408</v>
      </c>
      <c r="E8" s="10" t="s">
        <v>469</v>
      </c>
      <c r="F8" s="11">
        <v>5</v>
      </c>
      <c r="G8" s="12" t="s">
        <v>328</v>
      </c>
      <c r="H8" s="13" t="s">
        <v>330</v>
      </c>
    </row>
    <row r="9" spans="1:8">
      <c r="A9" s="10" t="s">
        <v>337</v>
      </c>
      <c r="B9" s="14" t="s">
        <v>338</v>
      </c>
      <c r="D9" s="10" t="s">
        <v>409</v>
      </c>
      <c r="E9" s="10" t="s">
        <v>470</v>
      </c>
      <c r="F9" s="11">
        <v>6</v>
      </c>
      <c r="G9" s="12" t="s">
        <v>328</v>
      </c>
      <c r="H9" s="13" t="s">
        <v>330</v>
      </c>
    </row>
    <row r="10" spans="1:8">
      <c r="A10" s="10" t="s">
        <v>339</v>
      </c>
      <c r="B10" s="14" t="s">
        <v>340</v>
      </c>
      <c r="D10" s="10" t="s">
        <v>410</v>
      </c>
      <c r="E10" s="10" t="s">
        <v>471</v>
      </c>
      <c r="F10" s="11">
        <v>7</v>
      </c>
      <c r="G10" s="12" t="s">
        <v>328</v>
      </c>
      <c r="H10" s="13" t="s">
        <v>330</v>
      </c>
    </row>
    <row r="11" spans="1:8">
      <c r="A11" s="10" t="s">
        <v>341</v>
      </c>
      <c r="B11" s="14" t="s">
        <v>342</v>
      </c>
      <c r="D11" s="10" t="s">
        <v>411</v>
      </c>
      <c r="E11" s="10" t="s">
        <v>472</v>
      </c>
      <c r="F11" s="11">
        <v>8</v>
      </c>
      <c r="G11" s="12" t="s">
        <v>331</v>
      </c>
      <c r="H11" s="13" t="s">
        <v>44</v>
      </c>
    </row>
    <row r="12" spans="1:8">
      <c r="A12" s="10" t="s">
        <v>343</v>
      </c>
      <c r="B12" s="14" t="s">
        <v>344</v>
      </c>
      <c r="D12" s="10" t="s">
        <v>412</v>
      </c>
      <c r="E12" s="10" t="s">
        <v>473</v>
      </c>
      <c r="F12" s="11">
        <v>9</v>
      </c>
      <c r="G12" s="12" t="s">
        <v>331</v>
      </c>
      <c r="H12" s="13" t="s">
        <v>44</v>
      </c>
    </row>
    <row r="13" spans="1:8">
      <c r="A13" s="10" t="s">
        <v>327</v>
      </c>
      <c r="B13" s="14" t="s">
        <v>345</v>
      </c>
      <c r="D13" s="10" t="s">
        <v>413</v>
      </c>
      <c r="E13" s="10" t="s">
        <v>474</v>
      </c>
      <c r="F13" s="11">
        <v>10</v>
      </c>
      <c r="G13" s="12" t="s">
        <v>331</v>
      </c>
      <c r="H13" s="13" t="s">
        <v>44</v>
      </c>
    </row>
    <row r="14" spans="1:8">
      <c r="A14" s="10" t="s">
        <v>330</v>
      </c>
      <c r="B14" s="14" t="s">
        <v>346</v>
      </c>
      <c r="D14" s="10" t="s">
        <v>414</v>
      </c>
      <c r="E14" s="10" t="s">
        <v>475</v>
      </c>
      <c r="F14" s="11">
        <v>11</v>
      </c>
      <c r="G14" s="12" t="s">
        <v>331</v>
      </c>
      <c r="H14" s="13" t="s">
        <v>44</v>
      </c>
    </row>
    <row r="15" spans="1:8">
      <c r="A15" s="10" t="s">
        <v>44</v>
      </c>
      <c r="B15" s="14" t="s">
        <v>347</v>
      </c>
      <c r="D15" s="10" t="s">
        <v>415</v>
      </c>
      <c r="E15" s="10" t="s">
        <v>476</v>
      </c>
      <c r="F15" s="11">
        <v>12</v>
      </c>
      <c r="G15" s="12" t="s">
        <v>331</v>
      </c>
      <c r="H15" s="13" t="s">
        <v>44</v>
      </c>
    </row>
    <row r="16" spans="1:8">
      <c r="A16" s="10" t="s">
        <v>348</v>
      </c>
      <c r="B16" s="14" t="s">
        <v>349</v>
      </c>
      <c r="D16" s="10" t="s">
        <v>448</v>
      </c>
      <c r="E16" s="10" t="s">
        <v>477</v>
      </c>
      <c r="F16" s="11">
        <v>13</v>
      </c>
      <c r="G16" s="12" t="s">
        <v>331</v>
      </c>
      <c r="H16" s="13" t="s">
        <v>44</v>
      </c>
    </row>
    <row r="17" spans="1:8">
      <c r="A17" s="10" t="s">
        <v>350</v>
      </c>
      <c r="B17" s="14" t="s">
        <v>351</v>
      </c>
      <c r="D17" s="10" t="s">
        <v>416</v>
      </c>
      <c r="E17" s="10" t="s">
        <v>480</v>
      </c>
      <c r="F17" s="11">
        <v>14</v>
      </c>
      <c r="G17" s="12" t="s">
        <v>331</v>
      </c>
      <c r="H17" s="13" t="s">
        <v>44</v>
      </c>
    </row>
    <row r="18" spans="1:8">
      <c r="A18" s="10" t="s">
        <v>352</v>
      </c>
      <c r="B18" s="14" t="s">
        <v>353</v>
      </c>
      <c r="D18" s="10" t="s">
        <v>417</v>
      </c>
      <c r="E18" s="10" t="s">
        <v>478</v>
      </c>
      <c r="F18" s="11">
        <v>15</v>
      </c>
      <c r="G18" s="12" t="s">
        <v>331</v>
      </c>
      <c r="H18" s="13" t="s">
        <v>348</v>
      </c>
    </row>
    <row r="19" spans="1:8">
      <c r="A19" s="10" t="s">
        <v>354</v>
      </c>
      <c r="B19" s="14" t="s">
        <v>355</v>
      </c>
      <c r="D19" s="10" t="s">
        <v>418</v>
      </c>
      <c r="E19" s="10" t="s">
        <v>479</v>
      </c>
      <c r="F19" s="11">
        <v>16</v>
      </c>
      <c r="G19" s="12" t="s">
        <v>333</v>
      </c>
      <c r="H19" s="13" t="s">
        <v>348</v>
      </c>
    </row>
    <row r="20" spans="1:8">
      <c r="A20" s="10" t="s">
        <v>356</v>
      </c>
      <c r="B20" s="14" t="s">
        <v>357</v>
      </c>
      <c r="D20" s="10" t="s">
        <v>419</v>
      </c>
      <c r="E20" s="10" t="s">
        <v>481</v>
      </c>
      <c r="F20" s="11">
        <v>17</v>
      </c>
      <c r="G20" s="12" t="s">
        <v>333</v>
      </c>
      <c r="H20" s="13" t="s">
        <v>348</v>
      </c>
    </row>
    <row r="21" spans="1:8">
      <c r="A21" s="15" t="s">
        <v>358</v>
      </c>
      <c r="B21" s="16" t="s">
        <v>359</v>
      </c>
      <c r="D21" s="10" t="s">
        <v>420</v>
      </c>
      <c r="E21" s="10" t="s">
        <v>482</v>
      </c>
      <c r="F21" s="11">
        <v>18</v>
      </c>
      <c r="G21" s="12" t="s">
        <v>335</v>
      </c>
      <c r="H21" s="13" t="s">
        <v>348</v>
      </c>
    </row>
    <row r="22" spans="1:8">
      <c r="D22" s="10" t="s">
        <v>421</v>
      </c>
      <c r="E22" s="10" t="s">
        <v>483</v>
      </c>
      <c r="F22" s="11">
        <v>19</v>
      </c>
      <c r="G22" s="12" t="s">
        <v>331</v>
      </c>
      <c r="H22" s="13" t="s">
        <v>44</v>
      </c>
    </row>
    <row r="23" spans="1:8">
      <c r="D23" s="10" t="s">
        <v>422</v>
      </c>
      <c r="E23" s="10" t="s">
        <v>484</v>
      </c>
      <c r="F23" s="11">
        <v>20</v>
      </c>
      <c r="G23" s="12" t="s">
        <v>331</v>
      </c>
      <c r="H23" s="13" t="s">
        <v>44</v>
      </c>
    </row>
    <row r="24" spans="1:8">
      <c r="D24" s="10" t="s">
        <v>423</v>
      </c>
      <c r="E24" s="10" t="s">
        <v>485</v>
      </c>
      <c r="F24" s="11">
        <v>21</v>
      </c>
      <c r="G24" s="12" t="s">
        <v>333</v>
      </c>
      <c r="H24" s="13" t="s">
        <v>350</v>
      </c>
    </row>
    <row r="25" spans="1:8">
      <c r="A25" s="1" t="s">
        <v>360</v>
      </c>
      <c r="D25" s="10" t="s">
        <v>424</v>
      </c>
      <c r="E25" s="10" t="s">
        <v>486</v>
      </c>
      <c r="F25" s="11">
        <v>22</v>
      </c>
      <c r="G25" s="12" t="s">
        <v>331</v>
      </c>
      <c r="H25" s="13" t="s">
        <v>44</v>
      </c>
    </row>
    <row r="26" spans="1:8">
      <c r="A26" s="2" t="s">
        <v>60</v>
      </c>
      <c r="B26" s="3" t="s">
        <v>321</v>
      </c>
      <c r="D26" s="10" t="s">
        <v>425</v>
      </c>
      <c r="E26" s="10" t="s">
        <v>487</v>
      </c>
      <c r="F26" s="11">
        <v>23</v>
      </c>
      <c r="G26" s="12" t="s">
        <v>333</v>
      </c>
      <c r="H26" s="13" t="s">
        <v>350</v>
      </c>
    </row>
    <row r="27" spans="1:8">
      <c r="A27" s="8" t="s">
        <v>361</v>
      </c>
      <c r="B27" s="9" t="s">
        <v>397</v>
      </c>
      <c r="D27" s="10" t="s">
        <v>426</v>
      </c>
      <c r="E27" s="10" t="s">
        <v>488</v>
      </c>
      <c r="F27" s="11">
        <v>24</v>
      </c>
      <c r="G27" s="12" t="s">
        <v>333</v>
      </c>
      <c r="H27" s="13" t="s">
        <v>350</v>
      </c>
    </row>
    <row r="28" spans="1:8">
      <c r="A28" s="10" t="s">
        <v>362</v>
      </c>
      <c r="B28" s="14" t="s">
        <v>363</v>
      </c>
      <c r="D28" s="10" t="s">
        <v>427</v>
      </c>
      <c r="E28" s="10" t="s">
        <v>489</v>
      </c>
      <c r="F28" s="11">
        <v>25</v>
      </c>
      <c r="G28" s="12" t="s">
        <v>335</v>
      </c>
      <c r="H28" s="13" t="s">
        <v>352</v>
      </c>
    </row>
    <row r="29" spans="1:8">
      <c r="A29" s="10" t="s">
        <v>61</v>
      </c>
      <c r="B29" s="14" t="s">
        <v>364</v>
      </c>
      <c r="D29" s="10" t="s">
        <v>449</v>
      </c>
      <c r="E29" s="10" t="s">
        <v>490</v>
      </c>
      <c r="F29" s="11">
        <v>26</v>
      </c>
      <c r="G29" s="12" t="s">
        <v>335</v>
      </c>
      <c r="H29" s="13" t="s">
        <v>352</v>
      </c>
    </row>
    <row r="30" spans="1:8">
      <c r="A30" s="10" t="s">
        <v>365</v>
      </c>
      <c r="B30" s="14" t="s">
        <v>366</v>
      </c>
      <c r="D30" s="10" t="s">
        <v>450</v>
      </c>
      <c r="E30" s="10" t="s">
        <v>491</v>
      </c>
      <c r="F30" s="11">
        <v>27</v>
      </c>
      <c r="G30" s="12" t="s">
        <v>335</v>
      </c>
      <c r="H30" s="13" t="s">
        <v>352</v>
      </c>
    </row>
    <row r="31" spans="1:8">
      <c r="A31" s="10" t="s">
        <v>367</v>
      </c>
      <c r="B31" s="14" t="s">
        <v>368</v>
      </c>
      <c r="D31" s="10" t="s">
        <v>428</v>
      </c>
      <c r="E31" s="10" t="s">
        <v>492</v>
      </c>
      <c r="F31" s="11">
        <v>28</v>
      </c>
      <c r="G31" s="12" t="s">
        <v>335</v>
      </c>
      <c r="H31" s="13" t="s">
        <v>352</v>
      </c>
    </row>
    <row r="32" spans="1:8">
      <c r="A32" s="10" t="s">
        <v>369</v>
      </c>
      <c r="B32" s="14" t="s">
        <v>370</v>
      </c>
      <c r="D32" s="10" t="s">
        <v>429</v>
      </c>
      <c r="E32" s="10" t="s">
        <v>493</v>
      </c>
      <c r="F32" s="11">
        <v>29</v>
      </c>
      <c r="G32" s="12" t="s">
        <v>335</v>
      </c>
      <c r="H32" s="13" t="s">
        <v>352</v>
      </c>
    </row>
    <row r="33" spans="1:8">
      <c r="A33" s="10" t="s">
        <v>371</v>
      </c>
      <c r="B33" s="14" t="s">
        <v>372</v>
      </c>
      <c r="D33" s="10" t="s">
        <v>430</v>
      </c>
      <c r="E33" s="10" t="s">
        <v>494</v>
      </c>
      <c r="F33" s="11">
        <v>30</v>
      </c>
      <c r="G33" s="12" t="s">
        <v>335</v>
      </c>
      <c r="H33" s="13" t="s">
        <v>352</v>
      </c>
    </row>
    <row r="34" spans="1:8">
      <c r="A34" s="17" t="s">
        <v>373</v>
      </c>
      <c r="B34" s="18" t="s">
        <v>374</v>
      </c>
      <c r="D34" s="10" t="s">
        <v>431</v>
      </c>
      <c r="E34" s="10" t="s">
        <v>495</v>
      </c>
      <c r="F34" s="11">
        <v>31</v>
      </c>
      <c r="G34" s="12" t="s">
        <v>337</v>
      </c>
      <c r="H34" s="13" t="s">
        <v>354</v>
      </c>
    </row>
    <row r="35" spans="1:8" ht="15.75" customHeight="1">
      <c r="A35" s="15" t="s">
        <v>375</v>
      </c>
      <c r="B35" s="16" t="s">
        <v>376</v>
      </c>
      <c r="D35" s="10" t="s">
        <v>432</v>
      </c>
      <c r="E35" s="10" t="s">
        <v>496</v>
      </c>
      <c r="F35" s="11">
        <v>32</v>
      </c>
      <c r="G35" s="12" t="s">
        <v>337</v>
      </c>
      <c r="H35" s="13" t="s">
        <v>354</v>
      </c>
    </row>
    <row r="36" spans="1:8">
      <c r="D36" s="10" t="s">
        <v>433</v>
      </c>
      <c r="E36" s="10" t="s">
        <v>497</v>
      </c>
      <c r="F36" s="11">
        <v>33</v>
      </c>
      <c r="G36" s="12" t="s">
        <v>337</v>
      </c>
      <c r="H36" s="13" t="s">
        <v>354</v>
      </c>
    </row>
    <row r="37" spans="1:8">
      <c r="D37" s="10" t="s">
        <v>434</v>
      </c>
      <c r="E37" s="10" t="s">
        <v>498</v>
      </c>
      <c r="F37" s="11">
        <v>34</v>
      </c>
      <c r="G37" s="12" t="s">
        <v>337</v>
      </c>
      <c r="H37" s="13" t="s">
        <v>354</v>
      </c>
    </row>
    <row r="38" spans="1:8">
      <c r="D38" s="10" t="s">
        <v>435</v>
      </c>
      <c r="E38" s="10" t="s">
        <v>499</v>
      </c>
      <c r="F38" s="11">
        <v>35</v>
      </c>
      <c r="G38" s="12" t="s">
        <v>337</v>
      </c>
      <c r="H38" s="13" t="s">
        <v>354</v>
      </c>
    </row>
    <row r="39" spans="1:8">
      <c r="A39" s="1" t="s">
        <v>377</v>
      </c>
      <c r="D39" s="10" t="s">
        <v>436</v>
      </c>
      <c r="E39" s="10" t="s">
        <v>500</v>
      </c>
      <c r="F39" s="11">
        <v>36</v>
      </c>
      <c r="G39" s="12" t="s">
        <v>339</v>
      </c>
      <c r="H39" s="13" t="s">
        <v>354</v>
      </c>
    </row>
    <row r="40" spans="1:8">
      <c r="A40" s="19" t="s">
        <v>378</v>
      </c>
      <c r="B40" s="20" t="s">
        <v>321</v>
      </c>
      <c r="D40" s="10" t="s">
        <v>437</v>
      </c>
      <c r="E40" s="10" t="s">
        <v>465</v>
      </c>
      <c r="F40" s="11">
        <v>37</v>
      </c>
      <c r="G40" s="12" t="s">
        <v>339</v>
      </c>
      <c r="H40" s="13" t="s">
        <v>354</v>
      </c>
    </row>
    <row r="41" spans="1:8">
      <c r="A41" s="21" t="s">
        <v>93</v>
      </c>
      <c r="B41" s="22" t="s">
        <v>396</v>
      </c>
      <c r="D41" s="10" t="s">
        <v>438</v>
      </c>
      <c r="E41" s="10" t="s">
        <v>464</v>
      </c>
      <c r="F41" s="11">
        <v>38</v>
      </c>
      <c r="G41" s="12" t="s">
        <v>339</v>
      </c>
      <c r="H41" s="13" t="s">
        <v>354</v>
      </c>
    </row>
    <row r="42" spans="1:8">
      <c r="A42" s="23" t="s">
        <v>379</v>
      </c>
      <c r="B42" s="24" t="s">
        <v>380</v>
      </c>
      <c r="D42" s="10" t="s">
        <v>439</v>
      </c>
      <c r="E42" s="10" t="s">
        <v>463</v>
      </c>
      <c r="F42" s="11">
        <v>39</v>
      </c>
      <c r="G42" s="12" t="s">
        <v>339</v>
      </c>
      <c r="H42" s="13" t="s">
        <v>354</v>
      </c>
    </row>
    <row r="43" spans="1:8">
      <c r="A43" s="25" t="s">
        <v>381</v>
      </c>
      <c r="B43" s="9" t="s">
        <v>382</v>
      </c>
      <c r="D43" s="10" t="s">
        <v>440</v>
      </c>
      <c r="E43" s="10" t="s">
        <v>462</v>
      </c>
      <c r="F43" s="11">
        <v>40</v>
      </c>
      <c r="G43" s="12" t="s">
        <v>341</v>
      </c>
      <c r="H43" s="13" t="s">
        <v>356</v>
      </c>
    </row>
    <row r="44" spans="1:8">
      <c r="A44" s="26" t="s">
        <v>383</v>
      </c>
      <c r="B44" s="14" t="s">
        <v>384</v>
      </c>
      <c r="D44" s="10" t="s">
        <v>441</v>
      </c>
      <c r="E44" s="10" t="s">
        <v>461</v>
      </c>
      <c r="F44" s="11">
        <v>41</v>
      </c>
      <c r="G44" s="12" t="s">
        <v>341</v>
      </c>
      <c r="H44" s="13" t="s">
        <v>356</v>
      </c>
    </row>
    <row r="45" spans="1:8">
      <c r="A45" s="26" t="s">
        <v>385</v>
      </c>
      <c r="B45" s="14" t="s">
        <v>386</v>
      </c>
      <c r="D45" s="10" t="s">
        <v>442</v>
      </c>
      <c r="E45" s="10" t="s">
        <v>460</v>
      </c>
      <c r="F45" s="11">
        <v>42</v>
      </c>
      <c r="G45" s="12" t="s">
        <v>341</v>
      </c>
      <c r="H45" s="13" t="s">
        <v>356</v>
      </c>
    </row>
    <row r="46" spans="1:8">
      <c r="A46" s="10" t="s">
        <v>387</v>
      </c>
      <c r="B46" s="14" t="s">
        <v>388</v>
      </c>
      <c r="D46" s="10" t="s">
        <v>443</v>
      </c>
      <c r="E46" s="10" t="s">
        <v>459</v>
      </c>
      <c r="F46" s="11">
        <v>43</v>
      </c>
      <c r="G46" s="12" t="s">
        <v>341</v>
      </c>
      <c r="H46" s="13" t="s">
        <v>356</v>
      </c>
    </row>
    <row r="47" spans="1:8">
      <c r="A47" s="10" t="s">
        <v>389</v>
      </c>
      <c r="B47" s="14" t="s">
        <v>390</v>
      </c>
      <c r="D47" s="10" t="s">
        <v>444</v>
      </c>
      <c r="E47" s="10" t="s">
        <v>458</v>
      </c>
      <c r="F47" s="11">
        <v>44</v>
      </c>
      <c r="G47" s="12" t="s">
        <v>341</v>
      </c>
      <c r="H47" s="13" t="s">
        <v>356</v>
      </c>
    </row>
    <row r="48" spans="1:8">
      <c r="A48" s="17" t="s">
        <v>391</v>
      </c>
      <c r="B48" s="18" t="s">
        <v>392</v>
      </c>
      <c r="D48" s="10" t="s">
        <v>445</v>
      </c>
      <c r="E48" s="10" t="s">
        <v>457</v>
      </c>
      <c r="F48" s="11">
        <v>45</v>
      </c>
      <c r="G48" s="12" t="s">
        <v>341</v>
      </c>
      <c r="H48" s="13" t="s">
        <v>356</v>
      </c>
    </row>
    <row r="49" spans="1:8">
      <c r="A49" s="10" t="s">
        <v>254</v>
      </c>
      <c r="B49" s="27" t="s">
        <v>393</v>
      </c>
      <c r="D49" s="10" t="s">
        <v>446</v>
      </c>
      <c r="E49" s="10" t="s">
        <v>456</v>
      </c>
      <c r="F49" s="11">
        <v>46</v>
      </c>
      <c r="G49" s="12" t="s">
        <v>341</v>
      </c>
      <c r="H49" s="13" t="s">
        <v>356</v>
      </c>
    </row>
    <row r="50" spans="1:8">
      <c r="A50" s="15" t="s">
        <v>394</v>
      </c>
      <c r="B50" s="16" t="s">
        <v>395</v>
      </c>
      <c r="D50" s="15" t="s">
        <v>447</v>
      </c>
      <c r="E50" s="15" t="s">
        <v>455</v>
      </c>
      <c r="F50" s="28">
        <v>47</v>
      </c>
      <c r="G50" s="29" t="s">
        <v>343</v>
      </c>
      <c r="H50" s="30" t="s">
        <v>358</v>
      </c>
    </row>
    <row r="53" spans="1:8">
      <c r="A53" s="31"/>
      <c r="B53" s="31"/>
    </row>
    <row r="54" spans="1:8">
      <c r="A54" s="31"/>
      <c r="B54" s="32"/>
    </row>
    <row r="55" spans="1:8">
      <c r="A55" s="31"/>
      <c r="B55" s="32"/>
    </row>
    <row r="56" spans="1:8">
      <c r="A56" s="31"/>
      <c r="B56" s="32"/>
    </row>
    <row r="57" spans="1:8">
      <c r="A57" s="31"/>
      <c r="B57" s="32"/>
    </row>
    <row r="58" spans="1:8">
      <c r="A58" s="31"/>
      <c r="B58" s="32"/>
    </row>
    <row r="59" spans="1:8">
      <c r="A59" s="31"/>
      <c r="B59" s="32"/>
    </row>
    <row r="60" spans="1:8">
      <c r="A60" s="31"/>
      <c r="B60" s="32"/>
    </row>
    <row r="61" spans="1:8">
      <c r="A61" s="31"/>
      <c r="B61" s="32"/>
    </row>
    <row r="62" spans="1:8">
      <c r="A62" s="31"/>
      <c r="B62" s="32"/>
    </row>
    <row r="63" spans="1:8">
      <c r="A63" s="31"/>
      <c r="B63" s="32"/>
    </row>
    <row r="64" spans="1:8">
      <c r="A64" s="31"/>
      <c r="B64" s="32"/>
    </row>
    <row r="65" spans="1:2">
      <c r="A65" s="31"/>
      <c r="B65" s="32"/>
    </row>
    <row r="66" spans="1:2">
      <c r="A66" s="31"/>
      <c r="B66" s="32"/>
    </row>
  </sheetData>
  <sheetProtection algorithmName="SHA-512" hashValue="PDhOhACNoIm8bxlOvCjUOmOxycQZUWIV/D+aXruTBLMKHbutvCerUSGPt5cQJk3YOqvmANF9yJo1BmOC4Tun7Q==" saltValue="drW8GEyIYaaHD+0pcL5ZIA==" spinCount="100000" sheet="1" selectLockedCells="1" selectUnlockedCells="1"/>
  <phoneticPr fontId="44"/>
  <pageMargins left="0.78680555555555598" right="0.78680555555555598" top="0.98263888888888895" bottom="0.98263888888888895"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入力用①（5年間のデータ表）</vt:lpstr>
      <vt:lpstr>入力用②（定期報告）</vt:lpstr>
      <vt:lpstr>印刷用</vt:lpstr>
      <vt:lpstr>様式の備考</vt:lpstr>
      <vt:lpstr>報告書作成上の留意事項</vt:lpstr>
      <vt:lpstr>（職員限り）整理台帳</vt:lpstr>
      <vt:lpstr>（職員限り）別記表</vt:lpstr>
      <vt:lpstr>印刷用!Print_Area</vt:lpstr>
      <vt:lpstr>'入力用①（5年間のデータ表）'!Print_Area</vt:lpstr>
      <vt:lpstr>'入力用②（定期報告）'!Print_Area</vt:lpstr>
      <vt:lpstr>報告書作成上の留意事項!Print_Area</vt:lpstr>
      <vt:lpstr>様式の備考!Print_Area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加藤　佳子</cp:lastModifiedBy>
  <cp:lastPrinted>2022-06-20T08:37:46Z</cp:lastPrinted>
  <dcterms:created xsi:type="dcterms:W3CDTF">2011-04-04T01:36:00Z</dcterms:created>
  <dcterms:modified xsi:type="dcterms:W3CDTF">2022-08-19T05:13:56Z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