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12" documentId="8_{0DEEF4DC-0C13-4078-94E6-48E2023226DA}" xr6:coauthVersionLast="47" xr6:coauthVersionMax="47" xr10:uidLastSave="{D0727D9B-5A93-4951-97D3-19EFE8F9B5A0}"/>
  <bookViews>
    <workbookView xWindow="28680" yWindow="-120" windowWidth="29040" windowHeight="15720" tabRatio="819" activeTab="1" xr2:uid="{00000000-000D-0000-FFFF-FFFF00000000}"/>
  </bookViews>
  <sheets>
    <sheet name="作成手順" sheetId="8" r:id="rId1"/>
    <sheet name="入力用①" sheetId="7" r:id="rId2"/>
    <sheet name="入力用②" sheetId="2" r:id="rId3"/>
    <sheet name="定期報告書（印刷用）" sheetId="3" r:id="rId4"/>
    <sheet name="様式の備考" sheetId="1" r:id="rId5"/>
    <sheet name="報告書作成上の留意事項" sheetId="4" r:id="rId6"/>
    <sheet name="（職員限り）整理台帳" sheetId="5" state="hidden" r:id="rId7"/>
    <sheet name="（職員限り）別記表" sheetId="6" state="hidden" r:id="rId8"/>
  </sheets>
  <definedNames>
    <definedName name="_xlnm._FilterDatabase" localSheetId="7" hidden="1">'（職員限り）別記表'!$A$3:$B$21</definedName>
    <definedName name="_xlnm._FilterDatabase" localSheetId="2" hidden="1">入力用②!$B$85:$AL$101</definedName>
    <definedName name="_xlnm.Print_Area" localSheetId="3">'定期報告書（印刷用）'!$A$2:$AL$427</definedName>
    <definedName name="_xlnm.Print_Area" localSheetId="1">入力用①!$B$1:$L$67</definedName>
    <definedName name="_xlnm.Print_Area" localSheetId="2">入力用②!$A$2:$BD$437</definedName>
    <definedName name="_xlnm.Print_Area" localSheetId="5">報告書作成上の留意事項!$A$1:S33</definedName>
    <definedName name="_xlnm.Print_Area" localSheetId="4">様式の備考!$A$2:L23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7" l="1"/>
  <c r="H2" i="7"/>
  <c r="H4" i="7"/>
  <c r="I4" i="7"/>
  <c r="K12" i="7"/>
  <c r="K13" i="7" s="1"/>
  <c r="J34" i="2"/>
  <c r="C136" i="3"/>
  <c r="C147" i="3"/>
  <c r="C146" i="3"/>
  <c r="H39" i="7" l="1"/>
  <c r="G39" i="7"/>
  <c r="J12" i="7"/>
  <c r="J13" i="7" s="1"/>
  <c r="K11" i="7"/>
  <c r="J11" i="7"/>
  <c r="I11" i="7"/>
  <c r="H11" i="7"/>
  <c r="G11" i="7"/>
  <c r="K10" i="7"/>
  <c r="I12" i="7" l="1"/>
  <c r="I13" i="7" s="1"/>
  <c r="J10" i="7"/>
  <c r="K55" i="7"/>
  <c r="J55" i="7"/>
  <c r="I55" i="7"/>
  <c r="K63" i="7"/>
  <c r="J63" i="7"/>
  <c r="I63" i="7"/>
  <c r="H63" i="7"/>
  <c r="G63" i="7"/>
  <c r="K59" i="7"/>
  <c r="J59" i="7"/>
  <c r="I59" i="7"/>
  <c r="H59" i="7"/>
  <c r="G59" i="7"/>
  <c r="H55" i="7"/>
  <c r="G55" i="7"/>
  <c r="K51" i="7"/>
  <c r="J51" i="7"/>
  <c r="I51" i="7"/>
  <c r="H51" i="7"/>
  <c r="G51" i="7"/>
  <c r="K47" i="7"/>
  <c r="J47" i="7"/>
  <c r="I47" i="7"/>
  <c r="H47" i="7"/>
  <c r="G47" i="7"/>
  <c r="K43" i="7"/>
  <c r="J43" i="7"/>
  <c r="I43" i="7"/>
  <c r="H43" i="7"/>
  <c r="G43" i="7"/>
  <c r="K39" i="7"/>
  <c r="J39" i="7"/>
  <c r="I39" i="7"/>
  <c r="K35" i="7"/>
  <c r="J35" i="7"/>
  <c r="I35" i="7"/>
  <c r="H35" i="7"/>
  <c r="G35" i="7"/>
  <c r="J31" i="7"/>
  <c r="I31" i="7"/>
  <c r="H31" i="7"/>
  <c r="G31" i="7"/>
  <c r="K31" i="7"/>
  <c r="V74" i="2"/>
  <c r="V72" i="2"/>
  <c r="V70" i="2"/>
  <c r="V68" i="2"/>
  <c r="V66" i="2"/>
  <c r="V64" i="2"/>
  <c r="V62" i="2"/>
  <c r="V60" i="2"/>
  <c r="V58" i="2"/>
  <c r="H12" i="7" l="1"/>
  <c r="H13" i="7" s="1"/>
  <c r="I10" i="7"/>
  <c r="L58" i="3"/>
  <c r="G12" i="7" l="1"/>
  <c r="G13" i="7" s="1"/>
  <c r="H10" i="7"/>
  <c r="L46" i="3"/>
  <c r="L45" i="3"/>
  <c r="G10" i="7" l="1"/>
  <c r="L47" i="3"/>
  <c r="L59" i="3"/>
  <c r="P52" i="3"/>
  <c r="D9" i="5"/>
  <c r="N9" i="5" l="1"/>
  <c r="L9" i="5"/>
  <c r="G9" i="5"/>
  <c r="L56" i="3" l="1"/>
  <c r="U32" i="3"/>
  <c r="V37" i="3"/>
  <c r="L48" i="3" s="1"/>
  <c r="BM9" i="5"/>
  <c r="S100" i="2"/>
  <c r="T98" i="2" s="1"/>
  <c r="Z88" i="2"/>
  <c r="T90" i="2"/>
  <c r="T88" i="2"/>
  <c r="T92" i="2"/>
  <c r="T94" i="2"/>
  <c r="K29" i="7"/>
  <c r="W217" i="2"/>
  <c r="O217" i="2"/>
  <c r="W211" i="2"/>
  <c r="O211" i="2"/>
  <c r="W205" i="2"/>
  <c r="W193" i="2"/>
  <c r="S193" i="2"/>
  <c r="W181" i="2"/>
  <c r="W175" i="2"/>
  <c r="M21" i="7"/>
  <c r="K217" i="2"/>
  <c r="K211" i="2"/>
  <c r="K205" i="2"/>
  <c r="K199" i="2"/>
  <c r="K193" i="2"/>
  <c r="K187" i="2"/>
  <c r="K181" i="2"/>
  <c r="K175" i="2"/>
  <c r="K169" i="2"/>
  <c r="O169" i="2"/>
  <c r="W169" i="2"/>
  <c r="U56" i="2"/>
  <c r="T96" i="2" l="1"/>
  <c r="S101" i="2" s="1"/>
  <c r="Z96" i="2"/>
  <c r="I40" i="7"/>
  <c r="T184" i="2" s="1"/>
  <c r="S179" i="3" s="1"/>
  <c r="I44" i="7"/>
  <c r="T190" i="2" s="1"/>
  <c r="S185" i="3" s="1"/>
  <c r="I60" i="7"/>
  <c r="T214" i="2" s="1"/>
  <c r="S209" i="3" s="1"/>
  <c r="K40" i="7"/>
  <c r="AB184" i="2" s="1"/>
  <c r="AK184" i="2" s="1"/>
  <c r="K44" i="7"/>
  <c r="AB190" i="2" s="1"/>
  <c r="AK190" i="2" s="1"/>
  <c r="K60" i="7"/>
  <c r="AB214" i="2" s="1"/>
  <c r="AK214" i="2" s="1"/>
  <c r="K64" i="7"/>
  <c r="AB220" i="2" s="1"/>
  <c r="AK220" i="2" s="1"/>
  <c r="K56" i="7"/>
  <c r="AB208" i="2" s="1"/>
  <c r="AK208" i="2" s="1"/>
  <c r="K48" i="7"/>
  <c r="AB196" i="2" s="1"/>
  <c r="AK196" i="2" s="1"/>
  <c r="J60" i="7"/>
  <c r="X214" i="2" s="1"/>
  <c r="W209" i="3" s="1"/>
  <c r="J44" i="7"/>
  <c r="X190" i="2" s="1"/>
  <c r="W185" i="3" s="1"/>
  <c r="I56" i="7"/>
  <c r="T208" i="2" s="1"/>
  <c r="S203" i="3" s="1"/>
  <c r="J52" i="7"/>
  <c r="X202" i="2" s="1"/>
  <c r="W197" i="3" s="1"/>
  <c r="I52" i="7"/>
  <c r="T202" i="2" s="1"/>
  <c r="S197" i="3" s="1"/>
  <c r="I48" i="7"/>
  <c r="T196" i="2" s="1"/>
  <c r="S191" i="3" s="1"/>
  <c r="J36" i="7"/>
  <c r="X178" i="2" s="1"/>
  <c r="W173" i="3" s="1"/>
  <c r="I36" i="7"/>
  <c r="T178" i="2" s="1"/>
  <c r="S173" i="3" s="1"/>
  <c r="O181" i="2"/>
  <c r="O193" i="2"/>
  <c r="O175" i="2"/>
  <c r="H44" i="7"/>
  <c r="P190" i="2" s="1"/>
  <c r="O185" i="3" s="1"/>
  <c r="I64" i="7"/>
  <c r="T220" i="2" s="1"/>
  <c r="S215" i="3" s="1"/>
  <c r="O187" i="2"/>
  <c r="O205" i="2"/>
  <c r="O199" i="2"/>
  <c r="I32" i="7"/>
  <c r="T172" i="2" s="1"/>
  <c r="S167" i="3" s="1"/>
  <c r="H52" i="7"/>
  <c r="P202" i="2" s="1"/>
  <c r="O197" i="3" s="1"/>
  <c r="H64" i="7"/>
  <c r="P220" i="2" s="1"/>
  <c r="O215" i="3" s="1"/>
  <c r="H40" i="7"/>
  <c r="P184" i="2" s="1"/>
  <c r="O179" i="3" s="1"/>
  <c r="H48" i="7"/>
  <c r="P196" i="2" s="1"/>
  <c r="O191" i="3" s="1"/>
  <c r="H60" i="7"/>
  <c r="P214" i="2" s="1"/>
  <c r="O209" i="3" s="1"/>
  <c r="H56" i="7"/>
  <c r="P208" i="2" s="1"/>
  <c r="O203" i="3" s="1"/>
  <c r="H36" i="7"/>
  <c r="P178" i="2" s="1"/>
  <c r="O173" i="3" s="1"/>
  <c r="H32" i="7"/>
  <c r="P172" i="2" s="1"/>
  <c r="O167" i="3" s="1"/>
  <c r="J40" i="7"/>
  <c r="X184" i="2" s="1"/>
  <c r="W179" i="3" s="1"/>
  <c r="J48" i="7"/>
  <c r="X196" i="2" s="1"/>
  <c r="W191" i="3" s="1"/>
  <c r="K52" i="7"/>
  <c r="AB202" i="2" s="1"/>
  <c r="AK202" i="2" s="1"/>
  <c r="J56" i="7"/>
  <c r="X208" i="2" s="1"/>
  <c r="W203" i="3" s="1"/>
  <c r="J64" i="7"/>
  <c r="X220" i="2" s="1"/>
  <c r="W215" i="3" s="1"/>
  <c r="K32" i="7"/>
  <c r="AB172" i="2" s="1"/>
  <c r="AK172" i="2" s="1"/>
  <c r="K36" i="7"/>
  <c r="AB178" i="2" s="1"/>
  <c r="AK178" i="2" s="1"/>
  <c r="J32" i="7"/>
  <c r="X172" i="2" s="1"/>
  <c r="W167" i="3" s="1"/>
  <c r="W187" i="2"/>
  <c r="W199" i="2"/>
  <c r="AA187" i="2"/>
  <c r="X117" i="2" s="1"/>
  <c r="S217" i="2"/>
  <c r="S181" i="2"/>
  <c r="S205" i="2"/>
  <c r="S169" i="2"/>
  <c r="S175" i="2"/>
  <c r="S187" i="2"/>
  <c r="S199" i="2"/>
  <c r="S211" i="2"/>
  <c r="AK223" i="2" l="1"/>
  <c r="AK224" i="2"/>
  <c r="AA167" i="3"/>
  <c r="AA203" i="3"/>
  <c r="AA209" i="3"/>
  <c r="AA179" i="3"/>
  <c r="AA173" i="3"/>
  <c r="AA197" i="3"/>
  <c r="AA191" i="3"/>
  <c r="AA215" i="3"/>
  <c r="AA185" i="3"/>
  <c r="M20" i="7"/>
  <c r="M19" i="7"/>
  <c r="K163" i="3"/>
  <c r="B98" i="2"/>
  <c r="M16" i="7"/>
  <c r="M17" i="7"/>
  <c r="M18" i="7"/>
  <c r="M15" i="7"/>
  <c r="G24" i="7"/>
  <c r="H24" i="7"/>
  <c r="I24" i="7"/>
  <c r="J24" i="7"/>
  <c r="K24" i="7"/>
  <c r="AN255" i="2" l="1"/>
  <c r="AN250" i="2"/>
  <c r="AM196" i="2"/>
  <c r="AM175" i="2"/>
  <c r="AM211" i="2"/>
  <c r="AM190" i="2"/>
  <c r="AM217" i="2"/>
  <c r="W163" i="3"/>
  <c r="O163" i="3"/>
  <c r="AA163" i="3"/>
  <c r="X111" i="3" s="1"/>
  <c r="AA169" i="2"/>
  <c r="X111" i="2" s="1"/>
  <c r="S163" i="3"/>
  <c r="L24" i="7"/>
  <c r="T104" i="3"/>
  <c r="AE88" i="2"/>
  <c r="M24" i="7"/>
  <c r="M14" i="7"/>
  <c r="D224" i="3"/>
  <c r="AM169" i="2" l="1"/>
  <c r="AF111" i="3"/>
  <c r="B10" i="7"/>
  <c r="B11" i="7"/>
  <c r="AE92" i="2"/>
  <c r="K199" i="3"/>
  <c r="K193" i="3"/>
  <c r="K169" i="3"/>
  <c r="B8" i="7"/>
  <c r="U84" i="3"/>
  <c r="U82" i="3"/>
  <c r="U80" i="3"/>
  <c r="U78" i="3"/>
  <c r="U74" i="3"/>
  <c r="U76" i="3"/>
  <c r="U72" i="3"/>
  <c r="U70" i="3"/>
  <c r="U68" i="3"/>
  <c r="J29" i="7"/>
  <c r="I29" i="7"/>
  <c r="H29" i="7"/>
  <c r="K25" i="7"/>
  <c r="J25" i="7"/>
  <c r="I25" i="7"/>
  <c r="H25" i="7"/>
  <c r="G25" i="7"/>
  <c r="K23" i="7"/>
  <c r="J23" i="7"/>
  <c r="I23" i="7"/>
  <c r="I30" i="7" s="1"/>
  <c r="H23" i="7"/>
  <c r="H30" i="7" s="1"/>
  <c r="G23" i="7"/>
  <c r="G30" i="7" s="1"/>
  <c r="K62" i="7" l="1"/>
  <c r="K58" i="7"/>
  <c r="K66" i="7"/>
  <c r="K42" i="7"/>
  <c r="K181" i="3"/>
  <c r="K205" i="3"/>
  <c r="K187" i="3"/>
  <c r="K211" i="3"/>
  <c r="K175" i="3"/>
  <c r="S211" i="3"/>
  <c r="AA211" i="3"/>
  <c r="X127" i="3" s="1"/>
  <c r="AA217" i="2"/>
  <c r="X127" i="2" s="1"/>
  <c r="O211" i="3"/>
  <c r="W211" i="3"/>
  <c r="W169" i="3"/>
  <c r="S175" i="3"/>
  <c r="AA175" i="3"/>
  <c r="X115" i="3" s="1"/>
  <c r="AA181" i="2"/>
  <c r="X115" i="2" s="1"/>
  <c r="O181" i="3"/>
  <c r="W181" i="3"/>
  <c r="S187" i="3"/>
  <c r="AA187" i="3"/>
  <c r="X119" i="3" s="1"/>
  <c r="AA193" i="2"/>
  <c r="X119" i="2" s="1"/>
  <c r="O193" i="3"/>
  <c r="W193" i="3"/>
  <c r="S199" i="3"/>
  <c r="AA199" i="3"/>
  <c r="X123" i="3" s="1"/>
  <c r="BD9" i="5" s="1"/>
  <c r="AA205" i="2"/>
  <c r="X123" i="2" s="1"/>
  <c r="O205" i="3"/>
  <c r="W205" i="3"/>
  <c r="AA169" i="3"/>
  <c r="X113" i="3" s="1"/>
  <c r="AA175" i="2"/>
  <c r="X113" i="2" s="1"/>
  <c r="O169" i="3"/>
  <c r="S169" i="3"/>
  <c r="O175" i="3"/>
  <c r="W175" i="3"/>
  <c r="S181" i="3"/>
  <c r="AA181" i="3"/>
  <c r="X117" i="3" s="1"/>
  <c r="O187" i="3"/>
  <c r="W187" i="3"/>
  <c r="S193" i="3"/>
  <c r="AA193" i="3"/>
  <c r="X121" i="3" s="1"/>
  <c r="AA199" i="2"/>
  <c r="X121" i="2" s="1"/>
  <c r="O199" i="3"/>
  <c r="W199" i="3"/>
  <c r="S205" i="3"/>
  <c r="AA205" i="3"/>
  <c r="X125" i="3" s="1"/>
  <c r="AA211" i="2"/>
  <c r="X125" i="2" s="1"/>
  <c r="AG60" i="2"/>
  <c r="AG62" i="2" s="1"/>
  <c r="AG71" i="2"/>
  <c r="AG58" i="2"/>
  <c r="V78" i="2"/>
  <c r="T90" i="3" s="1"/>
  <c r="J30" i="7"/>
  <c r="K30" i="7"/>
  <c r="L25" i="7"/>
  <c r="B12" i="7" s="1"/>
  <c r="AG68" i="2"/>
  <c r="J26" i="7"/>
  <c r="I26" i="7"/>
  <c r="H26" i="7"/>
  <c r="I33" i="7"/>
  <c r="H33" i="7"/>
  <c r="J34" i="7"/>
  <c r="K34" i="7"/>
  <c r="K26" i="7"/>
  <c r="H37" i="7" l="1"/>
  <c r="H49" i="7"/>
  <c r="K46" i="7"/>
  <c r="J65" i="7"/>
  <c r="J41" i="7"/>
  <c r="I41" i="7"/>
  <c r="H65" i="7"/>
  <c r="AF127" i="3"/>
  <c r="J50" i="7"/>
  <c r="I65" i="7"/>
  <c r="I49" i="7"/>
  <c r="H42" i="7"/>
  <c r="J57" i="7"/>
  <c r="I46" i="7"/>
  <c r="AF125" i="3"/>
  <c r="AF121" i="3"/>
  <c r="AF117" i="3"/>
  <c r="AF113" i="3"/>
  <c r="AF123" i="3"/>
  <c r="AF119" i="3"/>
  <c r="AF115" i="3"/>
  <c r="K50" i="7"/>
  <c r="K54" i="7"/>
  <c r="K38" i="7"/>
  <c r="J53" i="7"/>
  <c r="J38" i="7"/>
  <c r="I58" i="7"/>
  <c r="I54" i="7"/>
  <c r="I62" i="7"/>
  <c r="I37" i="7"/>
  <c r="H53" i="7"/>
  <c r="H57" i="7"/>
  <c r="H45" i="7"/>
  <c r="J46" i="7"/>
  <c r="J61" i="7"/>
  <c r="H62" i="7"/>
  <c r="AE96" i="2"/>
  <c r="L30" i="7"/>
  <c r="B13" i="7" s="1"/>
  <c r="K41" i="7"/>
  <c r="J58" i="7"/>
  <c r="H34" i="7"/>
  <c r="H50" i="7"/>
  <c r="I34" i="7"/>
  <c r="J66" i="7"/>
  <c r="I45" i="7"/>
  <c r="I57" i="7"/>
  <c r="H61" i="7"/>
  <c r="J62" i="7"/>
  <c r="H54" i="7"/>
  <c r="J49" i="7"/>
  <c r="K45" i="7"/>
  <c r="H46" i="7"/>
  <c r="H41" i="7"/>
  <c r="K37" i="7"/>
  <c r="H38" i="7"/>
  <c r="K65" i="7"/>
  <c r="L65" i="7" s="1"/>
  <c r="J37" i="7"/>
  <c r="J42" i="7"/>
  <c r="K33" i="7"/>
  <c r="I53" i="7"/>
  <c r="J45" i="7"/>
  <c r="H66" i="7"/>
  <c r="I38" i="7"/>
  <c r="H58" i="7"/>
  <c r="J33" i="7"/>
  <c r="I66" i="7"/>
  <c r="I50" i="7"/>
  <c r="I61" i="7"/>
  <c r="I42" i="7"/>
  <c r="J54" i="7"/>
  <c r="K53" i="7"/>
  <c r="K57" i="7"/>
  <c r="K49" i="7"/>
  <c r="K61" i="7"/>
  <c r="L61" i="7" s="1"/>
  <c r="L59" i="7" l="1"/>
  <c r="L63" i="7"/>
  <c r="L66" i="7"/>
  <c r="L46" i="7"/>
  <c r="L45" i="7" s="1"/>
  <c r="L43" i="7" s="1"/>
  <c r="L62" i="7"/>
  <c r="L58" i="7"/>
  <c r="L57" i="7" s="1"/>
  <c r="L55" i="7" s="1"/>
  <c r="L34" i="7"/>
  <c r="L33" i="7" s="1"/>
  <c r="L31" i="7" s="1"/>
  <c r="L50" i="7"/>
  <c r="L49" i="7" s="1"/>
  <c r="L47" i="7" s="1"/>
  <c r="L38" i="7"/>
  <c r="L37" i="7" s="1"/>
  <c r="L35" i="7" s="1"/>
  <c r="L54" i="7"/>
  <c r="L53" i="7" s="1"/>
  <c r="L51" i="7" s="1"/>
  <c r="L42" i="7"/>
  <c r="L41" i="7" s="1"/>
  <c r="L39" i="7" s="1"/>
  <c r="AE178" i="2" l="1"/>
  <c r="AL178" i="2" s="1"/>
  <c r="AE184" i="3"/>
  <c r="AE208" i="3"/>
  <c r="AE214" i="2"/>
  <c r="AL214" i="2" s="1"/>
  <c r="AE172" i="3"/>
  <c r="U34" i="3"/>
  <c r="M51" i="3" s="1"/>
  <c r="U33" i="3"/>
  <c r="L50" i="3" l="1"/>
  <c r="K9" i="5"/>
  <c r="AE190" i="2"/>
  <c r="AL190" i="2" s="1"/>
  <c r="AE214" i="3"/>
  <c r="AE220" i="2"/>
  <c r="AL220" i="2" s="1"/>
  <c r="AE178" i="3"/>
  <c r="AE184" i="2"/>
  <c r="AL184" i="2" s="1"/>
  <c r="AE196" i="3"/>
  <c r="AE202" i="2"/>
  <c r="AL202" i="2" s="1"/>
  <c r="AE166" i="3"/>
  <c r="AE172" i="2"/>
  <c r="AL172" i="2" s="1"/>
  <c r="AE190" i="3"/>
  <c r="AE196" i="2"/>
  <c r="AL196" i="2" s="1"/>
  <c r="AE202" i="3"/>
  <c r="AE208" i="2"/>
  <c r="AL208" i="2" s="1"/>
  <c r="V76" i="2"/>
  <c r="Z9" i="5"/>
  <c r="Y9" i="5"/>
  <c r="X9" i="5"/>
  <c r="W9" i="5"/>
  <c r="V9" i="5"/>
  <c r="U9" i="5"/>
  <c r="T9" i="5"/>
  <c r="S9" i="5"/>
  <c r="R9" i="5"/>
  <c r="O9" i="5"/>
  <c r="AE100" i="3"/>
  <c r="AE98" i="3"/>
  <c r="AE96" i="3"/>
  <c r="F9" i="5"/>
  <c r="E9" i="5" s="1"/>
  <c r="A9" i="5" s="1"/>
  <c r="D407" i="3"/>
  <c r="GL9" i="5" s="1"/>
  <c r="AL401" i="3"/>
  <c r="AG400" i="3"/>
  <c r="J390" i="3"/>
  <c r="GK9" i="5" s="1"/>
  <c r="J379" i="3"/>
  <c r="GJ9" i="5" s="1"/>
  <c r="J368" i="3"/>
  <c r="GI9" i="5" s="1"/>
  <c r="J357" i="3"/>
  <c r="GH9" i="5" s="1"/>
  <c r="J346" i="3"/>
  <c r="GG9" i="5" s="1"/>
  <c r="J342" i="3"/>
  <c r="GE9" i="5" s="1"/>
  <c r="J340" i="3"/>
  <c r="GD9" i="5" s="1"/>
  <c r="J338" i="3"/>
  <c r="GC9" i="5" s="1"/>
  <c r="J336" i="3"/>
  <c r="GB9" i="5" s="1"/>
  <c r="AL333" i="3"/>
  <c r="AG332" i="3"/>
  <c r="AI330" i="3"/>
  <c r="AH330" i="3"/>
  <c r="AG330" i="3"/>
  <c r="AF330" i="3"/>
  <c r="AE330" i="3"/>
  <c r="AD330" i="3"/>
  <c r="AC330" i="3"/>
  <c r="AB330" i="3"/>
  <c r="AA330" i="3"/>
  <c r="Z330" i="3"/>
  <c r="Y330" i="3"/>
  <c r="X330" i="3"/>
  <c r="W330" i="3"/>
  <c r="V330" i="3"/>
  <c r="U330" i="3"/>
  <c r="T330" i="3"/>
  <c r="S330" i="3"/>
  <c r="R330" i="3"/>
  <c r="Q330" i="3"/>
  <c r="Q323" i="3"/>
  <c r="GA9" i="5" s="1"/>
  <c r="Q319" i="3"/>
  <c r="FY9" i="5" s="1"/>
  <c r="Q317" i="3"/>
  <c r="FX9" i="5" s="1"/>
  <c r="Q315" i="3"/>
  <c r="FW9" i="5" s="1"/>
  <c r="Q313" i="3"/>
  <c r="FV9" i="5" s="1"/>
  <c r="Q311" i="3"/>
  <c r="FU9" i="5" s="1"/>
  <c r="Q302" i="3"/>
  <c r="FT9" i="5" s="1"/>
  <c r="Q298" i="3"/>
  <c r="FR9" i="5" s="1"/>
  <c r="Q296" i="3"/>
  <c r="FQ9" i="5" s="1"/>
  <c r="Q294" i="3"/>
  <c r="FP9" i="5" s="1"/>
  <c r="Q292" i="3"/>
  <c r="FO9" i="5" s="1"/>
  <c r="Q289" i="3"/>
  <c r="FN9" i="5" s="1"/>
  <c r="Q280" i="3"/>
  <c r="FM9" i="5" s="1"/>
  <c r="Q276" i="3"/>
  <c r="FL9" i="5" s="1"/>
  <c r="AI274" i="3"/>
  <c r="AH274" i="3"/>
  <c r="AG274" i="3"/>
  <c r="AF274" i="3"/>
  <c r="AE274" i="3"/>
  <c r="AD274" i="3"/>
  <c r="AC274" i="3"/>
  <c r="AB274" i="3"/>
  <c r="AA274" i="3"/>
  <c r="Z274" i="3"/>
  <c r="Y274" i="3"/>
  <c r="X274" i="3"/>
  <c r="W274" i="3"/>
  <c r="V274" i="3"/>
  <c r="U274" i="3"/>
  <c r="T274" i="3"/>
  <c r="S274" i="3"/>
  <c r="R274" i="3"/>
  <c r="Q274" i="3"/>
  <c r="P274" i="3"/>
  <c r="O274" i="3"/>
  <c r="N274" i="3"/>
  <c r="M274" i="3"/>
  <c r="L274" i="3"/>
  <c r="K274" i="3"/>
  <c r="J274" i="3"/>
  <c r="J265" i="3"/>
  <c r="FK9" i="5" s="1"/>
  <c r="AL259" i="3"/>
  <c r="AG258" i="3"/>
  <c r="AI256" i="3"/>
  <c r="AH256" i="3"/>
  <c r="AG256" i="3"/>
  <c r="AF256" i="3"/>
  <c r="AE256" i="3"/>
  <c r="AD256" i="3"/>
  <c r="AC256" i="3"/>
  <c r="AB256" i="3"/>
  <c r="AA256" i="3"/>
  <c r="Z256" i="3"/>
  <c r="Y256" i="3"/>
  <c r="X256" i="3"/>
  <c r="W256" i="3"/>
  <c r="V256" i="3"/>
  <c r="U256" i="3"/>
  <c r="T256" i="3"/>
  <c r="S256" i="3"/>
  <c r="R256" i="3"/>
  <c r="Q256" i="3"/>
  <c r="P256" i="3"/>
  <c r="O256" i="3"/>
  <c r="N256" i="3"/>
  <c r="M256" i="3"/>
  <c r="L256" i="3"/>
  <c r="K256" i="3"/>
  <c r="J256" i="3"/>
  <c r="I256" i="3"/>
  <c r="H256" i="3"/>
  <c r="G256" i="3"/>
  <c r="F256" i="3"/>
  <c r="E256" i="3"/>
  <c r="D256" i="3"/>
  <c r="AI255" i="3"/>
  <c r="AH255" i="3"/>
  <c r="AG255" i="3"/>
  <c r="AF255" i="3"/>
  <c r="AE255" i="3"/>
  <c r="AD255" i="3"/>
  <c r="AC255" i="3"/>
  <c r="AB255" i="3"/>
  <c r="AA255" i="3"/>
  <c r="Z255" i="3"/>
  <c r="Y255" i="3"/>
  <c r="X255" i="3"/>
  <c r="W255" i="3"/>
  <c r="V255" i="3"/>
  <c r="U255" i="3"/>
  <c r="T255" i="3"/>
  <c r="S255" i="3"/>
  <c r="R255" i="3"/>
  <c r="Q255" i="3"/>
  <c r="P255" i="3"/>
  <c r="O255" i="3"/>
  <c r="N255" i="3"/>
  <c r="M255" i="3"/>
  <c r="L255" i="3"/>
  <c r="K255" i="3"/>
  <c r="J255" i="3"/>
  <c r="I255" i="3"/>
  <c r="H255" i="3"/>
  <c r="G255" i="3"/>
  <c r="F255" i="3"/>
  <c r="E255" i="3"/>
  <c r="D255" i="3"/>
  <c r="AI254" i="3"/>
  <c r="AH254" i="3"/>
  <c r="AG254" i="3"/>
  <c r="AF254" i="3"/>
  <c r="AE254" i="3"/>
  <c r="AD254" i="3"/>
  <c r="AC254" i="3"/>
  <c r="AB254" i="3"/>
  <c r="AA254" i="3"/>
  <c r="Z254" i="3"/>
  <c r="Y254" i="3"/>
  <c r="X254" i="3"/>
  <c r="W254" i="3"/>
  <c r="V254" i="3"/>
  <c r="U254" i="3"/>
  <c r="T254" i="3"/>
  <c r="S254" i="3"/>
  <c r="R254" i="3"/>
  <c r="Q254" i="3"/>
  <c r="P254" i="3"/>
  <c r="O254" i="3"/>
  <c r="N254" i="3"/>
  <c r="M254" i="3"/>
  <c r="L254" i="3"/>
  <c r="K254" i="3"/>
  <c r="J254" i="3"/>
  <c r="I254" i="3"/>
  <c r="H254" i="3"/>
  <c r="G254" i="3"/>
  <c r="F254" i="3"/>
  <c r="E254" i="3"/>
  <c r="D254" i="3"/>
  <c r="AI253" i="3"/>
  <c r="AH253" i="3"/>
  <c r="AG253" i="3"/>
  <c r="AF253" i="3"/>
  <c r="AE253" i="3"/>
  <c r="AD253" i="3"/>
  <c r="AC253" i="3"/>
  <c r="AB253" i="3"/>
  <c r="AA253" i="3"/>
  <c r="Z253" i="3"/>
  <c r="Y253" i="3"/>
  <c r="X253" i="3"/>
  <c r="W253" i="3"/>
  <c r="V253" i="3"/>
  <c r="U253" i="3"/>
  <c r="T253" i="3"/>
  <c r="S253" i="3"/>
  <c r="R253" i="3"/>
  <c r="Q253" i="3"/>
  <c r="P253" i="3"/>
  <c r="O253" i="3"/>
  <c r="N253" i="3"/>
  <c r="M253" i="3"/>
  <c r="L253" i="3"/>
  <c r="K253" i="3"/>
  <c r="J253" i="3"/>
  <c r="I253" i="3"/>
  <c r="H253" i="3"/>
  <c r="G253" i="3"/>
  <c r="F253" i="3"/>
  <c r="E253" i="3"/>
  <c r="D253" i="3"/>
  <c r="AI252" i="3"/>
  <c r="AH252" i="3"/>
  <c r="AG252" i="3"/>
  <c r="AF252" i="3"/>
  <c r="AE252" i="3"/>
  <c r="AD252" i="3"/>
  <c r="AC252" i="3"/>
  <c r="AB252" i="3"/>
  <c r="AA252" i="3"/>
  <c r="Z252" i="3"/>
  <c r="Y252" i="3"/>
  <c r="X252" i="3"/>
  <c r="W252" i="3"/>
  <c r="V252" i="3"/>
  <c r="U252" i="3"/>
  <c r="T252" i="3"/>
  <c r="S252" i="3"/>
  <c r="R252" i="3"/>
  <c r="Q252" i="3"/>
  <c r="P252" i="3"/>
  <c r="O252" i="3"/>
  <c r="N252" i="3"/>
  <c r="M252" i="3"/>
  <c r="L252" i="3"/>
  <c r="K252" i="3"/>
  <c r="J252" i="3"/>
  <c r="I252" i="3"/>
  <c r="H252" i="3"/>
  <c r="G252" i="3"/>
  <c r="F252" i="3"/>
  <c r="E252" i="3"/>
  <c r="D252" i="3"/>
  <c r="AI251" i="3"/>
  <c r="AH251" i="3"/>
  <c r="AG251" i="3"/>
  <c r="AF251" i="3"/>
  <c r="AE251" i="3"/>
  <c r="AD251" i="3"/>
  <c r="AC251" i="3"/>
  <c r="AB251" i="3"/>
  <c r="AA251" i="3"/>
  <c r="Z251" i="3"/>
  <c r="Y251" i="3"/>
  <c r="X251" i="3"/>
  <c r="W251" i="3"/>
  <c r="V251" i="3"/>
  <c r="U251" i="3"/>
  <c r="T251" i="3"/>
  <c r="S251" i="3"/>
  <c r="R251" i="3"/>
  <c r="Q251" i="3"/>
  <c r="P251" i="3"/>
  <c r="O251" i="3"/>
  <c r="N251" i="3"/>
  <c r="M251" i="3"/>
  <c r="L251" i="3"/>
  <c r="K251" i="3"/>
  <c r="J251" i="3"/>
  <c r="I251" i="3"/>
  <c r="H251" i="3"/>
  <c r="G251" i="3"/>
  <c r="F251" i="3"/>
  <c r="E251" i="3"/>
  <c r="D251" i="3"/>
  <c r="AI250" i="3"/>
  <c r="AH250" i="3"/>
  <c r="AG250" i="3"/>
  <c r="AF250" i="3"/>
  <c r="AE250" i="3"/>
  <c r="AD250" i="3"/>
  <c r="AC250" i="3"/>
  <c r="AB250" i="3"/>
  <c r="AA250" i="3"/>
  <c r="Z250" i="3"/>
  <c r="Y250" i="3"/>
  <c r="X250" i="3"/>
  <c r="W250" i="3"/>
  <c r="V250" i="3"/>
  <c r="U250" i="3"/>
  <c r="T250" i="3"/>
  <c r="S250" i="3"/>
  <c r="R250" i="3"/>
  <c r="Q250" i="3"/>
  <c r="P250" i="3"/>
  <c r="O250" i="3"/>
  <c r="N250" i="3"/>
  <c r="M250" i="3"/>
  <c r="L250" i="3"/>
  <c r="K250" i="3"/>
  <c r="J250" i="3"/>
  <c r="I250" i="3"/>
  <c r="H250" i="3"/>
  <c r="G250" i="3"/>
  <c r="F250" i="3"/>
  <c r="E250" i="3"/>
  <c r="D250" i="3"/>
  <c r="AI249" i="3"/>
  <c r="AH249" i="3"/>
  <c r="AG249" i="3"/>
  <c r="AF249" i="3"/>
  <c r="AE249" i="3"/>
  <c r="AD249" i="3"/>
  <c r="AC249" i="3"/>
  <c r="AB249" i="3"/>
  <c r="AA249" i="3"/>
  <c r="Z249" i="3"/>
  <c r="Y249" i="3"/>
  <c r="X249" i="3"/>
  <c r="W249" i="3"/>
  <c r="V249" i="3"/>
  <c r="U249" i="3"/>
  <c r="T249" i="3"/>
  <c r="S249" i="3"/>
  <c r="R249" i="3"/>
  <c r="Q249" i="3"/>
  <c r="P249" i="3"/>
  <c r="O249" i="3"/>
  <c r="N249" i="3"/>
  <c r="M249" i="3"/>
  <c r="L249" i="3"/>
  <c r="K249" i="3"/>
  <c r="J249" i="3"/>
  <c r="I249" i="3"/>
  <c r="H249" i="3"/>
  <c r="G249" i="3"/>
  <c r="F249" i="3"/>
  <c r="E249" i="3"/>
  <c r="D249" i="3"/>
  <c r="AI248" i="3"/>
  <c r="AH248" i="3"/>
  <c r="AG248" i="3"/>
  <c r="AF248" i="3"/>
  <c r="AE248" i="3"/>
  <c r="AD248" i="3"/>
  <c r="AC248" i="3"/>
  <c r="AB248" i="3"/>
  <c r="AA248" i="3"/>
  <c r="Z248" i="3"/>
  <c r="Y248" i="3"/>
  <c r="X248" i="3"/>
  <c r="W248" i="3"/>
  <c r="V248" i="3"/>
  <c r="U248" i="3"/>
  <c r="T248" i="3"/>
  <c r="S248" i="3"/>
  <c r="R248" i="3"/>
  <c r="Q248" i="3"/>
  <c r="P248" i="3"/>
  <c r="O248" i="3"/>
  <c r="N248" i="3"/>
  <c r="M248" i="3"/>
  <c r="L248" i="3"/>
  <c r="K248" i="3"/>
  <c r="J248" i="3"/>
  <c r="I248" i="3"/>
  <c r="H248" i="3"/>
  <c r="G248" i="3"/>
  <c r="F248" i="3"/>
  <c r="E248" i="3"/>
  <c r="D248" i="3"/>
  <c r="AI247" i="3"/>
  <c r="AH247" i="3"/>
  <c r="AG247" i="3"/>
  <c r="AF247" i="3"/>
  <c r="AE247" i="3"/>
  <c r="AD247" i="3"/>
  <c r="AC247" i="3"/>
  <c r="AB247" i="3"/>
  <c r="AA247" i="3"/>
  <c r="Z247" i="3"/>
  <c r="Y247" i="3"/>
  <c r="X247" i="3"/>
  <c r="W247" i="3"/>
  <c r="V247" i="3"/>
  <c r="U247" i="3"/>
  <c r="T247" i="3"/>
  <c r="S247" i="3"/>
  <c r="R247" i="3"/>
  <c r="Q247" i="3"/>
  <c r="P247" i="3"/>
  <c r="O247" i="3"/>
  <c r="N247" i="3"/>
  <c r="M247" i="3"/>
  <c r="L247" i="3"/>
  <c r="K247" i="3"/>
  <c r="J247" i="3"/>
  <c r="I247" i="3"/>
  <c r="H247" i="3"/>
  <c r="G247" i="3"/>
  <c r="F247" i="3"/>
  <c r="E247" i="3"/>
  <c r="D247" i="3"/>
  <c r="AI246" i="3"/>
  <c r="AH246" i="3"/>
  <c r="AG246" i="3"/>
  <c r="AF246" i="3"/>
  <c r="AE246" i="3"/>
  <c r="AD246" i="3"/>
  <c r="AC246" i="3"/>
  <c r="AB246" i="3"/>
  <c r="AA246" i="3"/>
  <c r="Z246" i="3"/>
  <c r="Y246" i="3"/>
  <c r="X246" i="3"/>
  <c r="W246" i="3"/>
  <c r="V246" i="3"/>
  <c r="U246" i="3"/>
  <c r="T246" i="3"/>
  <c r="S246" i="3"/>
  <c r="R246" i="3"/>
  <c r="Q246" i="3"/>
  <c r="P246" i="3"/>
  <c r="O246" i="3"/>
  <c r="N246" i="3"/>
  <c r="M246" i="3"/>
  <c r="L246" i="3"/>
  <c r="K246" i="3"/>
  <c r="J246" i="3"/>
  <c r="I246" i="3"/>
  <c r="H246" i="3"/>
  <c r="G246" i="3"/>
  <c r="F246" i="3"/>
  <c r="E246" i="3"/>
  <c r="D246" i="3"/>
  <c r="AI245" i="3"/>
  <c r="AH245" i="3"/>
  <c r="AG245" i="3"/>
  <c r="AF245" i="3"/>
  <c r="AE245" i="3"/>
  <c r="AD245" i="3"/>
  <c r="AC245" i="3"/>
  <c r="AB245" i="3"/>
  <c r="AA245" i="3"/>
  <c r="Z245" i="3"/>
  <c r="Y245" i="3"/>
  <c r="X245" i="3"/>
  <c r="W245" i="3"/>
  <c r="V245" i="3"/>
  <c r="U245" i="3"/>
  <c r="T245" i="3"/>
  <c r="S245" i="3"/>
  <c r="R245" i="3"/>
  <c r="Q245" i="3"/>
  <c r="P245" i="3"/>
  <c r="O245" i="3"/>
  <c r="N245" i="3"/>
  <c r="M245" i="3"/>
  <c r="L245" i="3"/>
  <c r="K245" i="3"/>
  <c r="J245" i="3"/>
  <c r="I245" i="3"/>
  <c r="H245" i="3"/>
  <c r="G245" i="3"/>
  <c r="F245" i="3"/>
  <c r="E245" i="3"/>
  <c r="D245" i="3"/>
  <c r="AI244" i="3"/>
  <c r="AH244" i="3"/>
  <c r="AG244" i="3"/>
  <c r="AF244" i="3"/>
  <c r="AE244" i="3"/>
  <c r="AD244" i="3"/>
  <c r="AC244" i="3"/>
  <c r="AB244" i="3"/>
  <c r="AA244" i="3"/>
  <c r="Z244" i="3"/>
  <c r="Y244" i="3"/>
  <c r="X244" i="3"/>
  <c r="W244" i="3"/>
  <c r="V244" i="3"/>
  <c r="U244" i="3"/>
  <c r="T244" i="3"/>
  <c r="S244" i="3"/>
  <c r="R244" i="3"/>
  <c r="Q244" i="3"/>
  <c r="P244" i="3"/>
  <c r="O244" i="3"/>
  <c r="N244" i="3"/>
  <c r="M244" i="3"/>
  <c r="L244" i="3"/>
  <c r="K244" i="3"/>
  <c r="J244" i="3"/>
  <c r="I244" i="3"/>
  <c r="H244" i="3"/>
  <c r="G244" i="3"/>
  <c r="F244" i="3"/>
  <c r="E244" i="3"/>
  <c r="D244" i="3"/>
  <c r="AI243" i="3"/>
  <c r="AH243" i="3"/>
  <c r="AG243" i="3"/>
  <c r="AF243" i="3"/>
  <c r="AE243" i="3"/>
  <c r="AD243" i="3"/>
  <c r="AC243" i="3"/>
  <c r="AB243" i="3"/>
  <c r="AA243" i="3"/>
  <c r="Z243" i="3"/>
  <c r="Y243" i="3"/>
  <c r="X243" i="3"/>
  <c r="W243" i="3"/>
  <c r="V243" i="3"/>
  <c r="U243" i="3"/>
  <c r="T243" i="3"/>
  <c r="S243" i="3"/>
  <c r="R243" i="3"/>
  <c r="Q243" i="3"/>
  <c r="P243" i="3"/>
  <c r="O243" i="3"/>
  <c r="N243" i="3"/>
  <c r="M243" i="3"/>
  <c r="L243" i="3"/>
  <c r="K243" i="3"/>
  <c r="J243" i="3"/>
  <c r="I243" i="3"/>
  <c r="H243" i="3"/>
  <c r="G243" i="3"/>
  <c r="F243" i="3"/>
  <c r="E243" i="3"/>
  <c r="D243" i="3"/>
  <c r="AI242" i="3"/>
  <c r="AH242" i="3"/>
  <c r="AG242" i="3"/>
  <c r="AF242" i="3"/>
  <c r="AE242" i="3"/>
  <c r="AD242" i="3"/>
  <c r="AC242" i="3"/>
  <c r="AB242" i="3"/>
  <c r="AA242" i="3"/>
  <c r="Z242" i="3"/>
  <c r="Y242" i="3"/>
  <c r="X242" i="3"/>
  <c r="W242" i="3"/>
  <c r="V242" i="3"/>
  <c r="U242" i="3"/>
  <c r="T242" i="3"/>
  <c r="S242" i="3"/>
  <c r="R242" i="3"/>
  <c r="Q242" i="3"/>
  <c r="P242" i="3"/>
  <c r="O242" i="3"/>
  <c r="N242" i="3"/>
  <c r="M242" i="3"/>
  <c r="L242" i="3"/>
  <c r="K242" i="3"/>
  <c r="J242" i="3"/>
  <c r="I242" i="3"/>
  <c r="H242" i="3"/>
  <c r="G242" i="3"/>
  <c r="F242" i="3"/>
  <c r="E242" i="3"/>
  <c r="D242" i="3"/>
  <c r="AI241" i="3"/>
  <c r="AH241" i="3"/>
  <c r="AG241" i="3"/>
  <c r="AF241" i="3"/>
  <c r="AE241" i="3"/>
  <c r="AD241" i="3"/>
  <c r="AC241" i="3"/>
  <c r="AB241" i="3"/>
  <c r="AA241" i="3"/>
  <c r="Z241" i="3"/>
  <c r="Y241" i="3"/>
  <c r="X241" i="3"/>
  <c r="W241" i="3"/>
  <c r="V241" i="3"/>
  <c r="U241" i="3"/>
  <c r="T241" i="3"/>
  <c r="S241" i="3"/>
  <c r="R241" i="3"/>
  <c r="Q241" i="3"/>
  <c r="P241" i="3"/>
  <c r="O241" i="3"/>
  <c r="N241" i="3"/>
  <c r="M241" i="3"/>
  <c r="L241" i="3"/>
  <c r="K241" i="3"/>
  <c r="J241" i="3"/>
  <c r="I241" i="3"/>
  <c r="H241" i="3"/>
  <c r="G241" i="3"/>
  <c r="F241" i="3"/>
  <c r="E241" i="3"/>
  <c r="D241" i="3"/>
  <c r="FJ9" i="5" s="1"/>
  <c r="AI239" i="3"/>
  <c r="AH239" i="3"/>
  <c r="AG239" i="3"/>
  <c r="AF239" i="3"/>
  <c r="AE239" i="3"/>
  <c r="AD239" i="3"/>
  <c r="AC239" i="3"/>
  <c r="AB239" i="3"/>
  <c r="AA239" i="3"/>
  <c r="Z239" i="3"/>
  <c r="Y239" i="3"/>
  <c r="X239" i="3"/>
  <c r="W239" i="3"/>
  <c r="V239" i="3"/>
  <c r="U239" i="3"/>
  <c r="T239" i="3"/>
  <c r="S239" i="3"/>
  <c r="R239" i="3"/>
  <c r="Q239" i="3"/>
  <c r="P239" i="3"/>
  <c r="O239" i="3"/>
  <c r="N239" i="3"/>
  <c r="M239" i="3"/>
  <c r="L239" i="3"/>
  <c r="K239" i="3"/>
  <c r="J239" i="3"/>
  <c r="I239" i="3"/>
  <c r="H239" i="3"/>
  <c r="G239" i="3"/>
  <c r="F239" i="3"/>
  <c r="E239" i="3"/>
  <c r="D239" i="3"/>
  <c r="AI238" i="3"/>
  <c r="AH238" i="3"/>
  <c r="AG238" i="3"/>
  <c r="AF238" i="3"/>
  <c r="AE238" i="3"/>
  <c r="AD238" i="3"/>
  <c r="AC238" i="3"/>
  <c r="AB238" i="3"/>
  <c r="AA238" i="3"/>
  <c r="Z238" i="3"/>
  <c r="Y238" i="3"/>
  <c r="X238" i="3"/>
  <c r="W238" i="3"/>
  <c r="V238" i="3"/>
  <c r="U238" i="3"/>
  <c r="T238" i="3"/>
  <c r="S238" i="3"/>
  <c r="R238" i="3"/>
  <c r="Q238" i="3"/>
  <c r="P238" i="3"/>
  <c r="O238" i="3"/>
  <c r="N238" i="3"/>
  <c r="M238" i="3"/>
  <c r="L238" i="3"/>
  <c r="K238" i="3"/>
  <c r="J238" i="3"/>
  <c r="I238" i="3"/>
  <c r="H238" i="3"/>
  <c r="G238" i="3"/>
  <c r="F238" i="3"/>
  <c r="E238" i="3"/>
  <c r="D238" i="3"/>
  <c r="AI237" i="3"/>
  <c r="AH237" i="3"/>
  <c r="AG237" i="3"/>
  <c r="AF237" i="3"/>
  <c r="AE237" i="3"/>
  <c r="AD237" i="3"/>
  <c r="AC237" i="3"/>
  <c r="AB237" i="3"/>
  <c r="AA237" i="3"/>
  <c r="Z237" i="3"/>
  <c r="Y237" i="3"/>
  <c r="X237" i="3"/>
  <c r="W237" i="3"/>
  <c r="V237" i="3"/>
  <c r="U237" i="3"/>
  <c r="T237" i="3"/>
  <c r="S237" i="3"/>
  <c r="R237" i="3"/>
  <c r="Q237" i="3"/>
  <c r="P237" i="3"/>
  <c r="O237" i="3"/>
  <c r="N237" i="3"/>
  <c r="M237" i="3"/>
  <c r="L237" i="3"/>
  <c r="K237" i="3"/>
  <c r="J237" i="3"/>
  <c r="I237" i="3"/>
  <c r="H237" i="3"/>
  <c r="G237" i="3"/>
  <c r="F237" i="3"/>
  <c r="E237" i="3"/>
  <c r="D237" i="3"/>
  <c r="AI236" i="3"/>
  <c r="AH236" i="3"/>
  <c r="AG236" i="3"/>
  <c r="AF236" i="3"/>
  <c r="AE236" i="3"/>
  <c r="AD236" i="3"/>
  <c r="AC236" i="3"/>
  <c r="AB236" i="3"/>
  <c r="AA236" i="3"/>
  <c r="Z236" i="3"/>
  <c r="Y236" i="3"/>
  <c r="X236" i="3"/>
  <c r="W236" i="3"/>
  <c r="V236" i="3"/>
  <c r="U236" i="3"/>
  <c r="T236" i="3"/>
  <c r="S236" i="3"/>
  <c r="R236" i="3"/>
  <c r="Q236" i="3"/>
  <c r="P236" i="3"/>
  <c r="O236" i="3"/>
  <c r="N236" i="3"/>
  <c r="M236" i="3"/>
  <c r="L236" i="3"/>
  <c r="K236" i="3"/>
  <c r="J236" i="3"/>
  <c r="I236" i="3"/>
  <c r="H236" i="3"/>
  <c r="G236" i="3"/>
  <c r="F236" i="3"/>
  <c r="E236" i="3"/>
  <c r="D236" i="3"/>
  <c r="AI235" i="3"/>
  <c r="AH235" i="3"/>
  <c r="AG235" i="3"/>
  <c r="AF235" i="3"/>
  <c r="AE235" i="3"/>
  <c r="AD235" i="3"/>
  <c r="AC235" i="3"/>
  <c r="AB235" i="3"/>
  <c r="AA235" i="3"/>
  <c r="Z235" i="3"/>
  <c r="Y235" i="3"/>
  <c r="X235" i="3"/>
  <c r="W235" i="3"/>
  <c r="V235" i="3"/>
  <c r="U235" i="3"/>
  <c r="T235" i="3"/>
  <c r="S235" i="3"/>
  <c r="R235" i="3"/>
  <c r="Q235" i="3"/>
  <c r="P235" i="3"/>
  <c r="O235" i="3"/>
  <c r="N235" i="3"/>
  <c r="M235" i="3"/>
  <c r="L235" i="3"/>
  <c r="K235" i="3"/>
  <c r="J235" i="3"/>
  <c r="I235" i="3"/>
  <c r="H235" i="3"/>
  <c r="G235" i="3"/>
  <c r="F235" i="3"/>
  <c r="E235" i="3"/>
  <c r="D235" i="3"/>
  <c r="AI234" i="3"/>
  <c r="AH234" i="3"/>
  <c r="AG234" i="3"/>
  <c r="AF234" i="3"/>
  <c r="AE234" i="3"/>
  <c r="AD234" i="3"/>
  <c r="AC234" i="3"/>
  <c r="AB234" i="3"/>
  <c r="AA234" i="3"/>
  <c r="Z234" i="3"/>
  <c r="Y234" i="3"/>
  <c r="X234" i="3"/>
  <c r="W234" i="3"/>
  <c r="V234" i="3"/>
  <c r="U234" i="3"/>
  <c r="T234" i="3"/>
  <c r="S234" i="3"/>
  <c r="R234" i="3"/>
  <c r="Q234" i="3"/>
  <c r="P234" i="3"/>
  <c r="O234" i="3"/>
  <c r="N234" i="3"/>
  <c r="M234" i="3"/>
  <c r="L234" i="3"/>
  <c r="K234" i="3"/>
  <c r="J234" i="3"/>
  <c r="I234" i="3"/>
  <c r="H234" i="3"/>
  <c r="G234" i="3"/>
  <c r="F234" i="3"/>
  <c r="E234" i="3"/>
  <c r="D234" i="3"/>
  <c r="AI233" i="3"/>
  <c r="AH233" i="3"/>
  <c r="AG233" i="3"/>
  <c r="AF233" i="3"/>
  <c r="AE233" i="3"/>
  <c r="AD233" i="3"/>
  <c r="AC233" i="3"/>
  <c r="AB233" i="3"/>
  <c r="AA233" i="3"/>
  <c r="Z233" i="3"/>
  <c r="Y233" i="3"/>
  <c r="X233" i="3"/>
  <c r="W233" i="3"/>
  <c r="V233" i="3"/>
  <c r="U233" i="3"/>
  <c r="T233" i="3"/>
  <c r="S233" i="3"/>
  <c r="R233" i="3"/>
  <c r="Q233" i="3"/>
  <c r="P233" i="3"/>
  <c r="O233" i="3"/>
  <c r="N233" i="3"/>
  <c r="M233" i="3"/>
  <c r="L233" i="3"/>
  <c r="K233" i="3"/>
  <c r="J233" i="3"/>
  <c r="I233" i="3"/>
  <c r="H233" i="3"/>
  <c r="G233" i="3"/>
  <c r="F233" i="3"/>
  <c r="E233" i="3"/>
  <c r="D233" i="3"/>
  <c r="AI232" i="3"/>
  <c r="AH232" i="3"/>
  <c r="AG232" i="3"/>
  <c r="AF232" i="3"/>
  <c r="AE232" i="3"/>
  <c r="AD232" i="3"/>
  <c r="AC232" i="3"/>
  <c r="AB232" i="3"/>
  <c r="AA232" i="3"/>
  <c r="Z232" i="3"/>
  <c r="Y232" i="3"/>
  <c r="X232" i="3"/>
  <c r="W232" i="3"/>
  <c r="V232" i="3"/>
  <c r="U232" i="3"/>
  <c r="T232" i="3"/>
  <c r="S232" i="3"/>
  <c r="R232" i="3"/>
  <c r="Q232" i="3"/>
  <c r="P232" i="3"/>
  <c r="O232" i="3"/>
  <c r="N232" i="3"/>
  <c r="M232" i="3"/>
  <c r="L232" i="3"/>
  <c r="K232" i="3"/>
  <c r="J232" i="3"/>
  <c r="I232" i="3"/>
  <c r="H232" i="3"/>
  <c r="G232" i="3"/>
  <c r="F232" i="3"/>
  <c r="E232" i="3"/>
  <c r="D232" i="3"/>
  <c r="AI231" i="3"/>
  <c r="AH231" i="3"/>
  <c r="AG231" i="3"/>
  <c r="AF231" i="3"/>
  <c r="AE231" i="3"/>
  <c r="AD231" i="3"/>
  <c r="AC231" i="3"/>
  <c r="AB231" i="3"/>
  <c r="AA231" i="3"/>
  <c r="Z231" i="3"/>
  <c r="Y231" i="3"/>
  <c r="X231" i="3"/>
  <c r="W231" i="3"/>
  <c r="V231" i="3"/>
  <c r="U231" i="3"/>
  <c r="T231" i="3"/>
  <c r="S231" i="3"/>
  <c r="R231" i="3"/>
  <c r="Q231" i="3"/>
  <c r="P231" i="3"/>
  <c r="O231" i="3"/>
  <c r="N231" i="3"/>
  <c r="M231" i="3"/>
  <c r="L231" i="3"/>
  <c r="K231" i="3"/>
  <c r="J231" i="3"/>
  <c r="I231" i="3"/>
  <c r="H231" i="3"/>
  <c r="G231" i="3"/>
  <c r="F231" i="3"/>
  <c r="E231" i="3"/>
  <c r="D231" i="3"/>
  <c r="AI230" i="3"/>
  <c r="AH230" i="3"/>
  <c r="AG230" i="3"/>
  <c r="AF230" i="3"/>
  <c r="AE230" i="3"/>
  <c r="AD230" i="3"/>
  <c r="AC230" i="3"/>
  <c r="AB230" i="3"/>
  <c r="AA230" i="3"/>
  <c r="Z230" i="3"/>
  <c r="Y230" i="3"/>
  <c r="X230" i="3"/>
  <c r="W230" i="3"/>
  <c r="V230" i="3"/>
  <c r="U230" i="3"/>
  <c r="T230" i="3"/>
  <c r="S230" i="3"/>
  <c r="R230" i="3"/>
  <c r="Q230" i="3"/>
  <c r="P230" i="3"/>
  <c r="O230" i="3"/>
  <c r="N230" i="3"/>
  <c r="M230" i="3"/>
  <c r="L230" i="3"/>
  <c r="K230" i="3"/>
  <c r="J230" i="3"/>
  <c r="I230" i="3"/>
  <c r="H230" i="3"/>
  <c r="G230" i="3"/>
  <c r="F230" i="3"/>
  <c r="E230" i="3"/>
  <c r="D230" i="3"/>
  <c r="AI229" i="3"/>
  <c r="AH229" i="3"/>
  <c r="AG229" i="3"/>
  <c r="AF229" i="3"/>
  <c r="AE229" i="3"/>
  <c r="AD229" i="3"/>
  <c r="AC229" i="3"/>
  <c r="AB229" i="3"/>
  <c r="AA229" i="3"/>
  <c r="Z229" i="3"/>
  <c r="Y229" i="3"/>
  <c r="X229" i="3"/>
  <c r="W229" i="3"/>
  <c r="V229" i="3"/>
  <c r="U229" i="3"/>
  <c r="T229" i="3"/>
  <c r="S229" i="3"/>
  <c r="R229" i="3"/>
  <c r="Q229" i="3"/>
  <c r="P229" i="3"/>
  <c r="O229" i="3"/>
  <c r="N229" i="3"/>
  <c r="M229" i="3"/>
  <c r="L229" i="3"/>
  <c r="K229" i="3"/>
  <c r="J229" i="3"/>
  <c r="I229" i="3"/>
  <c r="H229" i="3"/>
  <c r="G229" i="3"/>
  <c r="F229" i="3"/>
  <c r="E229" i="3"/>
  <c r="D229" i="3"/>
  <c r="AI228" i="3"/>
  <c r="AH228" i="3"/>
  <c r="AG228" i="3"/>
  <c r="AF228" i="3"/>
  <c r="AE228" i="3"/>
  <c r="AD228" i="3"/>
  <c r="AC228" i="3"/>
  <c r="AB228" i="3"/>
  <c r="AA228" i="3"/>
  <c r="Z228" i="3"/>
  <c r="Y228" i="3"/>
  <c r="X228" i="3"/>
  <c r="W228" i="3"/>
  <c r="V228" i="3"/>
  <c r="U228" i="3"/>
  <c r="T228" i="3"/>
  <c r="S228" i="3"/>
  <c r="R228" i="3"/>
  <c r="Q228" i="3"/>
  <c r="P228" i="3"/>
  <c r="O228" i="3"/>
  <c r="N228" i="3"/>
  <c r="M228" i="3"/>
  <c r="L228" i="3"/>
  <c r="K228" i="3"/>
  <c r="J228" i="3"/>
  <c r="I228" i="3"/>
  <c r="H228" i="3"/>
  <c r="G228" i="3"/>
  <c r="F228" i="3"/>
  <c r="E228" i="3"/>
  <c r="D228" i="3"/>
  <c r="AI227" i="3"/>
  <c r="AH227" i="3"/>
  <c r="AG227" i="3"/>
  <c r="AF227" i="3"/>
  <c r="AE227" i="3"/>
  <c r="AD227" i="3"/>
  <c r="AC227" i="3"/>
  <c r="AB227" i="3"/>
  <c r="AA227" i="3"/>
  <c r="Z227" i="3"/>
  <c r="Y227" i="3"/>
  <c r="X227" i="3"/>
  <c r="W227" i="3"/>
  <c r="V227" i="3"/>
  <c r="U227" i="3"/>
  <c r="T227" i="3"/>
  <c r="S227" i="3"/>
  <c r="R227" i="3"/>
  <c r="Q227" i="3"/>
  <c r="P227" i="3"/>
  <c r="O227" i="3"/>
  <c r="N227" i="3"/>
  <c r="M227" i="3"/>
  <c r="L227" i="3"/>
  <c r="K227" i="3"/>
  <c r="J227" i="3"/>
  <c r="I227" i="3"/>
  <c r="H227" i="3"/>
  <c r="G227" i="3"/>
  <c r="F227" i="3"/>
  <c r="E227" i="3"/>
  <c r="D227" i="3"/>
  <c r="AI226" i="3"/>
  <c r="AH226" i="3"/>
  <c r="AG226" i="3"/>
  <c r="AF226" i="3"/>
  <c r="AE226" i="3"/>
  <c r="AD226" i="3"/>
  <c r="AC226" i="3"/>
  <c r="AB226" i="3"/>
  <c r="AA226" i="3"/>
  <c r="Z226" i="3"/>
  <c r="Y226" i="3"/>
  <c r="X226" i="3"/>
  <c r="W226" i="3"/>
  <c r="V226" i="3"/>
  <c r="U226" i="3"/>
  <c r="T226" i="3"/>
  <c r="S226" i="3"/>
  <c r="R226" i="3"/>
  <c r="Q226" i="3"/>
  <c r="P226" i="3"/>
  <c r="O226" i="3"/>
  <c r="N226" i="3"/>
  <c r="M226" i="3"/>
  <c r="L226" i="3"/>
  <c r="K226" i="3"/>
  <c r="J226" i="3"/>
  <c r="I226" i="3"/>
  <c r="H226" i="3"/>
  <c r="G226" i="3"/>
  <c r="F226" i="3"/>
  <c r="E226" i="3"/>
  <c r="D226" i="3"/>
  <c r="AI225" i="3"/>
  <c r="AH225" i="3"/>
  <c r="AG225" i="3"/>
  <c r="AF225" i="3"/>
  <c r="AE225" i="3"/>
  <c r="AD225" i="3"/>
  <c r="AC225" i="3"/>
  <c r="AB225" i="3"/>
  <c r="AA225" i="3"/>
  <c r="Z225" i="3"/>
  <c r="Y225" i="3"/>
  <c r="X225" i="3"/>
  <c r="W225" i="3"/>
  <c r="V225" i="3"/>
  <c r="U225" i="3"/>
  <c r="T225" i="3"/>
  <c r="S225" i="3"/>
  <c r="R225" i="3"/>
  <c r="Q225" i="3"/>
  <c r="P225" i="3"/>
  <c r="O225" i="3"/>
  <c r="N225" i="3"/>
  <c r="M225" i="3"/>
  <c r="L225" i="3"/>
  <c r="K225" i="3"/>
  <c r="J225" i="3"/>
  <c r="I225" i="3"/>
  <c r="H225" i="3"/>
  <c r="G225" i="3"/>
  <c r="F225" i="3"/>
  <c r="E225" i="3"/>
  <c r="D225" i="3"/>
  <c r="AI224" i="3"/>
  <c r="AH224" i="3"/>
  <c r="AG224" i="3"/>
  <c r="AF224" i="3"/>
  <c r="AE224" i="3"/>
  <c r="AD224" i="3"/>
  <c r="AC224" i="3"/>
  <c r="AB224" i="3"/>
  <c r="AA224" i="3"/>
  <c r="Z224" i="3"/>
  <c r="Y224" i="3"/>
  <c r="X224" i="3"/>
  <c r="W224" i="3"/>
  <c r="V224" i="3"/>
  <c r="U224" i="3"/>
  <c r="T224" i="3"/>
  <c r="S224" i="3"/>
  <c r="R224" i="3"/>
  <c r="Q224" i="3"/>
  <c r="P224" i="3"/>
  <c r="O224" i="3"/>
  <c r="N224" i="3"/>
  <c r="M224" i="3"/>
  <c r="L224" i="3"/>
  <c r="K224" i="3"/>
  <c r="J224" i="3"/>
  <c r="I224" i="3"/>
  <c r="H224" i="3"/>
  <c r="G224" i="3"/>
  <c r="F224" i="3"/>
  <c r="E224" i="3"/>
  <c r="FI9" i="5"/>
  <c r="AL219" i="3"/>
  <c r="AG218" i="3"/>
  <c r="AL157" i="3"/>
  <c r="AG156" i="3"/>
  <c r="BL9" i="5"/>
  <c r="AL107" i="3"/>
  <c r="AG106" i="3"/>
  <c r="B102" i="3"/>
  <c r="AB100" i="3"/>
  <c r="T100" i="3"/>
  <c r="AB98" i="3"/>
  <c r="T98" i="3"/>
  <c r="AB96" i="3"/>
  <c r="T96" i="3"/>
  <c r="AL63" i="3"/>
  <c r="AG62" i="3"/>
  <c r="L60" i="3"/>
  <c r="L54" i="3"/>
  <c r="M9" i="5" s="1"/>
  <c r="U36" i="3"/>
  <c r="H9" i="5" s="1"/>
  <c r="C21" i="3"/>
  <c r="AL3" i="3"/>
  <c r="AG2" i="3"/>
  <c r="EZ9" i="5"/>
  <c r="EX9" i="5"/>
  <c r="ES9" i="5"/>
  <c r="EO9" i="5"/>
  <c r="EM9" i="5"/>
  <c r="EF9" i="5"/>
  <c r="ED9" i="5"/>
  <c r="EB9" i="5"/>
  <c r="DW9" i="5"/>
  <c r="DQ9" i="5"/>
  <c r="DL9" i="5"/>
  <c r="DJ9" i="5"/>
  <c r="CY9" i="5"/>
  <c r="CW9" i="5"/>
  <c r="CP9" i="5"/>
  <c r="CN9" i="5"/>
  <c r="CL9" i="5"/>
  <c r="CE9" i="5"/>
  <c r="BY9" i="5"/>
  <c r="BT9" i="5"/>
  <c r="BR9" i="5"/>
  <c r="BN9" i="5"/>
  <c r="AA110" i="2"/>
  <c r="AA110" i="3" s="1"/>
  <c r="V87" i="2"/>
  <c r="AG67" i="2"/>
  <c r="R58" i="2" s="1"/>
  <c r="I9" i="5"/>
  <c r="I25" i="3" l="1"/>
  <c r="I26" i="3"/>
  <c r="N24" i="3"/>
  <c r="I27" i="3"/>
  <c r="AE76" i="2"/>
  <c r="T86" i="3"/>
  <c r="AA9" i="5" s="1"/>
  <c r="J9" i="5"/>
  <c r="AL224" i="2"/>
  <c r="AL223" i="2"/>
  <c r="AJ9" i="5"/>
  <c r="AE9" i="5"/>
  <c r="X134" i="2"/>
  <c r="AC9" i="5"/>
  <c r="BV7" i="5"/>
  <c r="DC7" i="5" s="1"/>
  <c r="X95" i="3"/>
  <c r="I24" i="3"/>
  <c r="P9" i="5"/>
  <c r="CM9" i="5"/>
  <c r="AA166" i="2"/>
  <c r="AA160" i="3" s="1"/>
  <c r="P88" i="2"/>
  <c r="P96" i="2"/>
  <c r="DM9" i="5"/>
  <c r="AI9" i="5"/>
  <c r="AH9" i="5" s="1"/>
  <c r="S87" i="2"/>
  <c r="S95" i="3" s="1"/>
  <c r="P94" i="2"/>
  <c r="DB9" i="5"/>
  <c r="EE9" i="5"/>
  <c r="FZ9" i="5"/>
  <c r="AD9" i="5"/>
  <c r="FB9" i="5"/>
  <c r="V80" i="2"/>
  <c r="BP9" i="5"/>
  <c r="DA9" i="5"/>
  <c r="EH9" i="5"/>
  <c r="CC9" i="5"/>
  <c r="DF9" i="5"/>
  <c r="DU9" i="5"/>
  <c r="X137" i="2"/>
  <c r="X133" i="2"/>
  <c r="X129" i="2"/>
  <c r="X130" i="2"/>
  <c r="X135" i="2"/>
  <c r="DH9" i="5"/>
  <c r="CJ9" i="5"/>
  <c r="P92" i="2"/>
  <c r="R56" i="2"/>
  <c r="X110" i="2" s="1"/>
  <c r="X110" i="3" s="1"/>
  <c r="P90" i="2"/>
  <c r="X131" i="2"/>
  <c r="X136" i="2"/>
  <c r="P98" i="2"/>
  <c r="X132" i="2"/>
  <c r="CA9" i="5"/>
  <c r="CU9" i="5"/>
  <c r="DS9" i="5"/>
  <c r="FD9" i="5"/>
  <c r="FS9" i="5"/>
  <c r="EQ9" i="5"/>
  <c r="AG9" i="5"/>
  <c r="AF9" i="5"/>
  <c r="GF9" i="5"/>
  <c r="B23" i="3" l="1"/>
  <c r="B22" i="3"/>
  <c r="B12" i="3"/>
  <c r="B20" i="3"/>
  <c r="K166" i="2"/>
  <c r="K160" i="3" s="1"/>
  <c r="B15" i="3"/>
  <c r="B13" i="3"/>
  <c r="B14" i="3"/>
  <c r="B9" i="3"/>
  <c r="B11" i="3"/>
  <c r="B10" i="3"/>
  <c r="T88" i="3"/>
  <c r="AB9" i="5" s="1"/>
  <c r="B3" i="3"/>
  <c r="B7" i="3"/>
  <c r="B8" i="3"/>
  <c r="AV217" i="2"/>
  <c r="AV196" i="2"/>
  <c r="AV175" i="2"/>
  <c r="AN238" i="2"/>
  <c r="AV211" i="2"/>
  <c r="AV190" i="2"/>
  <c r="AV169" i="2"/>
  <c r="AN233" i="2"/>
  <c r="W166" i="2"/>
  <c r="W160" i="3" s="1"/>
  <c r="DY7" i="5"/>
  <c r="B5" i="3"/>
  <c r="B4" i="3"/>
  <c r="BC9" i="5"/>
  <c r="BT7" i="5"/>
  <c r="FD7" i="5" s="1"/>
  <c r="CG7" i="5"/>
  <c r="FF7" i="5"/>
  <c r="EU7" i="5"/>
  <c r="BU9" i="5"/>
  <c r="DN7" i="5"/>
  <c r="EJ7" i="5"/>
  <c r="CR7" i="5"/>
  <c r="CZ9" i="5"/>
  <c r="EI9" i="5"/>
  <c r="AX9" i="5"/>
  <c r="AW9" i="5" s="1"/>
  <c r="FA9" i="5"/>
  <c r="O166" i="2"/>
  <c r="O160" i="3" s="1"/>
  <c r="S166" i="2"/>
  <c r="S160" i="3" s="1"/>
  <c r="ER9" i="5"/>
  <c r="CQ9" i="5"/>
  <c r="DT9" i="5"/>
  <c r="BJ9" i="5"/>
  <c r="BI9" i="5" s="1"/>
  <c r="BA9" i="5"/>
  <c r="AZ9" i="5" s="1"/>
  <c r="ET9" i="5"/>
  <c r="DV9" i="5"/>
  <c r="CO9" i="5"/>
  <c r="BQ9" i="5"/>
  <c r="AL9" i="5"/>
  <c r="AK9" i="5" s="1"/>
  <c r="BG9" i="5"/>
  <c r="BF9" i="5" s="1"/>
  <c r="DX9" i="5"/>
  <c r="CF9" i="5"/>
  <c r="BS9" i="5"/>
  <c r="FE9" i="5"/>
  <c r="EG9" i="5"/>
  <c r="FC9" i="5"/>
  <c r="CX9" i="5"/>
  <c r="AU9" i="5"/>
  <c r="AT9" i="5" s="1"/>
  <c r="DI9" i="5"/>
  <c r="CD9" i="5"/>
  <c r="AR9" i="5"/>
  <c r="AQ9" i="5" s="1"/>
  <c r="CB9" i="5"/>
  <c r="DK9" i="5"/>
  <c r="AO9" i="5"/>
  <c r="AN9" i="5" s="1"/>
  <c r="EP9" i="5"/>
  <c r="CP7" i="5" l="1"/>
  <c r="DL7" i="5"/>
  <c r="EH7" i="5"/>
  <c r="BR7" i="5"/>
  <c r="CY7" i="5" s="1"/>
  <c r="DW7" i="5"/>
  <c r="ES7" i="5"/>
  <c r="CE7" i="5"/>
  <c r="DA7" i="5"/>
  <c r="DN9" i="5"/>
  <c r="DJ7" i="5" l="1"/>
  <c r="FB7" i="5"/>
  <c r="CC7" i="5"/>
  <c r="BP7" i="5"/>
  <c r="EO7" i="5" s="1"/>
  <c r="EF7" i="5"/>
  <c r="CN7" i="5"/>
  <c r="DU7" i="5"/>
  <c r="EQ7" i="5"/>
  <c r="EJ9" i="5"/>
  <c r="DY9" i="5"/>
  <c r="DO9" i="5"/>
  <c r="AF119" i="2"/>
  <c r="AY9" i="5" s="1"/>
  <c r="EU9" i="5"/>
  <c r="CR9" i="5"/>
  <c r="EK9" i="5"/>
  <c r="AF123" i="2"/>
  <c r="BE9" i="5" s="1"/>
  <c r="FF9" i="5"/>
  <c r="DC9" i="5"/>
  <c r="CG9" i="5"/>
  <c r="BV9" i="5"/>
  <c r="BN7" i="5" l="1"/>
  <c r="DQ7" i="5" s="1"/>
  <c r="EZ7" i="5"/>
  <c r="DH7" i="5"/>
  <c r="CL7" i="5"/>
  <c r="DS7" i="5"/>
  <c r="CA7" i="5"/>
  <c r="ED7" i="5"/>
  <c r="CW7" i="5"/>
  <c r="CH9" i="5"/>
  <c r="AF113" i="2"/>
  <c r="AP9" i="5" s="1"/>
  <c r="FG9" i="5"/>
  <c r="AF127" i="2"/>
  <c r="BK9" i="5" s="1"/>
  <c r="CS9" i="5"/>
  <c r="AF115" i="2"/>
  <c r="AS9" i="5" s="1"/>
  <c r="EV9" i="5"/>
  <c r="AF125" i="2"/>
  <c r="BH9" i="5" s="1"/>
  <c r="DZ9" i="5"/>
  <c r="AF121" i="2"/>
  <c r="BB9" i="5" s="1"/>
  <c r="BW9" i="5"/>
  <c r="AF111" i="2"/>
  <c r="AM9" i="5" s="1"/>
  <c r="DD9" i="5"/>
  <c r="AF117" i="2"/>
  <c r="AV9" i="5" s="1"/>
  <c r="EB7" i="5" l="1"/>
  <c r="CU7" i="5"/>
  <c r="CJ7" i="5"/>
  <c r="EX7" i="5"/>
  <c r="DF7" i="5"/>
  <c r="EM7" i="5"/>
  <c r="BY7" i="5"/>
  <c r="DP9" i="5"/>
  <c r="EL9" i="5"/>
  <c r="DE9" i="5" l="1"/>
  <c r="CT9" i="5"/>
  <c r="EA9" i="5"/>
  <c r="EW9" i="5"/>
  <c r="FH9" i="5"/>
  <c r="CI9" i="5"/>
  <c r="BX9" i="5"/>
</calcChain>
</file>

<file path=xl/sharedStrings.xml><?xml version="1.0" encoding="utf-8"?>
<sst xmlns="http://schemas.openxmlformats.org/spreadsheetml/2006/main" count="1272" uniqueCount="636">
  <si>
    <t>定期報告書の作成手順</t>
    <rPh sb="0" eb="2">
      <t>テイキ</t>
    </rPh>
    <rPh sb="2" eb="5">
      <t>ホウコクショ</t>
    </rPh>
    <rPh sb="6" eb="8">
      <t>サクセイ</t>
    </rPh>
    <rPh sb="8" eb="10">
      <t>テジュン</t>
    </rPh>
    <phoneticPr fontId="42"/>
  </si>
  <si>
    <t>１</t>
    <phoneticPr fontId="42"/>
  </si>
  <si>
    <t>入力用①</t>
    <rPh sb="0" eb="2">
      <t>ニュウリョク</t>
    </rPh>
    <rPh sb="2" eb="3">
      <t>ヨウ</t>
    </rPh>
    <phoneticPr fontId="42"/>
  </si>
  <si>
    <t>注意：</t>
    <rPh sb="0" eb="2">
      <t>チュウイ</t>
    </rPh>
    <phoneticPr fontId="42"/>
  </si>
  <si>
    <t>（１）</t>
    <phoneticPr fontId="42"/>
  </si>
  <si>
    <r>
      <t>定期報告は、容器包装リサイクル協会にお申込みいただいている再商品化申込の期間とは異なり、</t>
    </r>
    <r>
      <rPr>
        <sz val="11"/>
        <color rgb="FFFF0000"/>
        <rFont val="ＭＳ Ｐゴシック"/>
        <family val="3"/>
        <charset val="128"/>
      </rPr>
      <t/>
    </r>
    <rPh sb="0" eb="2">
      <t>テイキ</t>
    </rPh>
    <rPh sb="2" eb="4">
      <t>ホウコク</t>
    </rPh>
    <rPh sb="6" eb="10">
      <t>ヨウキホウソウ</t>
    </rPh>
    <rPh sb="15" eb="17">
      <t>キョウカイ</t>
    </rPh>
    <rPh sb="19" eb="21">
      <t>モウシコ</t>
    </rPh>
    <rPh sb="29" eb="33">
      <t>サイショウヒンカ</t>
    </rPh>
    <rPh sb="33" eb="35">
      <t>モウシコミ</t>
    </rPh>
    <rPh sb="36" eb="38">
      <t>キカン</t>
    </rPh>
    <rPh sb="40" eb="41">
      <t>コト</t>
    </rPh>
    <phoneticPr fontId="42"/>
  </si>
  <si>
    <r>
      <rPr>
        <b/>
        <sz val="11"/>
        <color rgb="FFFF0000"/>
        <rFont val="ＭＳ Ｐゴシック"/>
        <family val="3"/>
        <charset val="128"/>
      </rPr>
      <t>４月～３月を年度とする期間で御報告</t>
    </r>
    <r>
      <rPr>
        <sz val="11"/>
        <rFont val="ＭＳ Ｐゴシック"/>
        <family val="3"/>
        <charset val="128"/>
      </rPr>
      <t>いただく必要があります。</t>
    </r>
    <phoneticPr fontId="42"/>
  </si>
  <si>
    <t>４～３月の期間で集計ができない場合は、入力する前に関東農政局に御相談ください。</t>
    <phoneticPr fontId="42"/>
  </si>
  <si>
    <t>（２）</t>
  </si>
  <si>
    <t>通常の貼り付けをすると計算式、罫線に影響が出ます。</t>
    <phoneticPr fontId="42"/>
  </si>
  <si>
    <t>（３）</t>
    <phoneticPr fontId="42"/>
  </si>
  <si>
    <t>２</t>
    <phoneticPr fontId="42"/>
  </si>
  <si>
    <t>入力用②</t>
    <rPh sb="0" eb="2">
      <t>ニュウリョク</t>
    </rPh>
    <rPh sb="2" eb="3">
      <t>ヨウ</t>
    </rPh>
    <phoneticPr fontId="42"/>
  </si>
  <si>
    <t>（３）</t>
  </si>
  <si>
    <t>３</t>
    <phoneticPr fontId="42"/>
  </si>
  <si>
    <t>年度</t>
    <rPh sb="0" eb="2">
      <t>ネンド</t>
    </rPh>
    <phoneticPr fontId="48"/>
  </si>
  <si>
    <t>第１表</t>
    <rPh sb="0" eb="1">
      <t>ダイ</t>
    </rPh>
    <rPh sb="2" eb="3">
      <t>ヒョウ</t>
    </rPh>
    <phoneticPr fontId="48"/>
  </si>
  <si>
    <t>主としてプラスチック製の容器包装</t>
    <phoneticPr fontId="48"/>
  </si>
  <si>
    <t>kg</t>
    <phoneticPr fontId="42"/>
  </si>
  <si>
    <r>
      <t>うち、厚手（※）のプラスチック製の買物袋
　</t>
    </r>
    <r>
      <rPr>
        <sz val="11"/>
        <color rgb="FFFF0000"/>
        <rFont val="ＭＳ Ｐゴシック"/>
        <family val="3"/>
        <charset val="128"/>
        <scheme val="minor"/>
      </rPr>
      <t>※　50マイクロメートル以上</t>
    </r>
    <rPh sb="3" eb="5">
      <t>アツデ</t>
    </rPh>
    <rPh sb="17" eb="19">
      <t>カイモノ</t>
    </rPh>
    <phoneticPr fontId="48"/>
  </si>
  <si>
    <r>
      <t>うち、バイオマス（※）プラスチック製の買物袋
　</t>
    </r>
    <r>
      <rPr>
        <sz val="11"/>
        <color rgb="FFFF0000"/>
        <rFont val="ＭＳ Ｐゴシック"/>
        <family val="3"/>
        <charset val="128"/>
        <scheme val="minor"/>
      </rPr>
      <t>※　25%以上含有</t>
    </r>
    <rPh sb="19" eb="21">
      <t>カイモノ</t>
    </rPh>
    <phoneticPr fontId="48"/>
  </si>
  <si>
    <t>うち、紙製の袋</t>
    <phoneticPr fontId="48"/>
  </si>
  <si>
    <t>主として段ボール製の容器包装</t>
    <phoneticPr fontId="48"/>
  </si>
  <si>
    <t>合計</t>
    <phoneticPr fontId="48"/>
  </si>
  <si>
    <t>うち数の逆転現象の有無（プラ）</t>
    <phoneticPr fontId="48"/>
  </si>
  <si>
    <t>うち数の逆転現象の有無（紙）</t>
    <phoneticPr fontId="48"/>
  </si>
  <si>
    <t>対前年度比（％）</t>
    <phoneticPr fontId="48"/>
  </si>
  <si>
    <t>％</t>
    <phoneticPr fontId="42"/>
  </si>
  <si>
    <t>第２表</t>
    <rPh sb="0" eb="1">
      <t>ダイ</t>
    </rPh>
    <rPh sb="2" eb="3">
      <t>ヒョウ</t>
    </rPh>
    <phoneticPr fontId="48"/>
  </si>
  <si>
    <t>上記と
同期間</t>
    <rPh sb="0" eb="2">
      <t>ジョウキ</t>
    </rPh>
    <rPh sb="4" eb="7">
      <t>ドウキカン</t>
    </rPh>
    <phoneticPr fontId="42"/>
  </si>
  <si>
    <t>５年度間平均</t>
    <phoneticPr fontId="48"/>
  </si>
  <si>
    <t>原単位変化</t>
    <rPh sb="0" eb="3">
      <t>ゲンタンイ</t>
    </rPh>
    <rPh sb="3" eb="5">
      <t>ヘンカ</t>
    </rPh>
    <phoneticPr fontId="48"/>
  </si>
  <si>
    <t>第３表
及び
第５表</t>
    <rPh sb="0" eb="1">
      <t>ダイ</t>
    </rPh>
    <rPh sb="2" eb="3">
      <t>ヒョウ</t>
    </rPh>
    <rPh sb="4" eb="5">
      <t>オヨ</t>
    </rPh>
    <rPh sb="7" eb="8">
      <t>ダイ</t>
    </rPh>
    <rPh sb="9" eb="10">
      <t>ヒョウ</t>
    </rPh>
    <phoneticPr fontId="48"/>
  </si>
  <si>
    <t>主として
プラスチック製の容器包装</t>
    <rPh sb="0" eb="1">
      <t>シュ</t>
    </rPh>
    <rPh sb="11" eb="12">
      <t>セイ</t>
    </rPh>
    <rPh sb="13" eb="15">
      <t>ヨウキ</t>
    </rPh>
    <rPh sb="15" eb="17">
      <t>ホウソウ</t>
    </rPh>
    <phoneticPr fontId="48"/>
  </si>
  <si>
    <t>使用原単位</t>
    <rPh sb="0" eb="2">
      <t>シヨウ</t>
    </rPh>
    <rPh sb="2" eb="5">
      <t>ゲンタンイ</t>
    </rPh>
    <phoneticPr fontId="48"/>
  </si>
  <si>
    <t>対前年度比</t>
    <rPh sb="0" eb="1">
      <t>タイ</t>
    </rPh>
    <rPh sb="1" eb="4">
      <t>ゼンネンド</t>
    </rPh>
    <rPh sb="4" eb="5">
      <t>ヒ</t>
    </rPh>
    <phoneticPr fontId="48"/>
  </si>
  <si>
    <t>うち、
プラスチック製の買物袋</t>
    <rPh sb="10" eb="11">
      <t>セイ</t>
    </rPh>
    <rPh sb="12" eb="15">
      <t>カイモノブクロ</t>
    </rPh>
    <phoneticPr fontId="48"/>
  </si>
  <si>
    <t>うち、
厚手のプラスチック製の買物袋</t>
    <rPh sb="4" eb="6">
      <t>アツデ</t>
    </rPh>
    <rPh sb="13" eb="14">
      <t>セイ</t>
    </rPh>
    <rPh sb="15" eb="18">
      <t>カイモノブクロ</t>
    </rPh>
    <phoneticPr fontId="48"/>
  </si>
  <si>
    <t>うち、
海洋生分解性プラスチック製の買物袋</t>
    <rPh sb="4" eb="6">
      <t>カイヨウ</t>
    </rPh>
    <rPh sb="6" eb="10">
      <t>セイブンカイセイ</t>
    </rPh>
    <rPh sb="16" eb="17">
      <t>セイ</t>
    </rPh>
    <rPh sb="18" eb="21">
      <t>カイモノブクロ</t>
    </rPh>
    <phoneticPr fontId="48"/>
  </si>
  <si>
    <t>うち、
バイオマスプラスチック製の買物袋</t>
    <rPh sb="15" eb="16">
      <t>セイ</t>
    </rPh>
    <rPh sb="17" eb="19">
      <t>カイモノ</t>
    </rPh>
    <rPh sb="19" eb="20">
      <t>フクロ</t>
    </rPh>
    <phoneticPr fontId="48"/>
  </si>
  <si>
    <t>主として
紙製の容器包装</t>
    <rPh sb="0" eb="1">
      <t>シュ</t>
    </rPh>
    <rPh sb="5" eb="6">
      <t>カミ</t>
    </rPh>
    <rPh sb="6" eb="7">
      <t>セイ</t>
    </rPh>
    <rPh sb="8" eb="10">
      <t>ヨウキ</t>
    </rPh>
    <rPh sb="10" eb="12">
      <t>ホウソウ</t>
    </rPh>
    <phoneticPr fontId="48"/>
  </si>
  <si>
    <t>うち、紙製の袋</t>
    <rPh sb="3" eb="5">
      <t>カミセイ</t>
    </rPh>
    <rPh sb="6" eb="7">
      <t>フクロ</t>
    </rPh>
    <phoneticPr fontId="48"/>
  </si>
  <si>
    <t>主として
段ボール製の容器包装</t>
    <rPh sb="0" eb="1">
      <t>シュ</t>
    </rPh>
    <rPh sb="5" eb="6">
      <t>ダン</t>
    </rPh>
    <rPh sb="9" eb="10">
      <t>セイ</t>
    </rPh>
    <rPh sb="11" eb="13">
      <t>ヨウキ</t>
    </rPh>
    <rPh sb="13" eb="15">
      <t>ホウソウ</t>
    </rPh>
    <phoneticPr fontId="48"/>
  </si>
  <si>
    <t>その他の容器包装</t>
    <rPh sb="2" eb="3">
      <t>タ</t>
    </rPh>
    <rPh sb="4" eb="6">
      <t>ヨウキ</t>
    </rPh>
    <rPh sb="6" eb="8">
      <t>ホウソウ</t>
    </rPh>
    <phoneticPr fontId="48"/>
  </si>
  <si>
    <r>
      <rPr>
        <sz val="21"/>
        <color indexed="10"/>
        <rFont val="HG丸ｺﾞｼｯｸM-PRO"/>
        <family val="3"/>
        <charset val="128"/>
      </rPr>
      <t>データ入力用</t>
    </r>
    <r>
      <rPr>
        <sz val="21"/>
        <color indexed="63"/>
        <rFont val="HG丸ｺﾞｼｯｸM-PRO"/>
        <family val="3"/>
        <charset val="128"/>
      </rPr>
      <t xml:space="preserve"> （報告書の印刷には「印刷用」シートをご利用下さい。）</t>
    </r>
  </si>
  <si>
    <t>バージョン情報</t>
  </si>
  <si>
    <t>※受理年月日</t>
  </si>
  <si>
    <t xml:space="preserve"> “入力用”シートの</t>
  </si>
  <si>
    <t>に必要事項を入力し、</t>
  </si>
  <si>
    <t>定　期　報　告　書</t>
  </si>
  <si>
    <t xml:space="preserve"> “印刷用”シートで報告書を印刷して下さい</t>
    <phoneticPr fontId="42"/>
  </si>
  <si>
    <t>関東農政局</t>
  </si>
  <si>
    <t>長　　宛</t>
    <rPh sb="3" eb="4">
      <t>アテ</t>
    </rPh>
    <phoneticPr fontId="42"/>
  </si>
  <si>
    <t>登記簿上</t>
    <rPh sb="0" eb="3">
      <t>トウキボ</t>
    </rPh>
    <rPh sb="3" eb="4">
      <t>ジョウ</t>
    </rPh>
    <phoneticPr fontId="42"/>
  </si>
  <si>
    <t>〒</t>
    <phoneticPr fontId="42"/>
  </si>
  <si>
    <t>都道府県</t>
    <rPh sb="0" eb="4">
      <t>トドウフケン</t>
    </rPh>
    <phoneticPr fontId="42"/>
  </si>
  <si>
    <t>の所在地</t>
    <phoneticPr fontId="42"/>
  </si>
  <si>
    <t>事業者名</t>
  </si>
  <si>
    <t>例 ： 株式会社○○○○</t>
    <phoneticPr fontId="42"/>
  </si>
  <si>
    <t>特定事業者
コード</t>
    <rPh sb="0" eb="2">
      <t>トクテイ</t>
    </rPh>
    <rPh sb="2" eb="5">
      <t>ジギョウシャ</t>
    </rPh>
    <phoneticPr fontId="42"/>
  </si>
  <si>
    <t>　</t>
    <phoneticPr fontId="42"/>
  </si>
  <si>
    <t>代表者</t>
    <phoneticPr fontId="42"/>
  </si>
  <si>
    <t>　容器包装に係る分別収集及び再商品化の促進等に関する法律第７条の６の規定に基づき、</t>
    <phoneticPr fontId="42"/>
  </si>
  <si>
    <t>次のとおり報告します。</t>
    <phoneticPr fontId="42"/>
  </si>
  <si>
    <t>フランチャイズ加盟者のみ本部事業者名</t>
    <rPh sb="7" eb="10">
      <t>カメイシャ</t>
    </rPh>
    <rPh sb="12" eb="14">
      <t>ホンブ</t>
    </rPh>
    <phoneticPr fontId="42"/>
  </si>
  <si>
    <t>ＦＣ加盟事業者ですか？</t>
    <phoneticPr fontId="42"/>
  </si>
  <si>
    <r>
      <rPr>
        <b/>
        <sz val="12"/>
        <color rgb="FFFF0000"/>
        <rFont val="ＭＳ Ｐゴシック"/>
        <family val="3"/>
        <charset val="128"/>
      </rPr>
      <t>　</t>
    </r>
    <r>
      <rPr>
        <sz val="12"/>
        <rFont val="ＭＳ Ｐゴシック"/>
        <family val="3"/>
        <charset val="128"/>
      </rPr>
      <t>貴事業者が</t>
    </r>
    <r>
      <rPr>
        <b/>
        <sz val="12"/>
        <color rgb="FFFF0000"/>
        <rFont val="ＭＳ Ｐゴシック"/>
        <family val="3"/>
        <charset val="128"/>
      </rPr>
      <t>フランチャイズ加盟事業者</t>
    </r>
    <r>
      <rPr>
        <sz val="12"/>
        <rFont val="ＭＳ Ｐゴシック"/>
        <family val="3"/>
        <charset val="128"/>
      </rPr>
      <t>であり、また、フランチャイズ本部事業者が加盟者分を含め一括報告しないことにより貴事業者が自社加盟分を報告する場合は、「はい」を選択のうえ、</t>
    </r>
    <r>
      <rPr>
        <b/>
        <sz val="12"/>
        <color rgb="FFFF0000"/>
        <rFont val="ＭＳ Ｐゴシック"/>
        <family val="3"/>
        <charset val="128"/>
      </rPr>
      <t>本部事業者名を入力</t>
    </r>
    <rPh sb="1" eb="5">
      <t>キジギョウシャ</t>
    </rPh>
    <rPh sb="34" eb="37">
      <t>ジギョウシャ</t>
    </rPh>
    <rPh sb="38" eb="41">
      <t>カメイシャ</t>
    </rPh>
    <rPh sb="41" eb="42">
      <t>ブン</t>
    </rPh>
    <rPh sb="43" eb="44">
      <t>フク</t>
    </rPh>
    <rPh sb="47" eb="49">
      <t>ホウコク</t>
    </rPh>
    <rPh sb="57" eb="58">
      <t>キ</t>
    </rPh>
    <rPh sb="58" eb="61">
      <t>ジギョウシャ</t>
    </rPh>
    <rPh sb="81" eb="83">
      <t>センタク</t>
    </rPh>
    <phoneticPr fontId="42"/>
  </si>
  <si>
    <t>はい</t>
    <phoneticPr fontId="42"/>
  </si>
  <si>
    <t>→　３４行目に本部名を入力</t>
    <phoneticPr fontId="42"/>
  </si>
  <si>
    <t>いいえ</t>
    <phoneticPr fontId="42"/>
  </si>
  <si>
    <t>→　３９行目に進む</t>
    <rPh sb="7" eb="8">
      <t>スス</t>
    </rPh>
    <phoneticPr fontId="42"/>
  </si>
  <si>
    <t>（備考４参照）</t>
  </si>
  <si>
    <t>事業者の代表者　　　　　　　　　　　　　の氏名</t>
  </si>
  <si>
    <t>上記登記簿上の所在地（16～18行目）と異なる場合のみ都道府県名から入力 同一の場合はデフォルトのままで入力不要 （印刷用シートには自動的に16～18行目の所在地が表示されます）</t>
    <rPh sb="0" eb="2">
      <t>ジョウキ</t>
    </rPh>
    <rPh sb="2" eb="4">
      <t>トウキ</t>
    </rPh>
    <rPh sb="4" eb="5">
      <t>ボ</t>
    </rPh>
    <rPh sb="5" eb="6">
      <t>ジョウ</t>
    </rPh>
    <rPh sb="27" eb="31">
      <t>トドウフケン</t>
    </rPh>
    <rPh sb="31" eb="32">
      <t>メイ</t>
    </rPh>
    <rPh sb="52" eb="54">
      <t>ニュウリョク</t>
    </rPh>
    <rPh sb="54" eb="56">
      <t>フヨウ</t>
    </rPh>
    <rPh sb="78" eb="81">
      <t>ショザイチ</t>
    </rPh>
    <phoneticPr fontId="42"/>
  </si>
  <si>
    <t>事業者の所在地</t>
  </si>
  <si>
    <t>代表電話番号</t>
  </si>
  <si>
    <t>業種</t>
  </si>
  <si>
    <t>飲食料品小売業</t>
  </si>
  <si>
    <t>（選択業種の定義）</t>
    <rPh sb="1" eb="3">
      <t>センタク</t>
    </rPh>
    <rPh sb="3" eb="5">
      <t>ギョウシュ</t>
    </rPh>
    <rPh sb="6" eb="8">
      <t>テイギ</t>
    </rPh>
    <phoneticPr fontId="42"/>
  </si>
  <si>
    <t>当該事業者が営む当該業種に属する事業に加盟する者の有無</t>
  </si>
  <si>
    <t>フランチャイズ本部事業者ですか？</t>
    <rPh sb="7" eb="9">
      <t>ホンブ</t>
    </rPh>
    <rPh sb="9" eb="12">
      <t>ジギョウシャ</t>
    </rPh>
    <phoneticPr fontId="42"/>
  </si>
  <si>
    <r>
      <t>フランチャイズ本部事業者は、</t>
    </r>
    <r>
      <rPr>
        <b/>
        <sz val="12"/>
        <color rgb="FFFF0000"/>
        <rFont val="ＭＳ Ｐゴシック"/>
        <family val="3"/>
        <charset val="128"/>
      </rPr>
      <t>フランチャイズ加盟者分を含めて一括報告</t>
    </r>
    <r>
      <rPr>
        <sz val="12"/>
        <rFont val="ＭＳ Ｐゴシック"/>
        <family val="3"/>
        <charset val="128"/>
      </rPr>
      <t>していただくことになっております。</t>
    </r>
    <rPh sb="7" eb="9">
      <t>ホンブ</t>
    </rPh>
    <rPh sb="9" eb="12">
      <t>ジギョウシャ</t>
    </rPh>
    <phoneticPr fontId="42"/>
  </si>
  <si>
    <t>はい　（入力用①のデータには加盟者分も含めています）</t>
    <rPh sb="4" eb="7">
      <t>ニュウリョクヨウ</t>
    </rPh>
    <rPh sb="14" eb="17">
      <t>カメイシャ</t>
    </rPh>
    <rPh sb="17" eb="18">
      <t>ブン</t>
    </rPh>
    <rPh sb="19" eb="20">
      <t>フク</t>
    </rPh>
    <phoneticPr fontId="42"/>
  </si>
  <si>
    <t>はい　（入力用①のデータには加盟者分は含まれていません）</t>
    <rPh sb="4" eb="7">
      <t>ニュウリョクヨウ</t>
    </rPh>
    <rPh sb="14" eb="17">
      <t>カメイシャ</t>
    </rPh>
    <rPh sb="17" eb="18">
      <t>ブン</t>
    </rPh>
    <rPh sb="19" eb="20">
      <t>フク</t>
    </rPh>
    <phoneticPr fontId="42"/>
  </si>
  <si>
    <t>（備考７参照）</t>
  </si>
  <si>
    <t>作成者</t>
  </si>
  <si>
    <t>部署・氏名</t>
  </si>
  <si>
    <r>
      <t>御提出いただきました後、内容確認や修正の連絡を差し上げることがあります。
この報告書の</t>
    </r>
    <r>
      <rPr>
        <b/>
        <sz val="12"/>
        <color rgb="FFFF0000"/>
        <rFont val="ＭＳ Ｐゴシック"/>
        <family val="3"/>
        <charset val="128"/>
      </rPr>
      <t>作成担当者</t>
    </r>
    <r>
      <rPr>
        <sz val="12"/>
        <rFont val="ＭＳ Ｐゴシック"/>
        <family val="3"/>
        <charset val="128"/>
      </rPr>
      <t>の情報を入力してください。
また、作成者が他社の方である場合は、部署の前に社名を入れてください。</t>
    </r>
    <rPh sb="0" eb="1">
      <t>ゴ</t>
    </rPh>
    <rPh sb="1" eb="3">
      <t>テイシュツ</t>
    </rPh>
    <rPh sb="10" eb="11">
      <t>ノチ</t>
    </rPh>
    <rPh sb="12" eb="14">
      <t>ナイヨウ</t>
    </rPh>
    <rPh sb="14" eb="16">
      <t>カクニン</t>
    </rPh>
    <rPh sb="17" eb="19">
      <t>シュウセイ</t>
    </rPh>
    <rPh sb="49" eb="51">
      <t>ジョウホウ</t>
    </rPh>
    <rPh sb="52" eb="54">
      <t>ニュウリョク</t>
    </rPh>
    <rPh sb="65" eb="68">
      <t>サクセイシャ</t>
    </rPh>
    <rPh sb="69" eb="71">
      <t>タシャ</t>
    </rPh>
    <rPh sb="72" eb="73">
      <t>カタ</t>
    </rPh>
    <rPh sb="76" eb="78">
      <t>バアイ</t>
    </rPh>
    <rPh sb="80" eb="82">
      <t>ブショ</t>
    </rPh>
    <rPh sb="83" eb="84">
      <t>マエ</t>
    </rPh>
    <rPh sb="85" eb="87">
      <t>シャメイ</t>
    </rPh>
    <rPh sb="88" eb="89">
      <t>イ</t>
    </rPh>
    <phoneticPr fontId="42"/>
  </si>
  <si>
    <t>直通電話番号</t>
    <phoneticPr fontId="42"/>
  </si>
  <si>
    <t>メールアドレス</t>
  </si>
  <si>
    <t xml:space="preserve"> 入力用①シートの紫色のセル（Ｋ５）を元に
 報告対象年度が自動的に入ります</t>
    <rPh sb="1" eb="4">
      <t>ニュウリョクヨウ</t>
    </rPh>
    <rPh sb="9" eb="11">
      <t>ムラサキイロ</t>
    </rPh>
    <rPh sb="19" eb="20">
      <t>モト</t>
    </rPh>
    <rPh sb="23" eb="25">
      <t>ホウコク</t>
    </rPh>
    <rPh sb="27" eb="29">
      <t>ネンド</t>
    </rPh>
    <rPh sb="30" eb="33">
      <t>ジドウテキ</t>
    </rPh>
    <rPh sb="34" eb="35">
      <t>ハイ</t>
    </rPh>
    <phoneticPr fontId="42"/>
  </si>
  <si>
    <t>第 １ 表　容器包装を用いた量</t>
  </si>
  <si>
    <t>素材区分</t>
  </si>
  <si>
    <t>年度</t>
  </si>
  <si>
    <t>※　留意事項の１、２をご確認下さい。（クリックしてジャンプ）</t>
  </si>
  <si>
    <t>主としてプラスチック製の容器包装</t>
  </si>
  <si>
    <t>①</t>
  </si>
  <si>
    <t>kg</t>
  </si>
  <si>
    <r>
      <rPr>
        <sz val="13"/>
        <rFont val="ＭＳ Ｐゴシック"/>
        <family val="3"/>
        <charset val="128"/>
      </rPr>
      <t>うち、
　プラスチック製の買物袋
　</t>
    </r>
    <r>
      <rPr>
        <sz val="10"/>
        <color indexed="10"/>
        <rFont val="ＭＳ Ｐゴシック"/>
        <family val="3"/>
        <charset val="128"/>
      </rPr>
      <t>持ち手がないもの､以下のⒶ～ⓒの買物袋を除く</t>
    </r>
  </si>
  <si>
    <r>
      <rPr>
        <sz val="13"/>
        <rFont val="ＭＳ Ｐゴシック"/>
        <family val="3"/>
        <charset val="128"/>
      </rPr>
      <t>うち、
　厚手のプラスチック製の買物袋
　</t>
    </r>
    <r>
      <rPr>
        <sz val="13"/>
        <color indexed="10"/>
        <rFont val="ＭＳ Ｐゴシック"/>
        <family val="3"/>
        <charset val="128"/>
      </rPr>
      <t>Ⓐ</t>
    </r>
    <r>
      <rPr>
        <sz val="10.5"/>
        <color indexed="10"/>
        <rFont val="ＭＳ Ｐゴシック"/>
        <family val="3"/>
        <charset val="128"/>
      </rPr>
      <t>フィルムの厚さが50マイクロメートル以上</t>
    </r>
  </si>
  <si>
    <r>
      <rPr>
        <sz val="13"/>
        <rFont val="ＭＳ Ｐゴシック"/>
        <family val="3"/>
        <charset val="128"/>
      </rPr>
      <t xml:space="preserve">うち、
</t>
    </r>
    <r>
      <rPr>
        <sz val="12"/>
        <rFont val="ＭＳ Ｐゴシック"/>
        <family val="3"/>
        <charset val="128"/>
      </rPr>
      <t>　海洋生分解性プラスチック製の買物袋
　</t>
    </r>
    <r>
      <rPr>
        <sz val="12"/>
        <color indexed="10"/>
        <rFont val="ＭＳ Ｐゴシック"/>
        <family val="3"/>
        <charset val="128"/>
      </rPr>
      <t>Ⓑ</t>
    </r>
    <r>
      <rPr>
        <sz val="10"/>
        <color indexed="10"/>
        <rFont val="ＭＳ Ｐゴシック"/>
        <family val="3"/>
        <charset val="128"/>
      </rPr>
      <t>海洋生分解性プラスチックの配合率100％</t>
    </r>
  </si>
  <si>
    <r>
      <rPr>
        <sz val="13"/>
        <rFont val="ＭＳ Ｐゴシック"/>
        <family val="3"/>
        <charset val="128"/>
      </rPr>
      <t>うち、
　バイオマスプラスチック製の買物袋
　</t>
    </r>
    <r>
      <rPr>
        <sz val="13"/>
        <color indexed="10"/>
        <rFont val="ＭＳ Ｐゴシック"/>
        <family val="3"/>
        <charset val="128"/>
      </rPr>
      <t>ⓒ</t>
    </r>
    <r>
      <rPr>
        <sz val="10.5"/>
        <color indexed="10"/>
        <rFont val="ＭＳ Ｐゴシック"/>
        <family val="3"/>
        <charset val="128"/>
      </rPr>
      <t>バイオマス素材の配合率が25％以上</t>
    </r>
  </si>
  <si>
    <t>　　主として紙製の容器包装(主として　</t>
  </si>
  <si>
    <t>　　段ボール製の容器包装を除く。以下同じ。）</t>
  </si>
  <si>
    <t>うち、紙製の袋</t>
  </si>
  <si>
    <t>主として段ボール製の容器包装</t>
  </si>
  <si>
    <t>その他の容器包装</t>
  </si>
  <si>
    <t>本年度合計</t>
  </si>
  <si>
    <t>前年度合計</t>
  </si>
  <si>
    <t>対前年度比（％）</t>
  </si>
  <si>
    <t>％</t>
  </si>
  <si>
    <t>※留意事項の３をご確認下さい。（クリックしてジャンプ）</t>
  </si>
  <si>
    <t>第 ２ 表　当該容器包装を用いた量と密接な関係をもつ値</t>
    <phoneticPr fontId="42"/>
  </si>
  <si>
    <t>売上高</t>
  </si>
  <si>
    <t>②</t>
  </si>
  <si>
    <t>店舗面積［㎡］</t>
  </si>
  <si>
    <t>㎡</t>
  </si>
  <si>
    <t>その他の当該容器包装を用いた量と
密接な関係を持つ値</t>
  </si>
  <si>
    <t>原単位の分母となる項目</t>
  </si>
  <si>
    <t>分母の数値</t>
  </si>
  <si>
    <t>第 ３ 表　容器包装の使用原単位（①を②で除して得た値）</t>
  </si>
  <si>
    <t>主として</t>
  </si>
  <si>
    <t>プラスチック製の容器包装</t>
  </si>
  <si>
    <t>うち、</t>
  </si>
  <si>
    <t>プラスチック製の買物袋</t>
  </si>
  <si>
    <t>うち、厚手の</t>
  </si>
  <si>
    <t>うち、海洋生分解性</t>
  </si>
  <si>
    <t>原単位＝</t>
  </si>
  <si>
    <t>容器包装を用いた量(①）</t>
  </si>
  <si>
    <t>　当該容器包装を用いた量と</t>
  </si>
  <si>
    <t>うち、バイオマス</t>
  </si>
  <si>
    <t>　密接な関係をもつ値（②）</t>
  </si>
  <si>
    <t>主として紙製の容器包装</t>
  </si>
  <si>
    <t>段ボール製の容器包装</t>
  </si>
  <si>
    <t>プラ容器包装</t>
  </si>
  <si>
    <t>プラ買物袋</t>
  </si>
  <si>
    <t>厚手プラ買物袋</t>
  </si>
  <si>
    <t>海洋生分解性プラ買物袋</t>
  </si>
  <si>
    <t>バイオマスプラ買物袋</t>
  </si>
  <si>
    <t>紙容器包装</t>
  </si>
  <si>
    <t>紙袋</t>
  </si>
  <si>
    <t>段ボール容器包装</t>
  </si>
  <si>
    <t>その他容器包装</t>
  </si>
  <si>
    <t>第 ４ 表　素材毎の容器包装の使用原単位の算出方法の設定に係る説明、</t>
    <phoneticPr fontId="42"/>
  </si>
  <si>
    <t>　　　　　 及び容器包装の使用原単位の設定方法を変更した理由</t>
    <phoneticPr fontId="42"/>
  </si>
  <si>
    <t>※農林水産省HPにリンク</t>
    <phoneticPr fontId="42"/>
  </si>
  <si>
    <t xml:space="preserve"> ・算出方法の設定に係る説明を入力
　（【第２表】の値を選択した理由等）</t>
    <rPh sb="15" eb="17">
      <t>ニュウリョク</t>
    </rPh>
    <phoneticPr fontId="42"/>
  </si>
  <si>
    <t>←</t>
    <phoneticPr fontId="42"/>
  </si>
  <si>
    <t>（例文）
　昨年までは売上高を密接な関係を持つ値としていたが、近年の価格高騰による変動が著しいこと、また、１人当たりの購入量は一定であることから、現状を鑑み来店者数等が密接な関係を持っていると考え、過年度についても再算出して変更した。
　また、併せて、過年度の使用量を見直した結果、集計に誤りがあったことが判明したため、この数値を用いた。</t>
    <rPh sb="1" eb="3">
      <t>レイブン</t>
    </rPh>
    <phoneticPr fontId="42"/>
  </si>
  <si>
    <t>＊セル内で改行する場合は、 【 [Alt]キー ＋ [Enter]キー 】</t>
  </si>
  <si>
    <t>第 ５ 表　過去５年度間の容器包装の使用原単位の変化状況</t>
  </si>
  <si>
    <t>５年度間平均
原単位変化　　</t>
  </si>
  <si>
    <t>ロ</t>
    <phoneticPr fontId="42"/>
  </si>
  <si>
    <t>イ</t>
    <phoneticPr fontId="42"/>
  </si>
  <si>
    <t>主として
プラスチック製の容器包装</t>
    <phoneticPr fontId="42"/>
  </si>
  <si>
    <t>原単位</t>
  </si>
  <si>
    <t>対前年度　　比（％）</t>
  </si>
  <si>
    <t>Ａ</t>
  </si>
  <si>
    <t>Ｂ</t>
  </si>
  <si>
    <t>Ｃ</t>
  </si>
  <si>
    <t>Ｄ</t>
  </si>
  <si>
    <t>うち、
プラスチック製の買物袋</t>
    <phoneticPr fontId="42"/>
  </si>
  <si>
    <t>うち、
厚手のプラスチック製の買物袋</t>
    <phoneticPr fontId="42"/>
  </si>
  <si>
    <t>うち、
海洋生分解性プラスチック製の買物袋</t>
    <phoneticPr fontId="42"/>
  </si>
  <si>
    <t>うち、
バイオマスプラスチック製の買物袋</t>
    <phoneticPr fontId="42"/>
  </si>
  <si>
    <t>主として
紙製の容器包装</t>
    <rPh sb="0" eb="1">
      <t>シュ</t>
    </rPh>
    <rPh sb="5" eb="7">
      <t>カミセイ</t>
    </rPh>
    <rPh sb="8" eb="12">
      <t>ヨウキホウソウ</t>
    </rPh>
    <phoneticPr fontId="42"/>
  </si>
  <si>
    <t>うち、
紙製の袋</t>
    <phoneticPr fontId="42"/>
  </si>
  <si>
    <t>主として
段ボール製の容器包装</t>
    <phoneticPr fontId="42"/>
  </si>
  <si>
    <t>第 ６ 表　過去５年間で容器包装の使用原単位が改善できなかった場合（イ）、又は容器包装</t>
  </si>
  <si>
    <t>　　　　　 の使用原単位が前年度に比べ改善できなかった場合（ロ）、その理由</t>
  </si>
  <si>
    <t>（イ）の理由</t>
  </si>
  <si>
    <t>入力不要</t>
    <phoneticPr fontId="42"/>
  </si>
  <si>
    <t>＞です</t>
    <phoneticPr fontId="42"/>
  </si>
  <si>
    <t>（ロ）の理由</t>
  </si>
  <si>
    <r>
      <t>（ロ）については　＜</t>
    </r>
    <r>
      <rPr>
        <b/>
        <sz val="12"/>
        <color rgb="FFCCFFCC"/>
        <rFont val="ＭＳ Ｐゴシック"/>
        <family val="3"/>
        <charset val="128"/>
      </rPr>
      <t/>
    </r>
    <phoneticPr fontId="42"/>
  </si>
  <si>
    <t>第 ７ 表　判断の基準となるべき事項に基づき実施した取組</t>
  </si>
  <si>
    <t>対象項目</t>
  </si>
  <si>
    <t>具体的内容</t>
  </si>
  <si>
    <t>目標の設定</t>
  </si>
  <si>
    <t>（具体的内容）</t>
  </si>
  <si>
    <t>容器包装の使用原単位の低減に関する、報告対象となる年度の目標を具体的に入力</t>
  </si>
  <si>
    <t>容器包装の　　　使用の合理化</t>
  </si>
  <si>
    <t>消費者によるプラスチック製の買物袋 の排出の抑制を促進すること</t>
  </si>
  <si>
    <t>該当する項目にチェックを付けて下さい
 （「印刷用」シートには ■ 印が表示されます）</t>
    <phoneticPr fontId="42"/>
  </si>
  <si>
    <t>プラスチック製の買物袋の有償による提供</t>
  </si>
  <si>
    <t xml:space="preserve"> 上記目標を達成するために、報告対象となる年度に実施した取組 及びその効果について、具体的に入力</t>
  </si>
  <si>
    <t>消費者による容器包装廃棄物の排出の抑制を促進すること</t>
  </si>
  <si>
    <t>容器包装（プラスチック製の買物袋を除く。）の有償による提供</t>
  </si>
  <si>
    <t>景品等の提供</t>
  </si>
  <si>
    <t xml:space="preserve"> 該当する項目にチェックを付けて下さい
 （「印刷用」シートには ■ 印が表示されます）</t>
    <phoneticPr fontId="42"/>
  </si>
  <si>
    <t>繰り返し使用が可能な買物袋等の提供</t>
  </si>
  <si>
    <t>← チェックが付くと「TRUE」、空欄なら「FALSE」</t>
  </si>
  <si>
    <t>容器包装の使用についての消費者の意思の確認</t>
  </si>
  <si>
    <t>その他</t>
  </si>
  <si>
    <t>自らの容器包装の過剰な使用を抑制すること</t>
  </si>
  <si>
    <t>薄肉化又は軽量化された容器包装の使用</t>
  </si>
  <si>
    <t>適切な寸法の容器包装の使用</t>
  </si>
  <si>
    <t>商品の量り売り</t>
  </si>
  <si>
    <t>簡易包装化の推進</t>
  </si>
  <si>
    <t>情報の提供</t>
  </si>
  <si>
    <t>店頭における掲示</t>
  </si>
  <si>
    <t>自らの取組の内容を記載した冊子等の配布</t>
  </si>
  <si>
    <t>容器包装への表示</t>
  </si>
  <si>
    <t>体制の整備等</t>
  </si>
  <si>
    <t>安全性の配慮</t>
  </si>
  <si>
    <t>容器包装の使用の合理化の実施状況等の把握</t>
  </si>
  <si>
    <t>関係者との連携</t>
  </si>
  <si>
    <t>第 ８ 表　その他の容器包装の使用の合理化のために実施した取組</t>
  </si>
  <si>
    <t>措置の概要</t>
  </si>
  <si>
    <t>ここ</t>
    <phoneticPr fontId="42"/>
  </si>
  <si>
    <t>をクリック</t>
    <phoneticPr fontId="42"/>
  </si>
  <si>
    <t xml:space="preserve">
（エラーがあれば赤文字、色つき表示されます）</t>
    <phoneticPr fontId="42"/>
  </si>
  <si>
    <t>別記様式(第７条の６関係）</t>
    <phoneticPr fontId="42"/>
  </si>
  <si>
    <t>← 【第6表】（イ）の右側に注意喚起文が表示されている場合に警告</t>
  </si>
  <si>
    <t>※ 事業者にファイルを提供する際には“ＡＮ列”を非表示とする</t>
  </si>
  <si>
    <t>← 事業者名が入力されているのに、提出年月日が空欄の場合に警告</t>
  </si>
  <si>
    <t>← 事業者名が入力されているのに、代表者名等が空欄の場合に警告</t>
  </si>
  <si>
    <t>← 【第6表】（ロ）の右側に注意喚起文が表示されている場合に警告</t>
  </si>
  <si>
    <t>← 【第2表】の右側に注意喚起文が表示されている場合に警告</t>
  </si>
  <si>
    <t>住  所</t>
  </si>
  <si>
    <t>氏  名</t>
  </si>
  <si>
    <t>　容器包装に係る分別収集及び再商品化の促進等に関する法律第７条の６の規定に基づ</t>
  </si>
  <si>
    <t>き、次のとおり報告します。</t>
  </si>
  <si>
    <t>事業者の所在地</t>
    <phoneticPr fontId="42"/>
  </si>
  <si>
    <t xml:space="preserve"> 電話 （</t>
  </si>
  <si>
    <t>）</t>
  </si>
  <si>
    <t>作成責任者名</t>
  </si>
  <si>
    <t>重量[kg]</t>
  </si>
  <si>
    <t>うち、プラスチック製の買物袋</t>
  </si>
  <si>
    <t>うち、厚手のプラスチック製の買物袋</t>
  </si>
  <si>
    <t>うち、海洋生分解性プラスチック製の買物袋</t>
  </si>
  <si>
    <t>うち、バイオマスプラスチック製の買物袋</t>
  </si>
  <si>
    <t>主として紙製の容器包装(主として　</t>
  </si>
  <si>
    <t>合計</t>
  </si>
  <si>
    <t>参考：前年度合計</t>
  </si>
  <si>
    <t>第 ２ 表　当該容器包装を用いた量と密接な関係をもつ値（いずれかに記入）</t>
  </si>
  <si>
    <t>売上高［円］</t>
  </si>
  <si>
    <t>その他の当該容器包装を用いた量と</t>
  </si>
  <si>
    <t>密接な関係をもつ値</t>
  </si>
  <si>
    <t>参考：前年度の値</t>
  </si>
  <si>
    <t>当該容器包装を用いた量と</t>
  </si>
  <si>
    <t>密接な関係をもつ値（②）</t>
  </si>
  <si>
    <t>第 ４ 表　素材毎の容器包装の使用原単位の算出方法の設定に係る説明、及び容器包装の</t>
  </si>
  <si>
    <t>　　　　　 使用原単位の設定方法を変更した理由</t>
  </si>
  <si>
    <t>主として
プラスチック製
の容器包装</t>
  </si>
  <si>
    <t>うち、
プラスチック製の買物袋</t>
  </si>
  <si>
    <t>うち、
厚手のプラスチック製の買物袋</t>
  </si>
  <si>
    <t>うち、
海洋生分解性プラスチック製の買物袋</t>
  </si>
  <si>
    <t>うち、
バイオマスプラスチック製の買物袋</t>
  </si>
  <si>
    <t>主として
紙製の
容器包装</t>
  </si>
  <si>
    <t>うち、
紙製の袋</t>
  </si>
  <si>
    <t>主として
段ボール製の
容器包装</t>
  </si>
  <si>
    <t>その他の
容器包装</t>
  </si>
  <si>
    <t>消費者によるプラスチック製の買物袋の排出の抑制を促進すること</t>
  </si>
  <si>
    <t>安全性等の配慮</t>
  </si>
  <si>
    <t>措 置 の 概 要</t>
  </si>
  <si>
    <t>※　報告書作成の際にご確認ください。（提出する報告書への添付は不要。）</t>
  </si>
  <si>
    <t>[備考]</t>
  </si>
  <si>
    <t>１</t>
  </si>
  <si>
    <t>用紙の大きさは、日本産業規格Ａ４とすること。</t>
  </si>
  <si>
    <t>２</t>
  </si>
  <si>
    <t>文字は、かい書でインキ、タイプによる活字等により明確に記入すること。</t>
  </si>
  <si>
    <t>３</t>
  </si>
  <si>
    <t>報告書冒頭の※印を付した欄は記入しないこと。</t>
  </si>
  <si>
    <t>４</t>
  </si>
  <si>
    <t>フランチャイズチェーンの事業を行う者など、定型的な約款による契約に基づき継続的に、商品を販売し、又は販売をあっせんし、かつ、経営に関する指導を行う事業者（以下「本部事業者」という。）又は当該事業に加盟する者（以下「加盟者」という。）は、「事業者名」の欄に、本部事業者を記入すること。この場合には、本部事業者が加盟者を含めた容器包装を用いた量及び取組を一括して各表に記入し、本部事業者が当該定期報告書を提出すること。</t>
  </si>
  <si>
    <t xml:space="preserve">５ </t>
  </si>
  <si>
    <t>「業種」の欄には、各種商品小売業、織物・衣服・身の回り品小売業、飲食料品小売業、自動車部分品・附属品小売業、家具・じゅう器・機械器具小売業、医薬品・化粧品小売業、書籍・文房具小売業、スポーツ用品・がん具・娯楽用品・楽器小売業及びたばこ・喫煙具専門小売業のうち、該当するものを記入すること。</t>
  </si>
  <si>
    <t>６</t>
  </si>
  <si>
    <t>「作成責任者名」の欄には、本報告書の作成を担当した者の所属部署及び氏名を記入すること。</t>
  </si>
  <si>
    <t>７</t>
  </si>
  <si>
    <t>「当該事業者が営む当該業種に属する事業に加盟する者の有無」の欄には、４の「加盟者」の有無を記入すること。</t>
  </si>
  <si>
    <t>８</t>
  </si>
  <si>
    <t>この様式において、「主としてプラスチック製の容器包装」及び「主として紙製の容器包装（主として段ボール製の容器包装を除く。以下同じ。）」とはそれぞれ、容器包装に係る分別収集及び再商品化の促進等に関する法律施行規則第４条第６号及び同条第４号に規定する容器包装の区分に従うものとする。また、「プラスチック製の買物袋」は小売業に属する事業を行う者の容器包装の使用の合理化による容器包装廃棄物の排出の抑制の促進に関する判断の基準となるべき事項を定める省令第２条第１項で定める「プラスチック製の買物袋」、「厚手のプラスチック製の買物袋」は同項第１号に該当するもの、「海洋生分解性プラスチック製の買物袋」は同項第２号に該当するもの、「バイオマスプラスチック製の買物袋」は同項第３号に該当するものとする。</t>
  </si>
  <si>
    <t>９</t>
  </si>
  <si>
    <t>第２表においては、容器包装を用いた量と密接な関係をもつ値として同表中に掲げる「売上高」、「店舗面積」又は「その他の当該容器包装を用いた量と密接な関係をもつ値」のいずれかについて数値を記入すること。第３表の容器包装の使用原単位の算出に当たってどの値を用いるかは原則として事業者自らが選ぶものとする。</t>
  </si>
  <si>
    <t>１０</t>
  </si>
  <si>
    <t>素材区分毎の容器包装の使用原単位の算出方法の設定については、第４表に説明を記入すること。また算出方法の設定を変更した場合は、以下のいずれかとし、同表に理由を示すこと。</t>
  </si>
  <si>
    <t>(1)</t>
  </si>
  <si>
    <t>前年度の容器包装の使用原単位も今年度と同じ方法で算出して対前年度比を求める。</t>
  </si>
  <si>
    <t>(2)</t>
  </si>
  <si>
    <t>今年度の容器包装の使用原単位を前年度と同じ方法でも算出し、今年度の容器包装の使用原単位の下に括弧書きで示し、対前年度比は括弧内の数値と前年度の数値の比として求める。</t>
  </si>
  <si>
    <t>１１</t>
  </si>
  <si>
    <t>第５表において容器包装の使用原単位の設定方法を変更した場合は、以下のいずれかとする。</t>
  </si>
  <si>
    <t>過去の容器包装の使用原単位も今年度と同じ方法で算出して対前年度比を求める。</t>
  </si>
  <si>
    <t>算出方法を変更する毎に記入する行を改行して記入する。変更した年度の容器包装の使用原単位を前年度と同じ方法でも算出し、その年度の容器包装の使用原単位の上（以前の算出方法での容器包装の使用原単位を記入した行の右端）に括弧書きで示し、対前年度比は括弧内の数値と前年度の数値の比として求める。</t>
  </si>
  <si>
    <t>１２</t>
  </si>
  <si>
    <t>第５表の「５年度間平均原単位変化」の欄には、過去５年度間の対前年度比をそれぞれ乗じた値の４乗根となる値を記入すること。算出方法は、以下のとおり。</t>
  </si>
  <si>
    <r>
      <rPr>
        <sz val="11"/>
        <rFont val="ＭＳ Ｐゴシック"/>
        <family val="3"/>
        <charset val="128"/>
      </rPr>
      <t>５年度間平均原単位変化（％）＝（Ａ×Ｂ×Ｃ×Ｄ）</t>
    </r>
    <r>
      <rPr>
        <vertAlign val="superscript"/>
        <sz val="6"/>
        <rFont val="ＭＳ Ｐゴシック"/>
        <family val="3"/>
        <charset val="128"/>
      </rPr>
      <t>1/4</t>
    </r>
    <r>
      <rPr>
        <sz val="11"/>
        <rFont val="ＭＳ Ｐゴシック"/>
        <family val="3"/>
        <charset val="128"/>
      </rPr>
      <t>（％）</t>
    </r>
  </si>
  <si>
    <t>１３</t>
  </si>
  <si>
    <t>第６表において、（ロ）の理由が（イ）と同じ場合には「（イ）と同じ」と記入してもよい。</t>
  </si>
  <si>
    <t>１４</t>
  </si>
  <si>
    <t>第７表において選択項目がある欄については、該当するものに Ｖ  印又は■印を付し、それぞれの具体的内容及びその効果を記入すること。</t>
  </si>
  <si>
    <t>定期報告書作成上の留意事項</t>
  </si>
  <si>
    <t>　「容器包装を用いた量」は、小売業（※１）に属する事業において用いられる容器包装が算定の対象となります。
　卸売業、製造業、サービス業など、小売業以外の事業において用いられる容器包装は、できる限り除いてください。
　なお、通信販売は小売業に含まれます。</t>
  </si>
  <si>
    <t>「入力用」の【第１表】に戻る</t>
  </si>
  <si>
    <t xml:space="preserve"> （※１）ここでいう「小売業」とは、次のものに限ります。</t>
  </si>
  <si>
    <t>各種商品小売業、織物・衣服・身の回り品小売業、飲食料品小売業、自動車部分品・附属品小売業、家具・じゅう器・機械器具小売業、医薬品・化粧品小売業、書籍・文房具小売業、スポーツ用品・がん具・娯楽用品・楽器小売業、たばこ・喫煙具専門小売業</t>
  </si>
  <si>
    <t>　「容器包装を用いた量」には、商品を販売（小売）するために用いた容器包装の量をそのまま入力してください。
　店頭などで自主的に容器包装を回収（店頭回収）しているとしても、その回収量を差し引かないでください。</t>
  </si>
  <si>
    <t>　この定期報告は、小売業を対象としています。（上記１参照）
　従って、【第２表】の「密接な関係を持つ値」については、基本的に小売業に関する値を用いることとなります。
　小売業とそれ以外の事業を併せて行っている事業者にあっては、次の点に留意の上、用いる値を選択してください。</t>
  </si>
  <si>
    <t>・</t>
  </si>
  <si>
    <t>例えば、食料品小売店と飲食店を別々に展開している場合、両店舗の売上高を合算した値を用いても間違いではありませんが、飲食店の売上高と容器包装の使用量との間に関連性がないとすれば、より適切な使用原単位を算出するためにも、飲食店分を合算せず、小売店分の売上高のみを用いたほうがよいと考えられます。
（店舗面積、その他についても考え方は同じです。）</t>
  </si>
  <si>
    <t>「入力用」の【第２表】に戻る</t>
  </si>
  <si>
    <t>定期報告整理台帳</t>
  </si>
  <si>
    <t>受付台帳</t>
  </si>
  <si>
    <t>整理台帳</t>
  </si>
  <si>
    <t>*1
受理番号</t>
  </si>
  <si>
    <t>受理
年月日</t>
  </si>
  <si>
    <t>提出先省庁</t>
  </si>
  <si>
    <t>*19
加盟者の有無</t>
    <phoneticPr fontId="42"/>
  </si>
  <si>
    <t>提出事業者名
（加盟者であれば本部名を括弧書き）</t>
    <rPh sb="0" eb="2">
      <t>テイシュツ</t>
    </rPh>
    <rPh sb="8" eb="10">
      <t>カメイ</t>
    </rPh>
    <rPh sb="10" eb="11">
      <t>シャ</t>
    </rPh>
    <rPh sb="15" eb="17">
      <t>ホンブ</t>
    </rPh>
    <rPh sb="17" eb="18">
      <t>メイ</t>
    </rPh>
    <rPh sb="19" eb="22">
      <t>カッコガ</t>
    </rPh>
    <phoneticPr fontId="42"/>
  </si>
  <si>
    <t>代表者名</t>
  </si>
  <si>
    <t>*4
都道府県
番号</t>
  </si>
  <si>
    <t>登記簿上の所在地
（）内は別に事業所がある場合</t>
    <rPh sb="0" eb="3">
      <t>トウキボ</t>
    </rPh>
    <rPh sb="3" eb="4">
      <t>ジョウ</t>
    </rPh>
    <rPh sb="5" eb="8">
      <t>ショザイチ</t>
    </rPh>
    <rPh sb="11" eb="12">
      <t>ナイ</t>
    </rPh>
    <rPh sb="13" eb="14">
      <t>ベツ</t>
    </rPh>
    <rPh sb="15" eb="18">
      <t>ジギョウショ</t>
    </rPh>
    <rPh sb="21" eb="23">
      <t>バアイ</t>
    </rPh>
    <phoneticPr fontId="42"/>
  </si>
  <si>
    <t>代表電話番号</t>
    <rPh sb="0" eb="2">
      <t>ダイヒョウ</t>
    </rPh>
    <phoneticPr fontId="42"/>
  </si>
  <si>
    <t>*5
業種</t>
  </si>
  <si>
    <t>作成者</t>
    <phoneticPr fontId="42"/>
  </si>
  <si>
    <t>*7　　　　　
ファイル番号
（省－局－番号）</t>
  </si>
  <si>
    <t>容器包装を用いた量（第１表）</t>
  </si>
  <si>
    <t>当該容器包装を用いた量と密接な関係をもつ値（第２表）</t>
  </si>
  <si>
    <t>容器包装の使用原単位（第３表）</t>
  </si>
  <si>
    <t>第４表</t>
  </si>
  <si>
    <t>過去５年間の容器包装の使用原単位の変化状況（第５表）</t>
  </si>
  <si>
    <t>(第６表）</t>
  </si>
  <si>
    <t>判断の基準となるべき事項に基づき実施した取組（第７表）</t>
  </si>
  <si>
    <t>第８表</t>
  </si>
  <si>
    <t>*2
省</t>
  </si>
  <si>
    <t>*3
局</t>
  </si>
  <si>
    <t>素材区別使用重量（Kg)</t>
  </si>
  <si>
    <t>合計
使用量</t>
  </si>
  <si>
    <t>対前年比率
(%)</t>
  </si>
  <si>
    <t>店舗面積（㎡）</t>
  </si>
  <si>
    <t>その他の値</t>
  </si>
  <si>
    <t>主としてプラスチック製容器包装</t>
    <phoneticPr fontId="42"/>
  </si>
  <si>
    <t>主として紙製の容器包装</t>
    <phoneticPr fontId="42"/>
  </si>
  <si>
    <t>*12
原単位算出の設定に係る説明</t>
  </si>
  <si>
    <t>*13
原単位設定方法を変えた理由</t>
  </si>
  <si>
    <t>主としてプラスチック製容器包装</t>
  </si>
  <si>
    <t>主として紙製容器包装</t>
  </si>
  <si>
    <t>主として段ボール製容器包装</t>
  </si>
  <si>
    <t>*15
（イ）
の
理由</t>
  </si>
  <si>
    <t>*16
（ロ）
の
理由</t>
  </si>
  <si>
    <t>*17
目標
の
設定</t>
  </si>
  <si>
    <t>*18  容器包装の使用の合理化</t>
  </si>
  <si>
    <t>*17
体制
の
整備</t>
  </si>
  <si>
    <t>*17
安全性
等の
配慮</t>
  </si>
  <si>
    <r>
      <rPr>
        <sz val="11"/>
        <rFont val="ＭＳ Ｐゴシック"/>
        <family val="3"/>
        <charset val="128"/>
      </rPr>
      <t xml:space="preserve">*17
</t>
    </r>
    <r>
      <rPr>
        <sz val="9"/>
        <rFont val="ＭＳ Ｐゴシック"/>
        <family val="3"/>
        <charset val="128"/>
      </rPr>
      <t>合理化
実施
状況
把握</t>
    </r>
  </si>
  <si>
    <t>*17
関係者
との
連携</t>
  </si>
  <si>
    <t>*17
その他の合理化実施取組</t>
  </si>
  <si>
    <t>主としてプラスチック製の容器包装</t>
    <phoneticPr fontId="42"/>
  </si>
  <si>
    <t>主として段ボール製の容器包装</t>
    <phoneticPr fontId="42"/>
  </si>
  <si>
    <t>その他の
容器包装</t>
    <phoneticPr fontId="42"/>
  </si>
  <si>
    <t>うち、
厚手のプラスチック製の
買物袋</t>
    <phoneticPr fontId="42"/>
  </si>
  <si>
    <t>円</t>
    <phoneticPr fontId="42"/>
  </si>
  <si>
    <t>対前年比(%)</t>
  </si>
  <si>
    <t>㎡</t>
    <phoneticPr fontId="42"/>
  </si>
  <si>
    <t>*9
（単位）</t>
    <phoneticPr fontId="42"/>
  </si>
  <si>
    <t>*10
原単位を算出した分母の事項</t>
  </si>
  <si>
    <t>*11
原単位</t>
  </si>
  <si>
    <t>5年平均
原単位
変化</t>
  </si>
  <si>
    <t>プラ製買物袋の排出抑制促進</t>
  </si>
  <si>
    <t>容器包装廃棄物の排出抑制促進</t>
  </si>
  <si>
    <t>自らの過剰使用の抑制</t>
  </si>
  <si>
    <t>①</t>
    <phoneticPr fontId="42"/>
  </si>
  <si>
    <t>②</t>
    <phoneticPr fontId="42"/>
  </si>
  <si>
    <t>*14
原単位</t>
  </si>
  <si>
    <t>有償</t>
  </si>
  <si>
    <t>*17
内容</t>
  </si>
  <si>
    <t>景品</t>
  </si>
  <si>
    <t>買物袋</t>
  </si>
  <si>
    <t>意思確認</t>
  </si>
  <si>
    <t>未記入</t>
  </si>
  <si>
    <t>薄肉軽量</t>
  </si>
  <si>
    <t>適切寸法</t>
  </si>
  <si>
    <t>量売</t>
  </si>
  <si>
    <t>簡易包装</t>
  </si>
  <si>
    <t>店頭</t>
  </si>
  <si>
    <t>冊子等</t>
  </si>
  <si>
    <t>表示</t>
  </si>
  <si>
    <t>－</t>
  </si>
  <si>
    <t>　＊１：受理番号は、省庁記号－受付番号を記載する（環境省：A　経済産業省：B　財務省：C　厚生労働省：D　農林水産省：E)</t>
  </si>
  <si>
    <t xml:space="preserve"> </t>
  </si>
  <si>
    <t>　＊２：提出省庁は、＊１で規定した各省の記号を記載する。</t>
  </si>
  <si>
    <t>　＊３：提出局（経済産業省、農林水産省のみ）は、別記表１に定める記号を記載する。</t>
  </si>
  <si>
    <t>　＊４：都道府県番号は、ＪＩＳコード(別記表２）に定める都道府県番号を記載する。</t>
  </si>
  <si>
    <t>　＊５：業種は、「小売業に属する事業を行う者の容器包装の使用の合理化による容器包装廃棄物の排出の抑制の促進に関する判断基準となるべき事項を定める省令」の第1条に定める小売業の区分により、別記表３の記号を記載する。</t>
  </si>
  <si>
    <t>　＊６：容器包装リサイクル協会(容リ協）契約番号は、容リ協の「特定事業者申込詳細一覧」の事業者コードを記載する。（この作業はできる範囲で実施。）</t>
  </si>
  <si>
    <t>　＊７：ファイル番号は、事業者から提出された報告書を事業者別に各省（局）で付した番号（省(*2)-局(*3)-○○○）を記載する。</t>
  </si>
  <si>
    <t>　＊８：その他密接な関係をもつ事項は、別記表４の左欄の区分により、右欄の記号を記載する。</t>
  </si>
  <si>
    <t>　＊９：左欄の項目に係る当年度の値(数値)と単位を記載する。</t>
  </si>
  <si>
    <t>　＊1０：原単位を算出した分母の事項は、原単位を算出した容器包装を用いた量と密接な関係をもつ値の事項を別記表４の記号で記載する。</t>
  </si>
  <si>
    <t>　＊１１：原単位は、容器包装を用いた量（表１の①）を容器包装を用いた量と密接な関係をもつ値（第２表の②）で割った値。</t>
  </si>
  <si>
    <t>　＊１２：原単位算出の設定に係る説明が記載されている場合は○印を付ける。</t>
  </si>
  <si>
    <t>　＊１３：原単位設定方法を変えた理由が記載されている場合は○印を付ける。</t>
  </si>
  <si>
    <t>　＊１４：第３表で算出した原単位の値。</t>
  </si>
  <si>
    <t>　＊１５：過去５年間で容器包装の使用原単位が改善されない理由が記載されていた場合は○印を付ける。</t>
  </si>
  <si>
    <t>　＊１６：容器包装の使用原単位が前年度に比べ改善できなかった場合の理由が記載されていた場合は○印を付ける。</t>
  </si>
  <si>
    <t>　＊１７：具体的内容が記載されていた場合は○印を付ける。</t>
  </si>
  <si>
    <t>　＊１８：実施した取組内容にチェックがされている項目があればその項目に○印を記載する。また、全ての項目にチェックがされていないものは未記入欄に○印を記載する。</t>
  </si>
  <si>
    <t>　＊１９：加盟者の有無は、ＦＣ本部であり加盟者を含めている場合は「有」、ＦＣ本部であるものの加盟者を含めていない場合は「有△」、本部でない場合は「無」と記載した。</t>
    <rPh sb="15" eb="17">
      <t>ホンブ</t>
    </rPh>
    <rPh sb="20" eb="23">
      <t>カメイシャ</t>
    </rPh>
    <rPh sb="24" eb="25">
      <t>フク</t>
    </rPh>
    <rPh sb="29" eb="31">
      <t>バアイ</t>
    </rPh>
    <rPh sb="33" eb="34">
      <t>アリ</t>
    </rPh>
    <rPh sb="38" eb="40">
      <t>ホンブ</t>
    </rPh>
    <rPh sb="46" eb="49">
      <t>カメイシャ</t>
    </rPh>
    <rPh sb="50" eb="51">
      <t>フク</t>
    </rPh>
    <rPh sb="56" eb="58">
      <t>バアイ</t>
    </rPh>
    <rPh sb="60" eb="61">
      <t>アリ</t>
    </rPh>
    <rPh sb="64" eb="66">
      <t>ホンブ</t>
    </rPh>
    <rPh sb="69" eb="71">
      <t>バアイ</t>
    </rPh>
    <rPh sb="73" eb="74">
      <t>ナシ</t>
    </rPh>
    <rPh sb="76" eb="78">
      <t>キサイ</t>
    </rPh>
    <phoneticPr fontId="42"/>
  </si>
  <si>
    <t>表１</t>
  </si>
  <si>
    <t>表２</t>
  </si>
  <si>
    <t>提出地方局</t>
  </si>
  <si>
    <t>記号</t>
  </si>
  <si>
    <t>都道府県</t>
  </si>
  <si>
    <t>県番号</t>
  </si>
  <si>
    <t>経産局等</t>
    <phoneticPr fontId="42"/>
  </si>
  <si>
    <t>農政局等</t>
  </si>
  <si>
    <t>北海道経済産業局</t>
  </si>
  <si>
    <t>ア</t>
  </si>
  <si>
    <t>北海道</t>
    <rPh sb="2" eb="3">
      <t>ミチ</t>
    </rPh>
    <phoneticPr fontId="42"/>
  </si>
  <si>
    <t>北海</t>
    <phoneticPr fontId="42"/>
  </si>
  <si>
    <t>北海道農政事務所</t>
  </si>
  <si>
    <t>東北経済産業局</t>
  </si>
  <si>
    <t>イ</t>
  </si>
  <si>
    <t>青森県</t>
    <rPh sb="2" eb="3">
      <t>ケン</t>
    </rPh>
    <phoneticPr fontId="42"/>
  </si>
  <si>
    <t>青森</t>
    <phoneticPr fontId="42"/>
  </si>
  <si>
    <t>東北農政局</t>
  </si>
  <si>
    <t>関東経済産業局</t>
  </si>
  <si>
    <t>ウ</t>
  </si>
  <si>
    <t>岩手県</t>
    <rPh sb="2" eb="3">
      <t>ケン</t>
    </rPh>
    <phoneticPr fontId="42"/>
  </si>
  <si>
    <t>岩手</t>
    <phoneticPr fontId="42"/>
  </si>
  <si>
    <t>中部経済産業局</t>
  </si>
  <si>
    <t>エ</t>
  </si>
  <si>
    <t>宮城県</t>
  </si>
  <si>
    <t>宮城</t>
    <phoneticPr fontId="42"/>
  </si>
  <si>
    <t>近畿経済産業局</t>
  </si>
  <si>
    <t>オ</t>
  </si>
  <si>
    <t>秋田県</t>
  </si>
  <si>
    <t>秋田</t>
    <phoneticPr fontId="42"/>
  </si>
  <si>
    <t>中国経済産業局</t>
  </si>
  <si>
    <t>カ</t>
  </si>
  <si>
    <t>山形県</t>
  </si>
  <si>
    <t>山形</t>
    <phoneticPr fontId="42"/>
  </si>
  <si>
    <t>四国経済産業局</t>
  </si>
  <si>
    <t>キ</t>
  </si>
  <si>
    <t>福島県</t>
  </si>
  <si>
    <t>福島</t>
    <phoneticPr fontId="42"/>
  </si>
  <si>
    <t>九州経済産業局</t>
  </si>
  <si>
    <t>ク</t>
  </si>
  <si>
    <t>茨城県</t>
  </si>
  <si>
    <t>茨城</t>
    <phoneticPr fontId="42"/>
  </si>
  <si>
    <t>沖縄総合事務局経済産業部</t>
  </si>
  <si>
    <t>ケ</t>
  </si>
  <si>
    <t>栃木県</t>
  </si>
  <si>
    <t>栃木</t>
    <phoneticPr fontId="42"/>
  </si>
  <si>
    <t>コ</t>
  </si>
  <si>
    <t>群馬県</t>
  </si>
  <si>
    <t>群馬</t>
    <phoneticPr fontId="42"/>
  </si>
  <si>
    <t>サ</t>
  </si>
  <si>
    <t>埼玉県</t>
  </si>
  <si>
    <t>埼玉</t>
    <phoneticPr fontId="42"/>
  </si>
  <si>
    <t>シ</t>
  </si>
  <si>
    <t>千葉県</t>
  </si>
  <si>
    <t>千葉</t>
    <phoneticPr fontId="42"/>
  </si>
  <si>
    <t>北陸農政局</t>
  </si>
  <si>
    <t>ス</t>
  </si>
  <si>
    <t>東京都</t>
    <rPh sb="2" eb="3">
      <t>ト</t>
    </rPh>
    <phoneticPr fontId="42"/>
  </si>
  <si>
    <t>東京</t>
    <phoneticPr fontId="42"/>
  </si>
  <si>
    <t>東海農政局</t>
  </si>
  <si>
    <t>セ</t>
  </si>
  <si>
    <t>神奈川県</t>
  </si>
  <si>
    <t>神奈</t>
    <phoneticPr fontId="42"/>
  </si>
  <si>
    <t>近畿農政局</t>
  </si>
  <si>
    <t>ソ</t>
  </si>
  <si>
    <t>新潟県</t>
  </si>
  <si>
    <t>新潟</t>
    <phoneticPr fontId="42"/>
  </si>
  <si>
    <t>中国四国農政局</t>
  </si>
  <si>
    <t>タ</t>
  </si>
  <si>
    <t>富山県</t>
  </si>
  <si>
    <t>富山</t>
    <phoneticPr fontId="42"/>
  </si>
  <si>
    <t>九州農政局</t>
  </si>
  <si>
    <t>チ</t>
  </si>
  <si>
    <t>石川県</t>
  </si>
  <si>
    <t>石川</t>
    <phoneticPr fontId="42"/>
  </si>
  <si>
    <t>沖縄総合事務局農林水産部</t>
  </si>
  <si>
    <t>ツ</t>
  </si>
  <si>
    <t>福井県</t>
  </si>
  <si>
    <t>福井</t>
    <phoneticPr fontId="42"/>
  </si>
  <si>
    <t>山梨県</t>
  </si>
  <si>
    <t>山梨</t>
    <phoneticPr fontId="42"/>
  </si>
  <si>
    <t>長野県</t>
  </si>
  <si>
    <t>長野</t>
    <phoneticPr fontId="42"/>
  </si>
  <si>
    <t>岐阜県</t>
  </si>
  <si>
    <t>岐阜</t>
    <phoneticPr fontId="42"/>
  </si>
  <si>
    <t>表３</t>
  </si>
  <si>
    <t>静岡県</t>
  </si>
  <si>
    <t>静岡</t>
    <phoneticPr fontId="42"/>
  </si>
  <si>
    <t>愛知県</t>
  </si>
  <si>
    <t>愛知</t>
    <phoneticPr fontId="42"/>
  </si>
  <si>
    <t>各種商品小売業</t>
  </si>
  <si>
    <t>Ａ</t>
    <phoneticPr fontId="42"/>
  </si>
  <si>
    <t>三重県</t>
  </si>
  <si>
    <t>三重</t>
    <phoneticPr fontId="42"/>
  </si>
  <si>
    <t>織物・衣服・身の回り品小売業</t>
  </si>
  <si>
    <t>B</t>
  </si>
  <si>
    <t>滋賀県</t>
  </si>
  <si>
    <t>滋賀</t>
    <phoneticPr fontId="42"/>
  </si>
  <si>
    <t>C</t>
  </si>
  <si>
    <t>京都府</t>
    <rPh sb="2" eb="3">
      <t>フ</t>
    </rPh>
    <phoneticPr fontId="42"/>
  </si>
  <si>
    <t>京都</t>
    <rPh sb="0" eb="2">
      <t>キョウト</t>
    </rPh>
    <phoneticPr fontId="42"/>
  </si>
  <si>
    <t>自動車部分品・附属品小売業</t>
  </si>
  <si>
    <t>D</t>
  </si>
  <si>
    <t>大阪府</t>
    <rPh sb="2" eb="3">
      <t>フ</t>
    </rPh>
    <phoneticPr fontId="42"/>
  </si>
  <si>
    <t>大阪</t>
    <phoneticPr fontId="42"/>
  </si>
  <si>
    <t>家具・じゅう器・機械器具小売業</t>
  </si>
  <si>
    <t>E</t>
  </si>
  <si>
    <t>兵庫県</t>
  </si>
  <si>
    <t>兵庫</t>
    <rPh sb="0" eb="2">
      <t>ヒョウゴ</t>
    </rPh>
    <phoneticPr fontId="42"/>
  </si>
  <si>
    <t>医薬品・化粧品小売業</t>
  </si>
  <si>
    <t>F</t>
  </si>
  <si>
    <t>奈良県</t>
  </si>
  <si>
    <t>奈良</t>
    <phoneticPr fontId="42"/>
  </si>
  <si>
    <t>書籍・文房具小売業</t>
  </si>
  <si>
    <t>G</t>
  </si>
  <si>
    <t>和歌山県</t>
  </si>
  <si>
    <t>和歌</t>
    <phoneticPr fontId="42"/>
  </si>
  <si>
    <t>スポーツ用品・がん具・娯楽用品・楽器小売業</t>
  </si>
  <si>
    <t>H</t>
  </si>
  <si>
    <t>鳥取県</t>
  </si>
  <si>
    <t>鳥取</t>
    <phoneticPr fontId="42"/>
  </si>
  <si>
    <t>たばこ・喫煙具専門小売業</t>
  </si>
  <si>
    <t>I</t>
  </si>
  <si>
    <t>島根県</t>
  </si>
  <si>
    <t>島根</t>
    <phoneticPr fontId="42"/>
  </si>
  <si>
    <t>岡山県</t>
  </si>
  <si>
    <t>岡山</t>
    <rPh sb="0" eb="2">
      <t>オカヤマ</t>
    </rPh>
    <phoneticPr fontId="42"/>
  </si>
  <si>
    <t>広島県</t>
  </si>
  <si>
    <t>広島</t>
    <phoneticPr fontId="42"/>
  </si>
  <si>
    <t>山口県</t>
  </si>
  <si>
    <t>山口</t>
    <phoneticPr fontId="42"/>
  </si>
  <si>
    <t>表４</t>
  </si>
  <si>
    <t>徳島県</t>
  </si>
  <si>
    <t>徳島</t>
    <phoneticPr fontId="42"/>
  </si>
  <si>
    <t>容器包装を用いた量と密接な関係をもつ値の項目</t>
  </si>
  <si>
    <t>香川県</t>
  </si>
  <si>
    <t>香川</t>
    <phoneticPr fontId="42"/>
  </si>
  <si>
    <t>ａ</t>
    <phoneticPr fontId="42"/>
  </si>
  <si>
    <t>愛媛県</t>
  </si>
  <si>
    <t>愛媛</t>
    <phoneticPr fontId="42"/>
  </si>
  <si>
    <t>店舗面積</t>
  </si>
  <si>
    <t>ｂ</t>
  </si>
  <si>
    <t>高知県</t>
  </si>
  <si>
    <t>高知</t>
    <phoneticPr fontId="42"/>
  </si>
  <si>
    <t>来店顧客数</t>
  </si>
  <si>
    <t>ｃ</t>
  </si>
  <si>
    <t>福岡県</t>
  </si>
  <si>
    <t>福岡</t>
    <phoneticPr fontId="42"/>
  </si>
  <si>
    <t>宅配・配送顧客数</t>
  </si>
  <si>
    <t>ｄ</t>
  </si>
  <si>
    <t>佐賀県</t>
  </si>
  <si>
    <t>佐賀</t>
    <phoneticPr fontId="42"/>
  </si>
  <si>
    <t>販売商品個数</t>
  </si>
  <si>
    <t>e</t>
  </si>
  <si>
    <t>長崎県</t>
  </si>
  <si>
    <t>長崎</t>
    <phoneticPr fontId="42"/>
  </si>
  <si>
    <t>営業時間</t>
  </si>
  <si>
    <t>ｆ</t>
  </si>
  <si>
    <t>熊本県</t>
  </si>
  <si>
    <t>熊本</t>
    <phoneticPr fontId="42"/>
  </si>
  <si>
    <t>顧客単価別来客数</t>
  </si>
  <si>
    <t>ｇ</t>
  </si>
  <si>
    <t>大分県</t>
  </si>
  <si>
    <t>大分</t>
    <phoneticPr fontId="42"/>
  </si>
  <si>
    <t>売上高、店舗面積及び上記の値を組み合わせた計算式</t>
  </si>
  <si>
    <t>ｈ</t>
  </si>
  <si>
    <t>宮崎県</t>
  </si>
  <si>
    <t>宮崎</t>
    <phoneticPr fontId="42"/>
  </si>
  <si>
    <t>ｉ</t>
  </si>
  <si>
    <t>鹿児島県</t>
  </si>
  <si>
    <t>鹿児</t>
    <phoneticPr fontId="42"/>
  </si>
  <si>
    <t>未記載</t>
  </si>
  <si>
    <t>ｊ</t>
  </si>
  <si>
    <t>沖縄県</t>
  </si>
  <si>
    <t>沖縄</t>
    <phoneticPr fontId="42"/>
  </si>
  <si>
    <r>
      <t xml:space="preserve"> 印　刷　用 
</t>
    </r>
    <r>
      <rPr>
        <sz val="14"/>
        <rFont val="HG丸ｺﾞｼｯｸM-PRO"/>
        <family val="3"/>
        <charset val="128"/>
      </rPr>
      <t>（このシートは印刷用です。“入力用”シートでデータを入力下さい。）</t>
    </r>
    <rPh sb="0" eb="5">
      <t>テイキホウコクショ</t>
    </rPh>
    <phoneticPr fontId="42"/>
  </si>
  <si>
    <r>
      <t>　すべての設問の回答が終わりましたら、</t>
    </r>
    <r>
      <rPr>
        <sz val="11"/>
        <color rgb="FFFF0000"/>
        <rFont val="ＭＳ Ｐゴシック"/>
        <family val="3"/>
        <charset val="128"/>
      </rPr>
      <t>この黄色の範囲内でクリック</t>
    </r>
    <r>
      <rPr>
        <sz val="11"/>
        <rFont val="ＭＳ Ｐゴシック"/>
        <family val="3"/>
        <charset val="128"/>
      </rPr>
      <t>してください
　印刷用シートに飛びますので、下までスクロールするか印刷していただき、赤字のエラーメッセージや黄色の表示（エラー当該箇所）がないかを確認してください
　赤字が表示されていれば記載通りの修正をしてそのエラーメッセージが消えていることを確認してください
　なお、第５表の赤字は増加していること意味しているだけですので無視してかまいません
　赤字の表示がないことを確認したら、印刷用シートの水色のセルに日にちを入力していただき報告書の完成です
　メールにてこのエクセルファイルのご提出をお願いします</t>
    </r>
    <rPh sb="21" eb="23">
      <t>キイロ</t>
    </rPh>
    <rPh sb="24" eb="27">
      <t>ハンイナイ</t>
    </rPh>
    <rPh sb="40" eb="43">
      <t>インサツヨウ</t>
    </rPh>
    <rPh sb="47" eb="48">
      <t>ト</t>
    </rPh>
    <rPh sb="54" eb="55">
      <t>シタ</t>
    </rPh>
    <rPh sb="65" eb="67">
      <t>インサツ</t>
    </rPh>
    <rPh sb="74" eb="75">
      <t>アカ</t>
    </rPh>
    <rPh sb="86" eb="88">
      <t>キイロ</t>
    </rPh>
    <rPh sb="89" eb="91">
      <t>ヒョウジ</t>
    </rPh>
    <rPh sb="95" eb="99">
      <t>トウガイカショ</t>
    </rPh>
    <rPh sb="105" eb="107">
      <t>カクニン</t>
    </rPh>
    <rPh sb="115" eb="117">
      <t>アカジ</t>
    </rPh>
    <rPh sb="118" eb="120">
      <t>ヒョウジ</t>
    </rPh>
    <rPh sb="126" eb="128">
      <t>キサイ</t>
    </rPh>
    <rPh sb="131" eb="133">
      <t>シュウセイ</t>
    </rPh>
    <rPh sb="147" eb="148">
      <t>キ</t>
    </rPh>
    <rPh sb="155" eb="157">
      <t>カクニン</t>
    </rPh>
    <rPh sb="168" eb="169">
      <t>ダイ</t>
    </rPh>
    <rPh sb="170" eb="171">
      <t>ヒョウ</t>
    </rPh>
    <rPh sb="172" eb="173">
      <t>アカ</t>
    </rPh>
    <rPh sb="175" eb="177">
      <t>ゾウカ</t>
    </rPh>
    <rPh sb="183" eb="185">
      <t>イミ</t>
    </rPh>
    <rPh sb="195" eb="197">
      <t>ムシ</t>
    </rPh>
    <rPh sb="207" eb="209">
      <t>アカジ</t>
    </rPh>
    <rPh sb="210" eb="212">
      <t>ヒョウジ</t>
    </rPh>
    <rPh sb="218" eb="220">
      <t>カクニン</t>
    </rPh>
    <rPh sb="224" eb="227">
      <t>インサツヨウ</t>
    </rPh>
    <rPh sb="231" eb="233">
      <t>ミズイロ</t>
    </rPh>
    <rPh sb="237" eb="238">
      <t>ヒ</t>
    </rPh>
    <rPh sb="241" eb="243">
      <t>ニュウリョク</t>
    </rPh>
    <rPh sb="249" eb="252">
      <t>ホウコクショ</t>
    </rPh>
    <rPh sb="253" eb="255">
      <t>カンセイ</t>
    </rPh>
    <rPh sb="276" eb="278">
      <t>テイシュツ</t>
    </rPh>
    <rPh sb="280" eb="281">
      <t>ネガ</t>
    </rPh>
    <phoneticPr fontId="42"/>
  </si>
  <si>
    <t xml:space="preserve"> ・【第２表】の密接な関係を持つ値の項目を変更するなどなんらかの設定方法を変更した場合は、その理由を分かりやすく入力</t>
    <rPh sb="3" eb="4">
      <t>ダイ</t>
    </rPh>
    <rPh sb="5" eb="6">
      <t>ヒョウ</t>
    </rPh>
    <rPh sb="8" eb="10">
      <t>ミッセツ</t>
    </rPh>
    <rPh sb="11" eb="13">
      <t>カンケイ</t>
    </rPh>
    <rPh sb="14" eb="15">
      <t>モ</t>
    </rPh>
    <rPh sb="16" eb="17">
      <t>アタイ</t>
    </rPh>
    <rPh sb="18" eb="20">
      <t>コウモク</t>
    </rPh>
    <rPh sb="21" eb="23">
      <t>ヘンコウ</t>
    </rPh>
    <rPh sb="57" eb="58">
      <t>リョク</t>
    </rPh>
    <phoneticPr fontId="42"/>
  </si>
  <si>
    <r>
      <t>食料品以外の各種商品を販売していても、売上高のうち主たる商品が食料品であれば、【</t>
    </r>
    <r>
      <rPr>
        <b/>
        <sz val="12"/>
        <color rgb="FFFF0000"/>
        <rFont val="ＭＳ Ｐゴシック"/>
        <family val="3"/>
        <charset val="128"/>
      </rPr>
      <t>飲食料品小売業</t>
    </r>
    <r>
      <rPr>
        <sz val="12"/>
        <rFont val="ＭＳ Ｐゴシック"/>
        <family val="3"/>
        <charset val="128"/>
      </rPr>
      <t>】になります</t>
    </r>
    <rPh sb="0" eb="5">
      <t>ショクリョウヒンイガイ</t>
    </rPh>
    <rPh sb="6" eb="8">
      <t>カクシュ</t>
    </rPh>
    <rPh sb="8" eb="10">
      <t>ショウヒン</t>
    </rPh>
    <rPh sb="11" eb="13">
      <t>ハンバイ</t>
    </rPh>
    <rPh sb="19" eb="22">
      <t>ウリアゲダカ</t>
    </rPh>
    <rPh sb="25" eb="26">
      <t>オモ</t>
    </rPh>
    <rPh sb="28" eb="30">
      <t>ショウヒン</t>
    </rPh>
    <rPh sb="31" eb="34">
      <t>ショクリョウヒン</t>
    </rPh>
    <rPh sb="44" eb="47">
      <t>コウリギョウ</t>
    </rPh>
    <phoneticPr fontId="42"/>
  </si>
  <si>
    <r>
      <t>　　 【第７表】の各項目に当てはまらない、容器包装の使用の合理化のために実施した取組がある場合は、その内容を具体的に入力
　</t>
    </r>
    <r>
      <rPr>
        <b/>
        <sz val="12"/>
        <rFont val="ＭＳ Ｐゴシック"/>
        <family val="3"/>
        <charset val="128"/>
      </rPr>
      <t>特段の取組がなければ空欄のまま</t>
    </r>
    <r>
      <rPr>
        <sz val="12"/>
        <rFont val="ＭＳ Ｐゴシック"/>
        <family val="3"/>
        <charset val="128"/>
      </rPr>
      <t>にしてください</t>
    </r>
    <rPh sb="45" eb="47">
      <t>バアイ</t>
    </rPh>
    <rPh sb="62" eb="64">
      <t>トクダン</t>
    </rPh>
    <rPh sb="65" eb="67">
      <t>トリクミ</t>
    </rPh>
    <rPh sb="72" eb="74">
      <t>クウラン</t>
    </rPh>
    <phoneticPr fontId="42"/>
  </si>
  <si>
    <r>
      <t>設定方法を変更しましたか？
これまでに御報告いただいていた設定（第２表の密接な関係を持つ値）を変更した場合、または、過去の数値を集計し直した結果等により、過年度の使用原単位（数値）が変わってしまった場合には、</t>
    </r>
    <r>
      <rPr>
        <b/>
        <sz val="11"/>
        <color rgb="FFFF0000"/>
        <rFont val="ＭＳ Ｐゴシック"/>
        <family val="3"/>
        <charset val="128"/>
      </rPr>
      <t>ここにチェックを入れ</t>
    </r>
    <r>
      <rPr>
        <sz val="11"/>
        <rFont val="ＭＳ Ｐゴシック"/>
        <family val="3"/>
        <charset val="128"/>
      </rPr>
      <t>、その変更内容について次行の記載欄に入力してください。</t>
    </r>
    <rPh sb="0" eb="2">
      <t>セッテイ</t>
    </rPh>
    <rPh sb="2" eb="4">
      <t>ホウホウ</t>
    </rPh>
    <rPh sb="5" eb="7">
      <t>ヘンコウ</t>
    </rPh>
    <rPh sb="19" eb="20">
      <t>ゴ</t>
    </rPh>
    <rPh sb="32" eb="33">
      <t>ダイ</t>
    </rPh>
    <rPh sb="34" eb="35">
      <t>ヒョウ</t>
    </rPh>
    <rPh sb="36" eb="38">
      <t>ミッセツ</t>
    </rPh>
    <rPh sb="39" eb="41">
      <t>カンケイ</t>
    </rPh>
    <rPh sb="42" eb="43">
      <t>モ</t>
    </rPh>
    <rPh sb="44" eb="45">
      <t>アタイ</t>
    </rPh>
    <rPh sb="47" eb="49">
      <t>ヘンコウ</t>
    </rPh>
    <rPh sb="51" eb="53">
      <t>バアイ</t>
    </rPh>
    <rPh sb="58" eb="60">
      <t>カコ</t>
    </rPh>
    <rPh sb="61" eb="63">
      <t>スウチ</t>
    </rPh>
    <rPh sb="64" eb="66">
      <t>シュウケイ</t>
    </rPh>
    <rPh sb="70" eb="72">
      <t>ケッカ</t>
    </rPh>
    <rPh sb="72" eb="73">
      <t>トウ</t>
    </rPh>
    <rPh sb="77" eb="80">
      <t>カネンド</t>
    </rPh>
    <rPh sb="87" eb="89">
      <t>スウチ</t>
    </rPh>
    <rPh sb="91" eb="92">
      <t>カ</t>
    </rPh>
    <rPh sb="99" eb="101">
      <t>バアイ</t>
    </rPh>
    <rPh sb="117" eb="119">
      <t>ヘンコウ</t>
    </rPh>
    <rPh sb="119" eb="121">
      <t>ナイヨウ</t>
    </rPh>
    <rPh sb="125" eb="127">
      <t>ジギョウ</t>
    </rPh>
    <rPh sb="128" eb="130">
      <t>キサイ</t>
    </rPh>
    <rPh sb="130" eb="131">
      <t>ラン</t>
    </rPh>
    <rPh sb="132" eb="134">
      <t>ニュウリョク</t>
    </rPh>
    <phoneticPr fontId="42"/>
  </si>
  <si>
    <t>自らの容器包装の過剰な使用を抑制すること</t>
    <phoneticPr fontId="42"/>
  </si>
  <si>
    <t>容器包装の使用の合理化</t>
    <phoneticPr fontId="42"/>
  </si>
  <si>
    <t>主として紙製の容器包装
（主として段ボール製の容器包装を除く。以下同じ。）</t>
    <phoneticPr fontId="48"/>
  </si>
  <si>
    <t>（イ）については　＜</t>
    <phoneticPr fontId="42"/>
  </si>
  <si>
    <r>
      <t>うち、以下</t>
    </r>
    <r>
      <rPr>
        <sz val="11"/>
        <color rgb="FFFF0000"/>
        <rFont val="ＭＳ Ｐゴシック"/>
        <family val="3"/>
        <charset val="128"/>
        <scheme val="minor"/>
      </rPr>
      <t>３つに当てはまらない</t>
    </r>
    <r>
      <rPr>
        <sz val="11"/>
        <color theme="1"/>
        <rFont val="ＭＳ Ｐゴシック"/>
        <family val="3"/>
        <charset val="128"/>
        <scheme val="minor"/>
      </rPr>
      <t>プラスチック製の買物袋</t>
    </r>
    <rPh sb="3" eb="5">
      <t>イカ</t>
    </rPh>
    <rPh sb="8" eb="9">
      <t>ア</t>
    </rPh>
    <rPh sb="23" eb="25">
      <t>カイモノ</t>
    </rPh>
    <phoneticPr fontId="48"/>
  </si>
  <si>
    <r>
      <t xml:space="preserve">うち、海洋生分解性プラスチック製の買物袋
</t>
    </r>
    <r>
      <rPr>
        <sz val="11"/>
        <color rgb="FFFF0000"/>
        <rFont val="ＭＳ Ｐゴシック"/>
        <family val="3"/>
        <charset val="128"/>
        <scheme val="minor"/>
      </rPr>
      <t>　※　令和２年度までは使用された実績がない素材のため、入力しないでください</t>
    </r>
    <rPh sb="3" eb="5">
      <t>カイヨウ</t>
    </rPh>
    <rPh sb="5" eb="9">
      <t>セイブンカイセイ</t>
    </rPh>
    <rPh sb="17" eb="19">
      <t>カイモノ</t>
    </rPh>
    <rPh sb="24" eb="26">
      <t>レイワ</t>
    </rPh>
    <rPh sb="27" eb="29">
      <t>ネンド</t>
    </rPh>
    <rPh sb="32" eb="34">
      <t>シヨウ</t>
    </rPh>
    <rPh sb="37" eb="39">
      <t>ジッセキ</t>
    </rPh>
    <rPh sb="42" eb="44">
      <t>ソザイ</t>
    </rPh>
    <rPh sb="48" eb="50">
      <t>ニュウリョク</t>
    </rPh>
    <phoneticPr fontId="48"/>
  </si>
  <si>
    <r>
      <t>その他の容器包装
　</t>
    </r>
    <r>
      <rPr>
        <sz val="11"/>
        <color rgb="FFFF0000"/>
        <rFont val="ＭＳ Ｐゴシック"/>
        <family val="3"/>
        <charset val="128"/>
        <scheme val="minor"/>
      </rPr>
      <t>※　上記以外の素材（ガラスびん、缶、アルミホイル等）であり、
　　　　かつワンウェイ</t>
    </r>
    <rPh sb="12" eb="14">
      <t>ジョウキ</t>
    </rPh>
    <rPh sb="14" eb="16">
      <t>イガイ</t>
    </rPh>
    <rPh sb="17" eb="19">
      <t>ソザイ</t>
    </rPh>
    <phoneticPr fontId="48"/>
  </si>
  <si>
    <t>定期報告書（印刷用）</t>
    <rPh sb="0" eb="5">
      <t>テイキホウコクショ</t>
    </rPh>
    <rPh sb="6" eb="9">
      <t>インサツヨウ</t>
    </rPh>
    <phoneticPr fontId="42"/>
  </si>
  <si>
    <r>
      <t>今回の報告対象年度（</t>
    </r>
    <r>
      <rPr>
        <b/>
        <sz val="11"/>
        <color rgb="FFFF0000"/>
        <rFont val="ＭＳ Ｐゴシック"/>
        <family val="3"/>
        <charset val="128"/>
      </rPr>
      <t>昨年４月～本年３月</t>
    </r>
    <r>
      <rPr>
        <sz val="11"/>
        <rFont val="ＭＳ Ｐゴシック"/>
        <family val="3"/>
        <charset val="128"/>
      </rPr>
      <t>）の【使用量】、また【その使用量に密接な関係を持つ値（売上高、来店客数等）】を集計しましたのち、以下の順番で作業を進めていただき、報告書を完成させて御報告ください。</t>
    </r>
    <rPh sb="0" eb="2">
      <t>コンカイ</t>
    </rPh>
    <rPh sb="3" eb="9">
      <t>ホウコクタイショウネンド</t>
    </rPh>
    <rPh sb="10" eb="12">
      <t>サクネン</t>
    </rPh>
    <rPh sb="13" eb="14">
      <t>ガツ</t>
    </rPh>
    <rPh sb="15" eb="17">
      <t>ホンネン</t>
    </rPh>
    <rPh sb="18" eb="19">
      <t>ガツ</t>
    </rPh>
    <rPh sb="22" eb="25">
      <t>シヨウリョウ</t>
    </rPh>
    <rPh sb="32" eb="35">
      <t>シヨウリョウ</t>
    </rPh>
    <rPh sb="36" eb="38">
      <t>ミッセツ</t>
    </rPh>
    <rPh sb="39" eb="41">
      <t>カンケイ</t>
    </rPh>
    <rPh sb="42" eb="43">
      <t>モ</t>
    </rPh>
    <rPh sb="44" eb="45">
      <t>アタイ</t>
    </rPh>
    <rPh sb="46" eb="49">
      <t>ウリアゲダカ</t>
    </rPh>
    <rPh sb="50" eb="54">
      <t>ライテンキャクスウ</t>
    </rPh>
    <rPh sb="54" eb="55">
      <t>トウ</t>
    </rPh>
    <rPh sb="58" eb="60">
      <t>シュウケイ</t>
    </rPh>
    <rPh sb="67" eb="69">
      <t>イカ</t>
    </rPh>
    <rPh sb="70" eb="72">
      <t>ジュンバン</t>
    </rPh>
    <rPh sb="73" eb="75">
      <t>サギョウ</t>
    </rPh>
    <rPh sb="76" eb="77">
      <t>スス</t>
    </rPh>
    <rPh sb="84" eb="87">
      <t>ホウコクショ</t>
    </rPh>
    <rPh sb="88" eb="90">
      <t>カンセイ</t>
    </rPh>
    <rPh sb="93" eb="96">
      <t>ゴホウコク</t>
    </rPh>
    <phoneticPr fontId="42"/>
  </si>
  <si>
    <t>このシートは、報告書で記載する必要のある数値を入力いただくシートになります。</t>
    <rPh sb="7" eb="10">
      <t>ホウコクショ</t>
    </rPh>
    <rPh sb="11" eb="13">
      <t>キサイ</t>
    </rPh>
    <rPh sb="15" eb="17">
      <t>ヒツヨウ</t>
    </rPh>
    <rPh sb="20" eb="22">
      <t>スウチ</t>
    </rPh>
    <rPh sb="23" eb="25">
      <t>ニュウリョク</t>
    </rPh>
    <phoneticPr fontId="42"/>
  </si>
  <si>
    <t>このファイルは、定期報告書に記載すべき情報を入力用①②シートに入力することで、定期報告書様式にその情報を飛ばし、報告書を作成させるためのものとなります。</t>
    <rPh sb="8" eb="13">
      <t>テイキホウコクショ</t>
    </rPh>
    <rPh sb="14" eb="16">
      <t>キサイ</t>
    </rPh>
    <rPh sb="19" eb="21">
      <t>ジョウホウ</t>
    </rPh>
    <rPh sb="22" eb="26">
      <t>ニュウリョクヨウ1</t>
    </rPh>
    <rPh sb="31" eb="33">
      <t>ニュウリョク</t>
    </rPh>
    <rPh sb="39" eb="41">
      <t>テイキ</t>
    </rPh>
    <rPh sb="41" eb="44">
      <t>ホウコクショ</t>
    </rPh>
    <rPh sb="44" eb="46">
      <t>ヨウシキ</t>
    </rPh>
    <rPh sb="49" eb="51">
      <t>ジョウホウ</t>
    </rPh>
    <rPh sb="52" eb="53">
      <t>ト</t>
    </rPh>
    <rPh sb="56" eb="59">
      <t>ホウコクショ</t>
    </rPh>
    <rPh sb="60" eb="62">
      <t>サクセイ</t>
    </rPh>
    <phoneticPr fontId="42"/>
  </si>
  <si>
    <r>
      <t>入力いただく【</t>
    </r>
    <r>
      <rPr>
        <b/>
        <sz val="11"/>
        <color rgb="FFFF0000"/>
        <rFont val="ＭＳ Ｐゴシック"/>
        <family val="3"/>
        <charset val="128"/>
      </rPr>
      <t>使用量</t>
    </r>
    <r>
      <rPr>
        <sz val="11"/>
        <rFont val="ＭＳ Ｐゴシック"/>
        <family val="3"/>
        <charset val="128"/>
      </rPr>
      <t>】及び【</t>
    </r>
    <r>
      <rPr>
        <b/>
        <sz val="11"/>
        <color rgb="FFFF0000"/>
        <rFont val="ＭＳ Ｐゴシック"/>
        <family val="3"/>
        <charset val="128"/>
      </rPr>
      <t>密接な関係を持つ値</t>
    </r>
    <r>
      <rPr>
        <sz val="11"/>
        <rFont val="ＭＳ Ｐゴシック"/>
        <family val="3"/>
        <charset val="128"/>
      </rPr>
      <t>】については、いずれも５ヶ年分の数値を入力していただく必要があります。</t>
    </r>
    <rPh sb="0" eb="2">
      <t>ニュウリョク</t>
    </rPh>
    <rPh sb="39" eb="41">
      <t>スウチ</t>
    </rPh>
    <phoneticPr fontId="42"/>
  </si>
  <si>
    <r>
      <t>このシートで入力いただく箇所は、【</t>
    </r>
    <r>
      <rPr>
        <b/>
        <sz val="11"/>
        <color rgb="FFFF0000"/>
        <rFont val="ＭＳ Ｐゴシック"/>
        <family val="3"/>
        <charset val="128"/>
      </rPr>
      <t>２つの赤い囲み</t>
    </r>
    <r>
      <rPr>
        <sz val="11"/>
        <rFont val="ＭＳ Ｐゴシック"/>
        <family val="3"/>
        <charset val="128"/>
      </rPr>
      <t>の中】と【</t>
    </r>
    <r>
      <rPr>
        <b/>
        <sz val="11"/>
        <color rgb="FFFF0000"/>
        <rFont val="ＭＳ Ｐゴシック"/>
        <family val="3"/>
        <charset val="128"/>
      </rPr>
      <t>ピンク色の２つのセル</t>
    </r>
    <r>
      <rPr>
        <sz val="11"/>
        <rFont val="ＭＳ Ｐゴシック"/>
        <family val="3"/>
        <charset val="128"/>
      </rPr>
      <t>】となります。</t>
    </r>
    <rPh sb="6" eb="8">
      <t>ニュウリョク</t>
    </rPh>
    <rPh sb="12" eb="14">
      <t>カショ</t>
    </rPh>
    <rPh sb="20" eb="21">
      <t>アカ</t>
    </rPh>
    <rPh sb="22" eb="23">
      <t>カコ</t>
    </rPh>
    <rPh sb="25" eb="26">
      <t>ナカ</t>
    </rPh>
    <rPh sb="32" eb="33">
      <t>イロ</t>
    </rPh>
    <phoneticPr fontId="42"/>
  </si>
  <si>
    <t>入力いただいた数値データは、報告書の第１表～第３表及び第５表に自動的に飛びます。</t>
    <rPh sb="0" eb="2">
      <t>ニュウリョク</t>
    </rPh>
    <rPh sb="7" eb="9">
      <t>スウチ</t>
    </rPh>
    <rPh sb="31" eb="34">
      <t>ジドウテキ</t>
    </rPh>
    <phoneticPr fontId="42"/>
  </si>
  <si>
    <r>
      <rPr>
        <sz val="11"/>
        <rFont val="ＭＳ Ｐゴシック"/>
        <family val="3"/>
        <charset val="128"/>
      </rPr>
      <t>また、その際には</t>
    </r>
    <r>
      <rPr>
        <b/>
        <sz val="11"/>
        <color rgb="FFFF0000"/>
        <rFont val="ＭＳ Ｐゴシック"/>
        <family val="3"/>
        <charset val="128"/>
      </rPr>
      <t>年度ズレに御注意ください。</t>
    </r>
    <rPh sb="5" eb="6">
      <t>サイ</t>
    </rPh>
    <rPh sb="8" eb="10">
      <t>ネンド</t>
    </rPh>
    <rPh sb="13" eb="14">
      <t>ゴ</t>
    </rPh>
    <rPh sb="14" eb="16">
      <t>チュウイ</t>
    </rPh>
    <phoneticPr fontId="42"/>
  </si>
  <si>
    <r>
      <rPr>
        <b/>
        <sz val="11"/>
        <color rgb="FFFF0000"/>
        <rFont val="ＭＳ Ｐゴシック"/>
        <family val="3"/>
        <charset val="128"/>
      </rPr>
      <t>ピンク色のセルの入力漏れが散見</t>
    </r>
    <r>
      <rPr>
        <sz val="11"/>
        <rFont val="ＭＳ Ｐゴシック"/>
        <family val="3"/>
        <charset val="128"/>
      </rPr>
      <t>されます。入力、選択忘れずに。</t>
    </r>
    <rPh sb="3" eb="4">
      <t>イロ</t>
    </rPh>
    <rPh sb="8" eb="10">
      <t>ニュウリョク</t>
    </rPh>
    <rPh sb="10" eb="11">
      <t>モ</t>
    </rPh>
    <rPh sb="13" eb="15">
      <t>サンケン</t>
    </rPh>
    <rPh sb="20" eb="22">
      <t>ニュウリョク</t>
    </rPh>
    <rPh sb="23" eb="25">
      <t>センタク</t>
    </rPh>
    <rPh sb="25" eb="26">
      <t>ワス</t>
    </rPh>
    <phoneticPr fontId="42"/>
  </si>
  <si>
    <t>このシート上では、事業者情報、記述式の回答（第４表、第６表以降）を入力していただくシートになります。</t>
    <rPh sb="5" eb="6">
      <t>ジョウ</t>
    </rPh>
    <rPh sb="9" eb="12">
      <t>ジギョウシャ</t>
    </rPh>
    <rPh sb="12" eb="14">
      <t>ジョウホウ</t>
    </rPh>
    <rPh sb="15" eb="18">
      <t>キジュツシキ</t>
    </rPh>
    <rPh sb="19" eb="21">
      <t>カイトウ</t>
    </rPh>
    <rPh sb="22" eb="23">
      <t>ダイ</t>
    </rPh>
    <rPh sb="24" eb="25">
      <t>ヒョウ</t>
    </rPh>
    <rPh sb="26" eb="27">
      <t>ダイ</t>
    </rPh>
    <rPh sb="28" eb="29">
      <t>ヒョウ</t>
    </rPh>
    <rPh sb="29" eb="31">
      <t>イコウ</t>
    </rPh>
    <rPh sb="33" eb="35">
      <t>ニュウリョク</t>
    </rPh>
    <phoneticPr fontId="42"/>
  </si>
  <si>
    <t>入力の必要があるセルは、【オレンジ色の囲み】と【白いセル】になっていますので、漏れなく入力してください。また、選択肢ボタンの選択もお忘れなく。</t>
    <rPh sb="0" eb="2">
      <t>ニュウリョク</t>
    </rPh>
    <rPh sb="3" eb="5">
      <t>ヒツヨウ</t>
    </rPh>
    <rPh sb="17" eb="18">
      <t>イロ</t>
    </rPh>
    <rPh sb="19" eb="20">
      <t>カコ</t>
    </rPh>
    <rPh sb="24" eb="25">
      <t>シロ</t>
    </rPh>
    <rPh sb="39" eb="40">
      <t>モ</t>
    </rPh>
    <rPh sb="43" eb="45">
      <t>ニュウリョク</t>
    </rPh>
    <rPh sb="62" eb="64">
      <t>センタクニュウリョク</t>
    </rPh>
    <rPh sb="66" eb="67">
      <t>ワス</t>
    </rPh>
    <phoneticPr fontId="42"/>
  </si>
  <si>
    <t>農林水産省に御提出いただける小売事業の業種は、【主たる販売商品が飲食料品である事業者】だけとなりますことから、業種欄には【飲食料品小売業】を選択してください。</t>
    <rPh sb="0" eb="5">
      <t>ノウリンスイサンショウ</t>
    </rPh>
    <rPh sb="6" eb="9">
      <t>ゴテイシュツ</t>
    </rPh>
    <rPh sb="14" eb="16">
      <t>コウリ</t>
    </rPh>
    <rPh sb="16" eb="18">
      <t>ジギョウ</t>
    </rPh>
    <rPh sb="19" eb="21">
      <t>ギョウシュ</t>
    </rPh>
    <rPh sb="24" eb="25">
      <t>シュ</t>
    </rPh>
    <rPh sb="27" eb="29">
      <t>ハンバイ</t>
    </rPh>
    <rPh sb="29" eb="31">
      <t>ショウヒン</t>
    </rPh>
    <rPh sb="32" eb="36">
      <t>インショクリョウヒン</t>
    </rPh>
    <rPh sb="39" eb="42">
      <t>ジギョウシャ</t>
    </rPh>
    <rPh sb="57" eb="58">
      <t>ラン</t>
    </rPh>
    <phoneticPr fontId="42"/>
  </si>
  <si>
    <r>
      <t>飲食料品が主たる販売商品とは言えない、または、不明である場合は、提出先が他省庁になります。</t>
    </r>
    <r>
      <rPr>
        <sz val="11"/>
        <rFont val="ＭＳ Ｐゴシック"/>
        <family val="3"/>
        <charset val="128"/>
      </rPr>
      <t>報告書の作成を一旦止め、関東農政局に御連絡ください。（電話：０４８－７４０－０４２５）</t>
    </r>
    <rPh sb="0" eb="4">
      <t>インショクリョウヒン</t>
    </rPh>
    <rPh sb="5" eb="6">
      <t>シュ</t>
    </rPh>
    <rPh sb="8" eb="10">
      <t>ハンバイ</t>
    </rPh>
    <rPh sb="10" eb="12">
      <t>ショウヒン</t>
    </rPh>
    <rPh sb="14" eb="15">
      <t>イ</t>
    </rPh>
    <rPh sb="23" eb="25">
      <t>フメイ</t>
    </rPh>
    <rPh sb="32" eb="35">
      <t>テイシュツサキ</t>
    </rPh>
    <rPh sb="36" eb="39">
      <t>タショウチョウ</t>
    </rPh>
    <rPh sb="45" eb="48">
      <t>ホウコクショ</t>
    </rPh>
    <phoneticPr fontId="42"/>
  </si>
  <si>
    <t>昨年度（前回）御報告いただいた際の報告内容から変更する場合には、第４表のチェックボックスにチェックを入れてください。それにより、下段の入力セルが白くなりますので、その変更内容を記載してください。</t>
    <rPh sb="0" eb="3">
      <t>サクネンド</t>
    </rPh>
    <rPh sb="4" eb="6">
      <t>ゼンカイ</t>
    </rPh>
    <rPh sb="7" eb="8">
      <t>ゴ</t>
    </rPh>
    <rPh sb="8" eb="10">
      <t>ホウコク</t>
    </rPh>
    <rPh sb="15" eb="16">
      <t>サイ</t>
    </rPh>
    <rPh sb="17" eb="21">
      <t>ホウコクナイヨウ</t>
    </rPh>
    <rPh sb="23" eb="25">
      <t>ヘンコウ</t>
    </rPh>
    <rPh sb="27" eb="29">
      <t>バアイ</t>
    </rPh>
    <rPh sb="50" eb="51">
      <t>イ</t>
    </rPh>
    <rPh sb="64" eb="66">
      <t>ゲダン</t>
    </rPh>
    <rPh sb="67" eb="69">
      <t>ニュウリョク</t>
    </rPh>
    <rPh sb="72" eb="73">
      <t>シロ</t>
    </rPh>
    <rPh sb="83" eb="87">
      <t>ヘンコウナイヨウ</t>
    </rPh>
    <rPh sb="88" eb="90">
      <t>キサイ</t>
    </rPh>
    <phoneticPr fontId="42"/>
  </si>
  <si>
    <r>
      <t>第７表、８表における記述式回答欄において、</t>
    </r>
    <r>
      <rPr>
        <b/>
        <sz val="11"/>
        <color rgb="FFFF0000"/>
        <rFont val="ＭＳ Ｐゴシック"/>
        <family val="3"/>
        <charset val="128"/>
      </rPr>
      <t>特段の記述内容がなければ「特になし」等の記載は不要です。空欄のままにしてください</t>
    </r>
    <r>
      <rPr>
        <sz val="11"/>
        <rFont val="ＭＳ Ｐゴシック"/>
        <family val="3"/>
        <charset val="128"/>
      </rPr>
      <t>。</t>
    </r>
    <rPh sb="0" eb="1">
      <t>ダイ</t>
    </rPh>
    <rPh sb="2" eb="3">
      <t>ヒョウ</t>
    </rPh>
    <rPh sb="5" eb="6">
      <t>ヒョウ</t>
    </rPh>
    <rPh sb="10" eb="12">
      <t>キジュツ</t>
    </rPh>
    <rPh sb="12" eb="13">
      <t>シキ</t>
    </rPh>
    <rPh sb="13" eb="15">
      <t>カイトウ</t>
    </rPh>
    <rPh sb="15" eb="16">
      <t>ラン</t>
    </rPh>
    <rPh sb="21" eb="23">
      <t>トクダン</t>
    </rPh>
    <rPh sb="24" eb="26">
      <t>キジュツ</t>
    </rPh>
    <rPh sb="26" eb="28">
      <t>ナイヨウ</t>
    </rPh>
    <rPh sb="44" eb="46">
      <t>フヨウ</t>
    </rPh>
    <rPh sb="49" eb="51">
      <t>クウラン</t>
    </rPh>
    <phoneticPr fontId="42"/>
  </si>
  <si>
    <t>このシートは、定期報告書となります。上記入力内容がこちらに表示されますが、エラーメッセージも表示されます。</t>
    <rPh sb="7" eb="12">
      <t>テイキホウコクショ</t>
    </rPh>
    <rPh sb="18" eb="20">
      <t>ジョウキ</t>
    </rPh>
    <rPh sb="20" eb="24">
      <t>ニュウリョクナイヨウ</t>
    </rPh>
    <rPh sb="29" eb="31">
      <t>ヒョウジ</t>
    </rPh>
    <rPh sb="46" eb="48">
      <t>ヒョウジ</t>
    </rPh>
    <phoneticPr fontId="42"/>
  </si>
  <si>
    <r>
      <t>本シートを１行目から最終行までスクロールして、</t>
    </r>
    <r>
      <rPr>
        <b/>
        <sz val="11"/>
        <color rgb="FFFF0000"/>
        <rFont val="ＭＳ Ｐゴシック"/>
        <family val="3"/>
        <charset val="128"/>
      </rPr>
      <t>赤文字のエラーメッセージまたは黄色いセル</t>
    </r>
    <r>
      <rPr>
        <sz val="11"/>
        <rFont val="ＭＳ Ｐゴシック"/>
        <family val="3"/>
        <charset val="128"/>
      </rPr>
      <t>が表示されていないことを確認してください。</t>
    </r>
    <rPh sb="0" eb="1">
      <t>ホン</t>
    </rPh>
    <rPh sb="6" eb="8">
      <t>ギョウメ</t>
    </rPh>
    <rPh sb="10" eb="13">
      <t>サイシュウギョウ</t>
    </rPh>
    <rPh sb="23" eb="24">
      <t>アカ</t>
    </rPh>
    <rPh sb="24" eb="26">
      <t>モジ</t>
    </rPh>
    <rPh sb="38" eb="40">
      <t>キイロ</t>
    </rPh>
    <rPh sb="44" eb="46">
      <t>ヒョウジ</t>
    </rPh>
    <rPh sb="55" eb="57">
      <t>カクニン</t>
    </rPh>
    <phoneticPr fontId="42"/>
  </si>
  <si>
    <t>表示されている場合は、黄色いセルに関係する何らかの記入漏れ、入力間違い、選択間違い等があることを意味します。</t>
    <rPh sb="48" eb="50">
      <t>イミ</t>
    </rPh>
    <phoneticPr fontId="42"/>
  </si>
  <si>
    <t>エラーメッセージに記載されている内容通りに修正しますと、メッセージは消えます。すべてのメッセージが消えるまでエラーを潰してください。</t>
    <rPh sb="58" eb="59">
      <t>ツブ</t>
    </rPh>
    <phoneticPr fontId="42"/>
  </si>
  <si>
    <t>第５表で赤文字の数値が表示されていることがありますが、これはエラーではありません。</t>
    <rPh sb="0" eb="1">
      <t>ダイ</t>
    </rPh>
    <rPh sb="2" eb="3">
      <t>ヒョウ</t>
    </rPh>
    <rPh sb="4" eb="7">
      <t>アカモジ</t>
    </rPh>
    <rPh sb="8" eb="10">
      <t>スウチ</t>
    </rPh>
    <rPh sb="11" eb="13">
      <t>ヒョウジ</t>
    </rPh>
    <phoneticPr fontId="42"/>
  </si>
  <si>
    <t>４</t>
    <phoneticPr fontId="42"/>
  </si>
  <si>
    <t>提出</t>
    <rPh sb="0" eb="2">
      <t>テイシュツ</t>
    </rPh>
    <phoneticPr fontId="42"/>
  </si>
  <si>
    <t>３の【定期報告書（印刷用）】シートにて赤文字のエラーメッセージがすべて消えたら、関東農政局にこのファイルをメールで御提出ください。</t>
    <rPh sb="3" eb="8">
      <t>テイキホウコクショ</t>
    </rPh>
    <rPh sb="9" eb="12">
      <t>インサツヨウ</t>
    </rPh>
    <rPh sb="19" eb="22">
      <t>アカモジ</t>
    </rPh>
    <rPh sb="35" eb="36">
      <t>キ</t>
    </rPh>
    <rPh sb="40" eb="45">
      <t>カントウノウセイキョク</t>
    </rPh>
    <rPh sb="57" eb="60">
      <t>ゴテイシュツ</t>
    </rPh>
    <phoneticPr fontId="42"/>
  </si>
  <si>
    <t>提出方法は、このリンク先に記載している　「３　提出方法」　に従って送信してください。</t>
    <rPh sb="0" eb="2">
      <t>テイシュツ</t>
    </rPh>
    <rPh sb="2" eb="4">
      <t>ホウホウ</t>
    </rPh>
    <rPh sb="11" eb="12">
      <t>サキ</t>
    </rPh>
    <rPh sb="13" eb="15">
      <t>キサイ</t>
    </rPh>
    <rPh sb="30" eb="31">
      <t>シタガ</t>
    </rPh>
    <phoneticPr fontId="42"/>
  </si>
  <si>
    <t>お疲れさまでした。</t>
    <rPh sb="1" eb="2">
      <t>ツカ</t>
    </rPh>
    <phoneticPr fontId="42"/>
  </si>
  <si>
    <r>
      <t xml:space="preserve">*8
</t>
    </r>
    <r>
      <rPr>
        <b/>
        <sz val="8"/>
        <color rgb="FFFFFFFF"/>
        <rFont val="ＭＳ Ｐゴシック"/>
        <family val="3"/>
        <charset val="128"/>
      </rPr>
      <t>その他密接な関係をもつ事項</t>
    </r>
  </si>
  <si>
    <t>郵便番号（７桁）、都道府県（プルダウン選択）
市区町村、町名、番地
建物名</t>
    <rPh sb="0" eb="2">
      <t>ユウビン</t>
    </rPh>
    <rPh sb="2" eb="4">
      <t>バンゴウ</t>
    </rPh>
    <rPh sb="19" eb="21">
      <t>センタク</t>
    </rPh>
    <phoneticPr fontId="42"/>
  </si>
  <si>
    <t>日本容器包装リサイクル協会に再商品化委託申込する際の特定事業者コード（４から始まる１０桁）を半角数字で入力
（３ケタごとにカンマ区切りされますが、入力確認しやすくするためのものです）</t>
    <rPh sb="0" eb="2">
      <t>ニホン</t>
    </rPh>
    <rPh sb="2" eb="6">
      <t>ヨウキホウソウ</t>
    </rPh>
    <rPh sb="11" eb="13">
      <t>キョウカイ</t>
    </rPh>
    <rPh sb="14" eb="18">
      <t>サイショウヒンカ</t>
    </rPh>
    <rPh sb="18" eb="20">
      <t>イタク</t>
    </rPh>
    <rPh sb="20" eb="22">
      <t>モウシコミ</t>
    </rPh>
    <rPh sb="24" eb="25">
      <t>サイ</t>
    </rPh>
    <rPh sb="38" eb="39">
      <t>ハジ</t>
    </rPh>
    <rPh sb="46" eb="48">
      <t>ハンカク</t>
    </rPh>
    <rPh sb="48" eb="50">
      <t>スウジ</t>
    </rPh>
    <rPh sb="51" eb="53">
      <t>ニュウリョク</t>
    </rPh>
    <rPh sb="64" eb="66">
      <t>クギ</t>
    </rPh>
    <rPh sb="73" eb="77">
      <t>ニュウリョクカクニン</t>
    </rPh>
    <phoneticPr fontId="42"/>
  </si>
  <si>
    <t>当該事業者が営む当該業種に属する事業に加盟する者の有無</t>
    <phoneticPr fontId="42"/>
  </si>
  <si>
    <t>事業者の代表者の氏名</t>
    <phoneticPr fontId="42"/>
  </si>
  <si>
    <r>
      <rPr>
        <b/>
        <sz val="12"/>
        <rFont val="ＭＳ Ｐゴシック"/>
        <family val="3"/>
        <charset val="128"/>
      </rPr>
      <t>　　　　＜　</t>
    </r>
    <r>
      <rPr>
        <b/>
        <sz val="12"/>
        <color rgb="FFFF0000"/>
        <rFont val="ＭＳ Ｐゴシック"/>
        <family val="3"/>
        <charset val="128"/>
      </rPr>
      <t>第５表は入力不要</t>
    </r>
    <r>
      <rPr>
        <b/>
        <sz val="12"/>
        <rFont val="ＭＳ Ｐゴシック"/>
        <family val="3"/>
        <charset val="128"/>
      </rPr>
      <t>　＞</t>
    </r>
    <r>
      <rPr>
        <sz val="12"/>
        <rFont val="ＭＳ Ｐゴシック"/>
        <family val="3"/>
        <charset val="128"/>
      </rPr>
      <t xml:space="preserve">
　【入力用①】シートで入力いただいた数値をもとに計算されています。
　もし、数値に間違いがあれば、【入力用①】シートに戻り、修正してください</t>
    </r>
    <rPh sb="6" eb="7">
      <t>ダイ</t>
    </rPh>
    <rPh sb="36" eb="37">
      <t>カズ</t>
    </rPh>
    <rPh sb="42" eb="44">
      <t>ケイサン</t>
    </rPh>
    <phoneticPr fontId="42"/>
  </si>
  <si>
    <r>
      <t>　　　</t>
    </r>
    <r>
      <rPr>
        <b/>
        <sz val="12"/>
        <rFont val="ＭＳ Ｐゴシック"/>
        <family val="3"/>
        <charset val="128"/>
      </rPr>
      <t>＜　</t>
    </r>
    <r>
      <rPr>
        <b/>
        <sz val="12"/>
        <color rgb="FFFF0000"/>
        <rFont val="ＭＳ Ｐゴシック"/>
        <family val="3"/>
        <charset val="128"/>
      </rPr>
      <t>本表は入力不要</t>
    </r>
    <r>
      <rPr>
        <b/>
        <sz val="12"/>
        <rFont val="ＭＳ Ｐゴシック"/>
        <family val="3"/>
        <charset val="128"/>
      </rPr>
      <t xml:space="preserve">　＞ </t>
    </r>
    <r>
      <rPr>
        <sz val="12"/>
        <rFont val="ＭＳ Ｐゴシック"/>
        <family val="3"/>
        <charset val="128"/>
      </rPr>
      <t xml:space="preserve"> 
　本表を含む第１表～第３表までは【入力用①】シートで入力いただいた数値を引用していますので</t>
    </r>
    <r>
      <rPr>
        <b/>
        <sz val="12"/>
        <color rgb="FFFF0000"/>
        <rFont val="ＭＳ Ｐゴシック"/>
        <family val="3"/>
        <charset val="128"/>
      </rPr>
      <t>入力は不要</t>
    </r>
    <r>
      <rPr>
        <sz val="12"/>
        <rFont val="ＭＳ Ｐゴシック"/>
        <family val="3"/>
        <charset val="128"/>
      </rPr>
      <t>です
　１４０行目の</t>
    </r>
    <r>
      <rPr>
        <b/>
        <sz val="12"/>
        <color rgb="FFFF0000"/>
        <rFont val="ＭＳ Ｐゴシック"/>
        <family val="3"/>
        <charset val="128"/>
      </rPr>
      <t>第４表に進んで</t>
    </r>
    <r>
      <rPr>
        <sz val="12"/>
        <rFont val="ＭＳ Ｐゴシック"/>
        <family val="3"/>
        <charset val="128"/>
      </rPr>
      <t>ください
　もし、数値に間違いがあれば、【入力用①】シートに戻り、修正してください</t>
    </r>
    <rPh sb="19" eb="21">
      <t>ホンヒョウ</t>
    </rPh>
    <rPh sb="22" eb="23">
      <t>フク</t>
    </rPh>
    <rPh sb="51" eb="52">
      <t>カズ</t>
    </rPh>
    <rPh sb="54" eb="56">
      <t>インヨウ</t>
    </rPh>
    <rPh sb="75" eb="77">
      <t>ギョウメ</t>
    </rPh>
    <rPh sb="78" eb="79">
      <t>ダイ</t>
    </rPh>
    <rPh sb="80" eb="81">
      <t>ヒョウ</t>
    </rPh>
    <rPh sb="82" eb="83">
      <t>スス</t>
    </rPh>
    <rPh sb="95" eb="97">
      <t>スウチ</t>
    </rPh>
    <rPh sb="98" eb="100">
      <t>マチガ</t>
    </rPh>
    <rPh sb="116" eb="117">
      <t>モド</t>
    </rPh>
    <rPh sb="119" eb="121">
      <t>シュウセイ</t>
    </rPh>
    <phoneticPr fontId="42"/>
  </si>
  <si>
    <t>*6
容器包装
リサイクル協会
契約番号</t>
    <phoneticPr fontId="42"/>
  </si>
  <si>
    <r>
      <t>定期報告書における御報告いただく年度とは</t>
    </r>
    <r>
      <rPr>
        <b/>
        <sz val="11"/>
        <color rgb="FFFF0000"/>
        <rFont val="ＭＳ Ｐゴシック"/>
        <family val="3"/>
        <charset val="128"/>
      </rPr>
      <t>４月～３月</t>
    </r>
    <r>
      <rPr>
        <sz val="11"/>
        <rFont val="ＭＳ Ｐゴシック"/>
        <family val="3"/>
        <charset val="128"/>
      </rPr>
      <t>です。</t>
    </r>
    <r>
      <rPr>
        <b/>
        <sz val="11"/>
        <color rgb="FFFF0000"/>
        <rFont val="ＭＳ Ｐゴシック"/>
        <family val="3"/>
        <charset val="128"/>
      </rPr>
      <t>この期間で集計できない場合は、関東農政局へ御相談いただきますようお願いします。（電話：０４８－７４０－０４２５）</t>
    </r>
    <rPh sb="0" eb="5">
      <t>テイキホウコクショ</t>
    </rPh>
    <rPh sb="9" eb="12">
      <t>ゴホウコク</t>
    </rPh>
    <rPh sb="16" eb="18">
      <t>ネンド</t>
    </rPh>
    <rPh sb="21" eb="22">
      <t>ガツ</t>
    </rPh>
    <rPh sb="24" eb="25">
      <t>ガツ</t>
    </rPh>
    <rPh sb="30" eb="32">
      <t>キカン</t>
    </rPh>
    <rPh sb="33" eb="35">
      <t>シュウケイ</t>
    </rPh>
    <rPh sb="39" eb="41">
      <t>バアイ</t>
    </rPh>
    <rPh sb="43" eb="48">
      <t>カントウノウセイキョク</t>
    </rPh>
    <rPh sb="49" eb="50">
      <t>ゴ</t>
    </rPh>
    <rPh sb="50" eb="52">
      <t>ソウダン</t>
    </rPh>
    <rPh sb="61" eb="62">
      <t>ネガ</t>
    </rPh>
    <rPh sb="68" eb="70">
      <t>デンワ</t>
    </rPh>
    <phoneticPr fontId="42"/>
  </si>
  <si>
    <t>このファイルは、昨年度報告したときのものですか？</t>
    <rPh sb="8" eb="11">
      <t>サクネンド</t>
    </rPh>
    <rPh sb="11" eb="13">
      <t>ホウコク</t>
    </rPh>
    <phoneticPr fontId="42"/>
  </si>
  <si>
    <t>今年報告するＫ列の数値は、いつからの１年分ですか？</t>
    <rPh sb="0" eb="4">
      <t>コトシホウコク</t>
    </rPh>
    <rPh sb="6" eb="8">
      <t>kレツ</t>
    </rPh>
    <rPh sb="9" eb="11">
      <t>スウチ</t>
    </rPh>
    <rPh sb="19" eb="21">
      <t>ネンブン</t>
    </rPh>
    <phoneticPr fontId="42"/>
  </si>
  <si>
    <t>／</t>
    <phoneticPr fontId="42"/>
  </si>
  <si>
    <t>例：</t>
    <rPh sb="0" eb="1">
      <t>レイ</t>
    </rPh>
    <phoneticPr fontId="42"/>
  </si>
  <si>
    <r>
      <t>赤枠内の数値データを入力するセルにおいて、過去に御提出いただいたセルからコピペする場合は、</t>
    </r>
    <r>
      <rPr>
        <b/>
        <sz val="11"/>
        <color rgb="FFFF0000"/>
        <rFont val="ＭＳ Ｐゴシック"/>
        <family val="3"/>
        <charset val="128"/>
      </rPr>
      <t>貼り付け時に「値」貼り付けをしてください</t>
    </r>
    <r>
      <rPr>
        <sz val="11"/>
        <rFont val="ＭＳ Ｐゴシック"/>
        <family val="3"/>
        <charset val="128"/>
      </rPr>
      <t>。</t>
    </r>
    <rPh sb="0" eb="1">
      <t>アカ</t>
    </rPh>
    <rPh sb="1" eb="3">
      <t>ワクナイ</t>
    </rPh>
    <rPh sb="4" eb="6">
      <t>スウチ</t>
    </rPh>
    <rPh sb="10" eb="12">
      <t>ニュウリョク</t>
    </rPh>
    <rPh sb="21" eb="23">
      <t>カコ</t>
    </rPh>
    <rPh sb="24" eb="27">
      <t>ゴテイシュツ</t>
    </rPh>
    <rPh sb="41" eb="43">
      <t>バアイ</t>
    </rPh>
    <rPh sb="45" eb="46">
      <t>ハ</t>
    </rPh>
    <rPh sb="47" eb="48">
      <t>ツ</t>
    </rPh>
    <rPh sb="49" eb="50">
      <t>ジ</t>
    </rPh>
    <rPh sb="52" eb="53">
      <t>アタイ</t>
    </rPh>
    <rPh sb="54" eb="55">
      <t>ハ</t>
    </rPh>
    <rPh sb="56" eb="57">
      <t>ツ</t>
    </rPh>
    <phoneticPr fontId="42"/>
  </si>
  <si>
    <t>（参照）定期報告書の入力例</t>
    <phoneticPr fontId="42"/>
  </si>
  <si>
    <r>
      <rPr>
        <b/>
        <sz val="11"/>
        <color rgb="FFFF0000"/>
        <rFont val="ＭＳ Ｐゴシック"/>
        <family val="3"/>
        <charset val="128"/>
      </rPr>
      <t>（以下の例文を用いて貴社の内容に修正してください。入力したら、このカッコ書きの行は消してください！）</t>
    </r>
    <r>
      <rPr>
        <sz val="11"/>
        <rFont val="ＭＳ Ｐゴシック"/>
        <family val="3"/>
        <charset val="128"/>
      </rPr>
      <t xml:space="preserve">
　当社は、店舗（スーパーマーケット）において主に食料品を販売しているほか、一部宅配サービスを行っている。
　容器包装の使用量のうち、これらの顧客に対して提供する容器包装としては、青果、精肉、鮮魚、惣菜を入れるプラ製容器、店内製造のベーカリー販売用の紙袋、ピザ販売用の段ボール製容器のほか、プラ製レジ袋、包装紙が大部分を占めるため、【●●（第２表の指標名）】が最も容器包装の使用量と密接な関係をもっている。 
　以上を踏まえ、【●●】の前年度実績を分母として原単位を算出した。</t>
    </r>
    <rPh sb="25" eb="27">
      <t>ニュウリョク</t>
    </rPh>
    <rPh sb="36" eb="37">
      <t>ガ</t>
    </rPh>
    <rPh sb="39" eb="40">
      <t>ギョウ</t>
    </rPh>
    <rPh sb="41" eb="42">
      <t>ケ</t>
    </rPh>
    <phoneticPr fontId="42"/>
  </si>
  <si>
    <t>氏名</t>
  </si>
  <si>
    <t>部署、担当等を入力</t>
  </si>
  <si>
    <t>上記所在地（１６～１８行目）と一部でも異なる場合のみ、都道府県名からすべて入力</t>
  </si>
  <si>
    <t>（選択してください）</t>
  </si>
  <si>
    <t>4xxxxxxxxx</t>
    <phoneticPr fontId="42"/>
  </si>
  <si>
    <t>提出日を入力してください</t>
    <phoneticPr fontId="42"/>
  </si>
  <si>
    <t>令和8（2026）年６月末日までに提出する対象は、令和7(2025）年度実績（2025/4/1～2026/3/31）</t>
    <rPh sb="21" eb="23">
      <t>タイショウ</t>
    </rPh>
    <rPh sb="25" eb="27">
      <t>レイワ</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</si>
</sst>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43" formatCode="_ * #,##0.00_ ;_ * \-#,##0.00_ ;_ * &quot;-&quot;??_ ;_ @_ "/>
    <numFmt numFmtId="176" formatCode="ge"/>
    <numFmt numFmtId="177" formatCode="[$-411]ggg"/>
    <numFmt numFmtId="178" formatCode="m/d\ \ h:mm;@"/>
    <numFmt numFmtId="179" formatCode="0.0_);[Red]\(0.0\)"/>
    <numFmt numFmtId="180" formatCode="0_ "/>
    <numFmt numFmtId="181" formatCode="0.00_ "/>
    <numFmt numFmtId="182" formatCode="0.00_);[Red]\(0.00\)"/>
    <numFmt numFmtId="183" formatCode="e&quot;年&quot;&quot;度&quot;"/>
    <numFmt numFmtId="184" formatCode="#"/>
    <numFmt numFmtId="185" formatCode="e"/>
    <numFmt numFmtId="186" formatCode="ggg"/>
    <numFmt numFmtId="187" formatCode="#,##0_ "/>
    <numFmt numFmtId="188" formatCode="_-&quot;¥&quot;* #,##0.00_-\ ;\-&quot;¥&quot;* #,##0.00_-\ ;_-&quot;¥&quot;* &quot;-&quot;??_-\ ;_-@_-"/>
    <numFmt numFmtId="189" formatCode="[$-411]ggge&quot;年&quot;m&quot;月&quot;d&quot;日&quot;;@"/>
    <numFmt numFmtId="190" formatCode="ggge&quot;年&quot;&quot;度&quot;"/>
    <numFmt numFmtId="191" formatCode="0.0_ "/>
    <numFmt numFmtId="192" formatCode="#,##0_);[Red]\(#,##0\)"/>
    <numFmt numFmtId="193" formatCode="#,##0_ ;[Red]\-#,##0\ "/>
    <numFmt numFmtId="194" formatCode="###,###,##0\ ;;&quot;- &quot;\ "/>
    <numFmt numFmtId="195" formatCode="###,###,##0\ ;;"/>
    <numFmt numFmtId="196" formatCode="000\-0000"/>
    <numFmt numFmtId="197" formatCode="yyyy\.m"/>
    <numFmt numFmtId="198" formatCode="ggge&quot;年度&quot;"/>
    <numFmt numFmtId="199" formatCode="&quot;～ &quot;yy/m/d"/>
    <numFmt numFmtId="200" formatCode="yyyy/m/d;@"/>
  </numFmts>
  <fonts count="77">
    <font>
      <sz val="11"/>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sz val="14"/>
      <name val="HGSｺﾞｼｯｸM"/>
      <family val="3"/>
      <charset val="128"/>
    </font>
    <font>
      <sz val="14"/>
      <name val="ＭＳ ゴシック"/>
      <family val="3"/>
      <charset val="128"/>
    </font>
    <font>
      <b/>
      <sz val="14"/>
      <name val="ＭＳ ゴシック"/>
      <family val="3"/>
      <charset val="128"/>
    </font>
    <font>
      <sz val="12"/>
      <name val="ＭＳ ゴシック"/>
      <family val="3"/>
      <charset val="128"/>
    </font>
    <font>
      <u/>
      <sz val="11"/>
      <color indexed="12"/>
      <name val="ＭＳ ゴシック"/>
      <family val="3"/>
      <charset val="128"/>
    </font>
    <font>
      <sz val="13"/>
      <name val="ＭＳ Ｐゴシック"/>
      <family val="3"/>
      <charset val="128"/>
    </font>
    <font>
      <sz val="20"/>
      <name val="HG丸ｺﾞｼｯｸM-PRO"/>
      <family val="3"/>
      <charset val="128"/>
    </font>
    <font>
      <b/>
      <sz val="11"/>
      <color indexed="10"/>
      <name val="ＭＳ Ｐゴシック"/>
      <family val="3"/>
      <charset val="128"/>
    </font>
    <font>
      <sz val="24"/>
      <name val="ＭＳ Ｐゴシック"/>
      <family val="3"/>
      <charset val="128"/>
    </font>
    <font>
      <b/>
      <sz val="13"/>
      <color indexed="10"/>
      <name val="ＭＳ Ｐゴシック"/>
      <family val="3"/>
      <charset val="128"/>
    </font>
    <font>
      <sz val="11"/>
      <name val="HG丸ｺﾞｼｯｸM-PRO"/>
      <family val="3"/>
      <charset val="128"/>
    </font>
    <font>
      <b/>
      <sz val="13"/>
      <color indexed="22"/>
      <name val="ＭＳ Ｐゴシック"/>
      <family val="3"/>
      <charset val="128"/>
    </font>
    <font>
      <b/>
      <sz val="11"/>
      <color indexed="22"/>
      <name val="ＭＳ Ｐゴシック"/>
      <family val="3"/>
      <charset val="128"/>
    </font>
    <font>
      <sz val="10"/>
      <color indexed="13"/>
      <name val="ＭＳ Ｐゴシック"/>
      <family val="3"/>
      <charset val="128"/>
    </font>
    <font>
      <sz val="11"/>
      <color indexed="13"/>
      <name val="ＭＳ Ｐゴシック"/>
      <family val="3"/>
      <charset val="128"/>
    </font>
    <font>
      <sz val="10"/>
      <color indexed="22"/>
      <name val="ＭＳ Ｐゴシック"/>
      <family val="3"/>
      <charset val="128"/>
    </font>
    <font>
      <sz val="10"/>
      <name val="ＭＳ Ｐゴシック"/>
      <family val="3"/>
      <charset val="128"/>
    </font>
    <font>
      <sz val="21"/>
      <color indexed="63"/>
      <name val="HG丸ｺﾞｼｯｸM-PRO"/>
      <family val="3"/>
      <charset val="128"/>
    </font>
    <font>
      <u/>
      <sz val="11"/>
      <color indexed="12"/>
      <name val="ＭＳ Ｐゴシック"/>
      <family val="3"/>
      <charset val="128"/>
    </font>
    <font>
      <sz val="13"/>
      <color indexed="10"/>
      <name val="ＭＳ Ｐゴシック"/>
      <family val="3"/>
      <charset val="128"/>
    </font>
    <font>
      <u/>
      <sz val="12"/>
      <color indexed="12"/>
      <name val="ＭＳ Ｐゴシック"/>
      <family val="3"/>
      <charset val="128"/>
    </font>
    <font>
      <sz val="21"/>
      <name val="HG丸ｺﾞｼｯｸM-PRO"/>
      <family val="3"/>
      <charset val="128"/>
    </font>
    <font>
      <b/>
      <sz val="12"/>
      <color indexed="10"/>
      <name val="ＭＳ Ｐゴシック"/>
      <family val="3"/>
      <charset val="128"/>
    </font>
    <font>
      <b/>
      <sz val="13"/>
      <name val="ＭＳ Ｐゴシック"/>
      <family val="3"/>
      <charset val="128"/>
    </font>
    <font>
      <u/>
      <sz val="11"/>
      <color indexed="30"/>
      <name val="ＭＳ ゴシック"/>
      <family val="3"/>
      <charset val="128"/>
    </font>
    <font>
      <sz val="11"/>
      <color indexed="30"/>
      <name val="ＭＳ Ｐゴシック"/>
      <family val="3"/>
      <charset val="128"/>
    </font>
    <font>
      <sz val="12"/>
      <color indexed="10"/>
      <name val="ＭＳ Ｐゴシック"/>
      <family val="3"/>
      <charset val="128"/>
    </font>
    <font>
      <sz val="12"/>
      <name val="HG丸ｺﾞｼｯｸM-PRO"/>
      <family val="3"/>
      <charset val="128"/>
    </font>
    <font>
      <sz val="12"/>
      <name val="ＭＳ Ｐゴシック"/>
      <family val="3"/>
      <charset val="128"/>
    </font>
    <font>
      <u/>
      <sz val="12"/>
      <color indexed="20"/>
      <name val="宋体"/>
      <family val="3"/>
      <charset val="128"/>
    </font>
    <font>
      <sz val="14"/>
      <name val="HG丸ｺﾞｼｯｸM-PRO"/>
      <family val="3"/>
      <charset val="128"/>
    </font>
    <font>
      <sz val="21"/>
      <color indexed="10"/>
      <name val="HG丸ｺﾞｼｯｸM-PRO"/>
      <family val="3"/>
      <charset val="128"/>
    </font>
    <font>
      <b/>
      <sz val="12"/>
      <name val="ＭＳ Ｐゴシック"/>
      <family val="3"/>
      <charset val="128"/>
    </font>
    <font>
      <sz val="10"/>
      <color indexed="10"/>
      <name val="ＭＳ Ｐゴシック"/>
      <family val="3"/>
      <charset val="128"/>
    </font>
    <font>
      <sz val="10.5"/>
      <color indexed="10"/>
      <name val="ＭＳ Ｐゴシック"/>
      <family val="3"/>
      <charset val="128"/>
    </font>
    <font>
      <vertAlign val="superscript"/>
      <sz val="6"/>
      <name val="ＭＳ Ｐゴシック"/>
      <family val="3"/>
      <charset val="128"/>
    </font>
    <font>
      <sz val="11"/>
      <name val="ＭＳ Ｐゴシック"/>
      <family val="3"/>
      <charset val="128"/>
    </font>
    <font>
      <sz val="6"/>
      <name val="ＭＳ Ｐゴシック"/>
      <family val="3"/>
      <charset val="128"/>
    </font>
    <font>
      <b/>
      <sz val="13"/>
      <color rgb="FFFF0000"/>
      <name val="ＭＳ Ｐゴシック"/>
      <family val="3"/>
      <charset val="128"/>
    </font>
    <font>
      <b/>
      <sz val="11"/>
      <color rgb="FFFF0000"/>
      <name val="ＭＳ Ｐゴシック"/>
      <family val="3"/>
      <charset val="128"/>
    </font>
    <font>
      <b/>
      <sz val="12"/>
      <color rgb="FFFF0000"/>
      <name val="ＭＳ Ｐゴシック"/>
      <family val="3"/>
      <charset val="128"/>
    </font>
    <font>
      <sz val="11"/>
      <color theme="1"/>
      <name val="ＭＳ Ｐゴシック"/>
      <family val="2"/>
      <charset val="128"/>
      <scheme val="minor"/>
    </font>
    <font>
      <sz val="24"/>
      <color theme="1"/>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2"/>
      <charset val="128"/>
    </font>
    <font>
      <sz val="11"/>
      <color rgb="FFFF0000"/>
      <name val="ＭＳ Ｐゴシック"/>
      <family val="3"/>
      <charset val="128"/>
      <scheme val="minor"/>
    </font>
    <font>
      <sz val="18"/>
      <color rgb="FFFF0000"/>
      <name val="ＭＳ Ｐゴシック"/>
      <family val="3"/>
      <charset val="128"/>
    </font>
    <font>
      <sz val="11"/>
      <name val="ＭＳ Ｐゴシック"/>
      <family val="3"/>
      <charset val="128"/>
      <scheme val="minor"/>
    </font>
    <font>
      <b/>
      <sz val="11"/>
      <color theme="0"/>
      <name val="ＭＳ Ｐゴシック"/>
      <family val="3"/>
      <charset val="128"/>
    </font>
    <font>
      <b/>
      <sz val="10"/>
      <color theme="0"/>
      <name val="ＭＳ Ｐゴシック"/>
      <family val="3"/>
      <charset val="128"/>
      <scheme val="minor"/>
    </font>
    <font>
      <b/>
      <sz val="9"/>
      <color theme="0"/>
      <name val="ＭＳ Ｐゴシック"/>
      <family val="3"/>
      <charset val="128"/>
    </font>
    <font>
      <sz val="10"/>
      <name val="ＭＳ Ｐゴシック"/>
      <family val="3"/>
      <charset val="128"/>
      <scheme val="minor"/>
    </font>
    <font>
      <sz val="9"/>
      <name val="ＭＳ Ｐゴシック"/>
      <family val="3"/>
      <charset val="128"/>
      <scheme val="minor"/>
    </font>
    <font>
      <sz val="10"/>
      <color rgb="FFFF0000"/>
      <name val="ＭＳ Ｐゴシック"/>
      <family val="3"/>
      <charset val="128"/>
    </font>
    <font>
      <sz val="36"/>
      <name val="ＭＳ Ｐゴシック"/>
      <family val="3"/>
      <charset val="128"/>
    </font>
    <font>
      <sz val="13"/>
      <color rgb="FFCCFFCC"/>
      <name val="ＭＳ Ｐゴシック"/>
      <family val="3"/>
      <charset val="128"/>
    </font>
    <font>
      <sz val="12"/>
      <color rgb="FFCCFFCC"/>
      <name val="ＭＳ Ｐゴシック"/>
      <family val="3"/>
      <charset val="128"/>
    </font>
    <font>
      <sz val="11"/>
      <color rgb="FFCCFFCC"/>
      <name val="ＭＳ Ｐゴシック"/>
      <family val="3"/>
      <charset val="128"/>
    </font>
    <font>
      <b/>
      <sz val="11"/>
      <color rgb="FFCCFFCC"/>
      <name val="ＭＳ Ｐゴシック"/>
      <family val="3"/>
      <charset val="128"/>
    </font>
    <font>
      <sz val="11"/>
      <color rgb="FFFF0000"/>
      <name val="ＭＳ Ｐゴシック"/>
      <family val="3"/>
      <charset val="128"/>
    </font>
    <font>
      <b/>
      <u/>
      <sz val="11"/>
      <color indexed="12"/>
      <name val="ＭＳ Ｐゴシック"/>
      <family val="3"/>
      <charset val="128"/>
    </font>
    <font>
      <b/>
      <sz val="12"/>
      <color rgb="FFCCFFCC"/>
      <name val="ＭＳ Ｐゴシック"/>
      <family val="3"/>
      <charset val="128"/>
    </font>
    <font>
      <u/>
      <sz val="11"/>
      <color rgb="FF0000FF"/>
      <name val="ＭＳ Ｐゴシック"/>
      <family val="3"/>
      <charset val="128"/>
    </font>
    <font>
      <u/>
      <sz val="18"/>
      <color indexed="12"/>
      <name val="ＭＳ Ｐゴシック"/>
      <family val="3"/>
      <charset val="128"/>
    </font>
    <font>
      <b/>
      <sz val="11"/>
      <color rgb="FFFFFFFF"/>
      <name val="ＭＳ Ｐゴシック"/>
      <family val="3"/>
      <charset val="128"/>
    </font>
    <font>
      <b/>
      <sz val="8"/>
      <color rgb="FFFFFFFF"/>
      <name val="ＭＳ Ｐゴシック"/>
      <family val="3"/>
      <charset val="128"/>
    </font>
    <font>
      <sz val="14"/>
      <color theme="1"/>
      <name val="ＭＳ Ｐゴシック"/>
      <family val="3"/>
      <charset val="128"/>
      <scheme val="minor"/>
    </font>
    <font>
      <b/>
      <sz val="11"/>
      <color rgb="FFFF0000"/>
      <name val="ＭＳ Ｐゴシック"/>
      <family val="3"/>
      <charset val="128"/>
      <scheme val="minor"/>
    </font>
    <font>
      <b/>
      <sz val="14"/>
      <color rgb="FFFF0000"/>
      <name val="ＭＳ Ｐゴシック"/>
      <family val="3"/>
      <charset val="128"/>
      <scheme val="minor"/>
    </font>
    <font>
      <sz val="14"/>
      <name val="ＭＳ Ｐゴシック"/>
      <family val="3"/>
      <charset val="128"/>
      <scheme val="minor"/>
    </font>
    <font>
      <sz val="9"/>
      <color rgb="FF000000"/>
      <name val="Meiryo UI"/>
      <family val="3"/>
      <charset val="128"/>
    </font>
  </fonts>
  <fills count="15">
    <fill>
      <patternFill patternType="none"/>
    </fill>
    <fill>
      <patternFill patternType="gray125"/>
    </fill>
    <fill>
      <patternFill patternType="solid">
        <fgColor indexed="45"/>
        <bgColor indexed="64"/>
      </patternFill>
    </fill>
    <fill>
      <patternFill patternType="solid">
        <fgColor indexed="13"/>
        <bgColor indexed="64"/>
      </patternFill>
    </fill>
    <fill>
      <patternFill patternType="solid">
        <fgColor indexed="47"/>
        <bgColor indexed="64"/>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rgb="FFFFFF00"/>
        <bgColor indexed="64"/>
      </patternFill>
    </fill>
    <fill>
      <patternFill patternType="mediumGray">
        <fgColor theme="0"/>
        <bgColor rgb="FFFFFF00"/>
      </patternFill>
    </fill>
    <fill>
      <patternFill patternType="solid">
        <fgColor rgb="FFFFCC99"/>
        <bgColor indexed="64"/>
      </patternFill>
    </fill>
    <fill>
      <patternFill patternType="solid">
        <fgColor rgb="FF00B0F0"/>
        <bgColor indexed="64"/>
      </patternFill>
    </fill>
    <fill>
      <patternFill patternType="solid">
        <fgColor rgb="FFFF0000"/>
        <bgColor indexed="64"/>
      </patternFill>
    </fill>
    <fill>
      <patternFill patternType="mediumGray">
        <fgColor theme="0"/>
        <bgColor theme="0"/>
      </patternFill>
    </fill>
  </fills>
  <borders count="287">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style="medium">
        <color indexed="9"/>
      </bottom>
      <diagonal/>
    </border>
    <border>
      <left style="medium">
        <color indexed="64"/>
      </left>
      <right/>
      <top style="medium">
        <color indexed="9"/>
      </top>
      <bottom style="medium">
        <color indexed="9"/>
      </bottom>
      <diagonal/>
    </border>
    <border>
      <left/>
      <right/>
      <top style="medium">
        <color indexed="9"/>
      </top>
      <bottom style="medium">
        <color indexed="9"/>
      </bottom>
      <diagonal/>
    </border>
    <border>
      <left/>
      <right style="medium">
        <color indexed="64"/>
      </right>
      <top/>
      <bottom style="medium">
        <color indexed="64"/>
      </bottom>
      <diagonal/>
    </border>
    <border>
      <left style="medium">
        <color indexed="64"/>
      </left>
      <right/>
      <top style="medium">
        <color indexed="9"/>
      </top>
      <bottom style="medium">
        <color indexed="64"/>
      </bottom>
      <diagonal/>
    </border>
    <border>
      <left/>
      <right/>
      <top style="medium">
        <color indexed="9"/>
      </top>
      <bottom style="medium">
        <color indexed="64"/>
      </bottom>
      <diagonal/>
    </border>
    <border>
      <left style="thin">
        <color indexed="64"/>
      </left>
      <right/>
      <top style="thin">
        <color indexed="64"/>
      </top>
      <bottom/>
      <diagonal/>
    </border>
    <border>
      <left style="medium">
        <color indexed="64"/>
      </left>
      <right style="medium">
        <color indexed="64"/>
      </right>
      <top/>
      <bottom style="medium">
        <color indexed="9"/>
      </bottom>
      <diagonal/>
    </border>
    <border>
      <left/>
      <right style="medium">
        <color indexed="64"/>
      </right>
      <top style="medium">
        <color indexed="9"/>
      </top>
      <bottom style="medium">
        <color indexed="9"/>
      </bottom>
      <diagonal/>
    </border>
    <border>
      <left/>
      <right style="medium">
        <color indexed="64"/>
      </right>
      <top style="medium">
        <color indexed="9"/>
      </top>
      <bottom style="medium">
        <color indexed="64"/>
      </bottom>
      <diagonal/>
    </border>
    <border>
      <left style="medium">
        <color indexed="64"/>
      </left>
      <right/>
      <top style="double">
        <color indexed="64"/>
      </top>
      <bottom/>
      <diagonal/>
    </border>
    <border>
      <left style="thin">
        <color indexed="64"/>
      </left>
      <right/>
      <top/>
      <bottom style="thin">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left style="thin">
        <color indexed="64"/>
      </left>
      <right/>
      <top/>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style="double">
        <color indexed="64"/>
      </top>
      <bottom/>
      <diagonal/>
    </border>
    <border>
      <left/>
      <right style="thin">
        <color indexed="64"/>
      </right>
      <top/>
      <bottom style="medium">
        <color indexed="64"/>
      </bottom>
      <diagonal/>
    </border>
    <border>
      <left style="thin">
        <color indexed="64"/>
      </left>
      <right/>
      <top/>
      <bottom style="medium">
        <color indexed="64"/>
      </bottom>
      <diagonal/>
    </border>
    <border diagonalDown="1">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diagonalDown="1">
      <left style="medium">
        <color indexed="64"/>
      </left>
      <right style="thin">
        <color indexed="64"/>
      </right>
      <top style="medium">
        <color indexed="64"/>
      </top>
      <bottom style="medium">
        <color indexed="64"/>
      </bottom>
      <diagonal style="thin">
        <color indexed="64"/>
      </diagonal>
    </border>
    <border>
      <left/>
      <right style="medium">
        <color indexed="64"/>
      </right>
      <top/>
      <bottom style="double">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style="medium">
        <color indexed="64"/>
      </left>
      <right/>
      <top/>
      <bottom style="double">
        <color indexed="64"/>
      </bottom>
      <diagonal style="thin">
        <color indexed="64"/>
      </diagonal>
    </border>
    <border diagonalUp="1">
      <left/>
      <right/>
      <top/>
      <bottom style="double">
        <color indexed="64"/>
      </bottom>
      <diagonal style="thin">
        <color indexed="64"/>
      </diagonal>
    </border>
    <border>
      <left style="medium">
        <color indexed="64"/>
      </left>
      <right style="thin">
        <color indexed="64"/>
      </right>
      <top style="double">
        <color indexed="64"/>
      </top>
      <bottom/>
      <diagonal/>
    </border>
    <border>
      <left style="medium">
        <color indexed="64"/>
      </left>
      <right style="thin">
        <color indexed="64"/>
      </right>
      <top style="double">
        <color indexed="64"/>
      </top>
      <bottom style="double">
        <color indexed="10"/>
      </bottom>
      <diagonal/>
    </border>
    <border>
      <left style="medium">
        <color indexed="64"/>
      </left>
      <right style="thin">
        <color indexed="64"/>
      </right>
      <top style="double">
        <color indexed="10"/>
      </top>
      <bottom style="double">
        <color indexed="10"/>
      </bottom>
      <diagonal/>
    </border>
    <border>
      <left style="medium">
        <color indexed="64"/>
      </left>
      <right style="thin">
        <color indexed="64"/>
      </right>
      <top style="double">
        <color indexed="10"/>
      </top>
      <bottom/>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double">
        <color indexed="64"/>
      </bottom>
      <diagonal style="thin">
        <color indexed="64"/>
      </diagonal>
    </border>
    <border>
      <left/>
      <right style="thin">
        <color indexed="64"/>
      </right>
      <top/>
      <bottom style="double">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double">
        <color indexed="64"/>
      </bottom>
      <diagonal style="thin">
        <color indexed="64"/>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medium">
        <color indexed="64"/>
      </right>
      <top/>
      <bottom/>
      <diagonal style="thin">
        <color indexed="64"/>
      </diagonal>
    </border>
    <border diagonalUp="1">
      <left/>
      <right style="medium">
        <color indexed="64"/>
      </right>
      <top style="double">
        <color indexed="64"/>
      </top>
      <bottom/>
      <diagonal style="thin">
        <color indexed="64"/>
      </diagonal>
    </border>
    <border>
      <left style="medium">
        <color indexed="64"/>
      </left>
      <right style="thin">
        <color indexed="64"/>
      </right>
      <top style="double">
        <color indexed="10"/>
      </top>
      <bottom style="double">
        <color indexed="64"/>
      </bottom>
      <diagonal/>
    </border>
    <border>
      <left style="medium">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53"/>
      </left>
      <right/>
      <top style="medium">
        <color indexed="53"/>
      </top>
      <bottom style="medium">
        <color indexed="53"/>
      </bottom>
      <diagonal/>
    </border>
    <border>
      <left/>
      <right/>
      <top style="medium">
        <color indexed="53"/>
      </top>
      <bottom style="medium">
        <color indexed="53"/>
      </bottom>
      <diagonal/>
    </border>
    <border>
      <left style="medium">
        <color indexed="64"/>
      </left>
      <right style="medium">
        <color indexed="64"/>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medium">
        <color indexed="64"/>
      </bottom>
      <diagonal/>
    </border>
    <border>
      <left style="medium">
        <color indexed="64"/>
      </left>
      <right/>
      <top/>
      <bottom style="double">
        <color indexed="64"/>
      </bottom>
      <diagonal/>
    </border>
    <border>
      <left style="medium">
        <color indexed="53"/>
      </left>
      <right/>
      <top style="medium">
        <color indexed="53"/>
      </top>
      <bottom/>
      <diagonal/>
    </border>
    <border>
      <left/>
      <right/>
      <top style="medium">
        <color indexed="53"/>
      </top>
      <bottom/>
      <diagonal/>
    </border>
    <border>
      <left/>
      <right style="medium">
        <color indexed="53"/>
      </right>
      <top/>
      <bottom/>
      <diagonal/>
    </border>
    <border>
      <left style="medium">
        <color indexed="53"/>
      </left>
      <right/>
      <top/>
      <bottom/>
      <diagonal/>
    </border>
    <border>
      <left style="medium">
        <color indexed="53"/>
      </left>
      <right/>
      <top/>
      <bottom style="medium">
        <color indexed="53"/>
      </bottom>
      <diagonal/>
    </border>
    <border>
      <left/>
      <right/>
      <top/>
      <bottom style="medium">
        <color indexed="53"/>
      </bottom>
      <diagonal/>
    </border>
    <border>
      <left style="medium">
        <color indexed="53"/>
      </left>
      <right style="medium">
        <color indexed="64"/>
      </right>
      <top style="medium">
        <color indexed="53"/>
      </top>
      <bottom style="hair">
        <color indexed="53"/>
      </bottom>
      <diagonal/>
    </border>
    <border>
      <left style="medium">
        <color indexed="64"/>
      </left>
      <right style="medium">
        <color indexed="64"/>
      </right>
      <top style="medium">
        <color indexed="53"/>
      </top>
      <bottom style="hair">
        <color indexed="53"/>
      </bottom>
      <diagonal/>
    </border>
    <border>
      <left style="medium">
        <color indexed="53"/>
      </left>
      <right style="medium">
        <color indexed="64"/>
      </right>
      <top style="hair">
        <color indexed="53"/>
      </top>
      <bottom style="hair">
        <color indexed="53"/>
      </bottom>
      <diagonal/>
    </border>
    <border>
      <left style="medium">
        <color indexed="64"/>
      </left>
      <right style="medium">
        <color indexed="64"/>
      </right>
      <top style="hair">
        <color indexed="53"/>
      </top>
      <bottom style="hair">
        <color indexed="53"/>
      </bottom>
      <diagonal/>
    </border>
    <border>
      <left style="medium">
        <color indexed="53"/>
      </left>
      <right style="medium">
        <color indexed="64"/>
      </right>
      <top style="hair">
        <color indexed="53"/>
      </top>
      <bottom/>
      <diagonal/>
    </border>
    <border>
      <left style="medium">
        <color indexed="64"/>
      </left>
      <right style="medium">
        <color indexed="64"/>
      </right>
      <top style="hair">
        <color indexed="53"/>
      </top>
      <bottom/>
      <diagonal/>
    </border>
    <border>
      <left style="medium">
        <color indexed="53"/>
      </left>
      <right/>
      <top style="medium">
        <color indexed="53"/>
      </top>
      <bottom style="hair">
        <color indexed="53"/>
      </bottom>
      <diagonal/>
    </border>
    <border>
      <left/>
      <right/>
      <top style="medium">
        <color indexed="53"/>
      </top>
      <bottom style="hair">
        <color indexed="53"/>
      </bottom>
      <diagonal/>
    </border>
    <border>
      <left style="medium">
        <color indexed="53"/>
      </left>
      <right/>
      <top style="hair">
        <color indexed="53"/>
      </top>
      <bottom style="hair">
        <color indexed="53"/>
      </bottom>
      <diagonal/>
    </border>
    <border>
      <left/>
      <right/>
      <top style="hair">
        <color indexed="53"/>
      </top>
      <bottom style="hair">
        <color indexed="53"/>
      </bottom>
      <diagonal/>
    </border>
    <border>
      <left style="medium">
        <color indexed="53"/>
      </left>
      <right/>
      <top style="hair">
        <color indexed="53"/>
      </top>
      <bottom/>
      <diagonal/>
    </border>
    <border>
      <left/>
      <right/>
      <top style="hair">
        <color indexed="53"/>
      </top>
      <bottom/>
      <diagonal/>
    </border>
    <border>
      <left style="medium">
        <color indexed="53"/>
      </left>
      <right/>
      <top/>
      <bottom style="hair">
        <color indexed="53"/>
      </bottom>
      <diagonal/>
    </border>
    <border>
      <left/>
      <right/>
      <top/>
      <bottom style="hair">
        <color indexed="53"/>
      </bottom>
      <diagonal/>
    </border>
    <border>
      <left/>
      <right style="medium">
        <color indexed="53"/>
      </right>
      <top style="medium">
        <color indexed="53"/>
      </top>
      <bottom/>
      <diagonal/>
    </border>
    <border>
      <left/>
      <right style="medium">
        <color indexed="53"/>
      </right>
      <top style="medium">
        <color indexed="53"/>
      </top>
      <bottom style="hair">
        <color indexed="53"/>
      </bottom>
      <diagonal/>
    </border>
    <border>
      <left/>
      <right style="medium">
        <color indexed="53"/>
      </right>
      <top style="hair">
        <color indexed="53"/>
      </top>
      <bottom style="hair">
        <color indexed="53"/>
      </bottom>
      <diagonal/>
    </border>
    <border>
      <left/>
      <right style="medium">
        <color indexed="53"/>
      </right>
      <top style="hair">
        <color indexed="53"/>
      </top>
      <bottom/>
      <diagonal/>
    </border>
    <border>
      <left/>
      <right style="medium">
        <color indexed="53"/>
      </right>
      <top/>
      <bottom style="hair">
        <color indexed="53"/>
      </bottom>
      <diagonal/>
    </border>
    <border>
      <left/>
      <right style="medium">
        <color indexed="53"/>
      </right>
      <top/>
      <bottom style="medium">
        <color indexed="53"/>
      </bottom>
      <diagonal/>
    </border>
    <border>
      <left/>
      <right style="medium">
        <color indexed="64"/>
      </right>
      <top style="medium">
        <color indexed="53"/>
      </top>
      <bottom style="medium">
        <color indexed="53"/>
      </bottom>
      <diagonal/>
    </border>
    <border>
      <left style="medium">
        <color indexed="64"/>
      </left>
      <right style="medium">
        <color indexed="53"/>
      </right>
      <top style="medium">
        <color indexed="53"/>
      </top>
      <bottom style="hair">
        <color indexed="53"/>
      </bottom>
      <diagonal/>
    </border>
    <border>
      <left style="medium">
        <color indexed="64"/>
      </left>
      <right style="medium">
        <color indexed="53"/>
      </right>
      <top style="hair">
        <color indexed="53"/>
      </top>
      <bottom style="hair">
        <color indexed="53"/>
      </bottom>
      <diagonal/>
    </border>
    <border>
      <left style="medium">
        <color indexed="64"/>
      </left>
      <right style="medium">
        <color indexed="53"/>
      </right>
      <top style="hair">
        <color indexed="53"/>
      </top>
      <bottom/>
      <diagonal/>
    </border>
    <border>
      <left style="medium">
        <color indexed="53"/>
      </left>
      <right style="medium">
        <color indexed="53"/>
      </right>
      <top style="medium">
        <color indexed="53"/>
      </top>
      <bottom style="medium">
        <color indexed="53"/>
      </bottom>
      <diagonal/>
    </border>
    <border>
      <left style="thin">
        <color indexed="64"/>
      </left>
      <right style="thin">
        <color indexed="64"/>
      </right>
      <top/>
      <bottom style="medium">
        <color indexed="64"/>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53"/>
      </right>
      <top style="thin">
        <color indexed="64"/>
      </top>
      <bottom style="thin">
        <color indexed="64"/>
      </bottom>
      <diagonal/>
    </border>
    <border>
      <left style="thin">
        <color indexed="53"/>
      </left>
      <right style="thin">
        <color indexed="53"/>
      </right>
      <top style="thin">
        <color indexed="64"/>
      </top>
      <bottom style="thin">
        <color indexed="64"/>
      </bottom>
      <diagonal/>
    </border>
    <border>
      <left/>
      <right style="thin">
        <color indexed="53"/>
      </right>
      <top style="thin">
        <color indexed="64"/>
      </top>
      <bottom style="medium">
        <color indexed="64"/>
      </bottom>
      <diagonal/>
    </border>
    <border>
      <left style="thin">
        <color indexed="53"/>
      </left>
      <right style="thin">
        <color indexed="53"/>
      </right>
      <top style="thin">
        <color indexed="64"/>
      </top>
      <bottom style="medium">
        <color indexed="64"/>
      </bottom>
      <diagonal/>
    </border>
    <border>
      <left style="thin">
        <color indexed="53"/>
      </left>
      <right style="medium">
        <color indexed="64"/>
      </right>
      <top style="thin">
        <color indexed="64"/>
      </top>
      <bottom style="thin">
        <color indexed="64"/>
      </bottom>
      <diagonal/>
    </border>
    <border>
      <left style="thin">
        <color indexed="53"/>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style="medium">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medium">
        <color indexed="53"/>
      </left>
      <right style="thin">
        <color indexed="53"/>
      </right>
      <top style="medium">
        <color indexed="53"/>
      </top>
      <bottom/>
      <diagonal/>
    </border>
    <border>
      <left style="thin">
        <color indexed="53"/>
      </left>
      <right style="thin">
        <color indexed="53"/>
      </right>
      <top style="medium">
        <color indexed="53"/>
      </top>
      <bottom/>
      <diagonal/>
    </border>
    <border>
      <left style="medium">
        <color indexed="53"/>
      </left>
      <right style="thin">
        <color indexed="53"/>
      </right>
      <top/>
      <bottom style="medium">
        <color indexed="53"/>
      </bottom>
      <diagonal/>
    </border>
    <border>
      <left style="thin">
        <color indexed="53"/>
      </left>
      <right style="thin">
        <color indexed="53"/>
      </right>
      <top/>
      <bottom style="medium">
        <color indexed="53"/>
      </bottom>
      <diagonal/>
    </border>
    <border>
      <left style="thin">
        <color indexed="53"/>
      </left>
      <right style="medium">
        <color indexed="53"/>
      </right>
      <top style="medium">
        <color indexed="53"/>
      </top>
      <bottom/>
      <diagonal/>
    </border>
    <border>
      <left/>
      <right style="thin">
        <color indexed="53"/>
      </right>
      <top style="thin">
        <color indexed="64"/>
      </top>
      <bottom/>
      <diagonal/>
    </border>
    <border>
      <left style="thin">
        <color indexed="53"/>
      </left>
      <right style="thin">
        <color indexed="53"/>
      </right>
      <top style="thin">
        <color indexed="64"/>
      </top>
      <bottom/>
      <diagonal/>
    </border>
    <border>
      <left style="thin">
        <color indexed="53"/>
      </left>
      <right style="thin">
        <color indexed="64"/>
      </right>
      <top style="thin">
        <color indexed="64"/>
      </top>
      <bottom/>
      <diagonal/>
    </border>
    <border>
      <left style="thin">
        <color indexed="53"/>
      </left>
      <right style="medium">
        <color indexed="53"/>
      </right>
      <top/>
      <bottom style="medium">
        <color indexed="53"/>
      </bottom>
      <diagonal/>
    </border>
    <border>
      <left/>
      <right style="thin">
        <color indexed="53"/>
      </right>
      <top/>
      <bottom style="thin">
        <color indexed="8"/>
      </bottom>
      <diagonal/>
    </border>
    <border>
      <left style="thin">
        <color indexed="53"/>
      </left>
      <right style="thin">
        <color indexed="53"/>
      </right>
      <top/>
      <bottom style="thin">
        <color indexed="8"/>
      </bottom>
      <diagonal/>
    </border>
    <border>
      <left style="thin">
        <color indexed="53"/>
      </left>
      <right style="thin">
        <color indexed="64"/>
      </right>
      <top/>
      <bottom style="thin">
        <color indexed="8"/>
      </bottom>
      <diagonal/>
    </border>
    <border diagonalUp="1">
      <left/>
      <right style="medium">
        <color indexed="64"/>
      </right>
      <top style="thin">
        <color indexed="64"/>
      </top>
      <bottom/>
      <diagonal style="thin">
        <color indexed="64"/>
      </diagonal>
    </border>
    <border>
      <left style="medium">
        <color indexed="53"/>
      </left>
      <right style="thin">
        <color indexed="53"/>
      </right>
      <top/>
      <bottom/>
      <diagonal/>
    </border>
    <border>
      <left style="thin">
        <color indexed="53"/>
      </left>
      <right style="thin">
        <color indexed="53"/>
      </right>
      <top/>
      <bottom/>
      <diagonal/>
    </border>
    <border>
      <left style="thin">
        <color indexed="53"/>
      </left>
      <right style="medium">
        <color indexed="53"/>
      </right>
      <top/>
      <bottom/>
      <diagonal/>
    </border>
    <border>
      <left style="thin">
        <color indexed="64"/>
      </left>
      <right/>
      <top style="medium">
        <color indexed="53"/>
      </top>
      <bottom/>
      <diagonal/>
    </border>
    <border>
      <left style="thin">
        <color indexed="64"/>
      </left>
      <right/>
      <top/>
      <bottom style="medium">
        <color indexed="53"/>
      </bottom>
      <diagonal/>
    </border>
    <border>
      <left style="medium">
        <color indexed="53"/>
      </left>
      <right style="thin">
        <color indexed="53"/>
      </right>
      <top style="medium">
        <color indexed="53"/>
      </top>
      <bottom style="medium">
        <color indexed="64"/>
      </bottom>
      <diagonal/>
    </border>
    <border>
      <left style="thin">
        <color indexed="53"/>
      </left>
      <right style="thin">
        <color indexed="53"/>
      </right>
      <top style="medium">
        <color indexed="53"/>
      </top>
      <bottom style="medium">
        <color indexed="64"/>
      </bottom>
      <diagonal/>
    </border>
    <border>
      <left style="medium">
        <color indexed="53"/>
      </left>
      <right style="thin">
        <color indexed="53"/>
      </right>
      <top style="medium">
        <color indexed="64"/>
      </top>
      <bottom style="medium">
        <color indexed="64"/>
      </bottom>
      <diagonal/>
    </border>
    <border>
      <left style="thin">
        <color indexed="53"/>
      </left>
      <right style="thin">
        <color indexed="53"/>
      </right>
      <top style="medium">
        <color indexed="64"/>
      </top>
      <bottom style="medium">
        <color indexed="64"/>
      </bottom>
      <diagonal/>
    </border>
    <border>
      <left style="medium">
        <color indexed="53"/>
      </left>
      <right style="thin">
        <color indexed="53"/>
      </right>
      <top style="medium">
        <color indexed="64"/>
      </top>
      <bottom style="medium">
        <color indexed="53"/>
      </bottom>
      <diagonal/>
    </border>
    <border>
      <left style="thin">
        <color indexed="53"/>
      </left>
      <right style="thin">
        <color indexed="53"/>
      </right>
      <top style="medium">
        <color indexed="64"/>
      </top>
      <bottom style="medium">
        <color indexed="53"/>
      </bottom>
      <diagonal/>
    </border>
    <border>
      <left style="thin">
        <color indexed="53"/>
      </left>
      <right style="medium">
        <color indexed="53"/>
      </right>
      <top style="medium">
        <color indexed="53"/>
      </top>
      <bottom style="medium">
        <color indexed="64"/>
      </bottom>
      <diagonal/>
    </border>
    <border>
      <left style="thin">
        <color indexed="53"/>
      </left>
      <right style="medium">
        <color indexed="53"/>
      </right>
      <top style="medium">
        <color indexed="64"/>
      </top>
      <bottom style="medium">
        <color indexed="64"/>
      </bottom>
      <diagonal/>
    </border>
    <border>
      <left style="thin">
        <color indexed="53"/>
      </left>
      <right style="medium">
        <color indexed="53"/>
      </right>
      <top style="medium">
        <color indexed="64"/>
      </top>
      <bottom style="medium">
        <color indexed="53"/>
      </bottom>
      <diagonal/>
    </border>
    <border>
      <left style="medium">
        <color indexed="53"/>
      </left>
      <right/>
      <top style="medium">
        <color indexed="53"/>
      </top>
      <bottom style="dotted">
        <color indexed="53"/>
      </bottom>
      <diagonal/>
    </border>
    <border>
      <left/>
      <right/>
      <top style="medium">
        <color indexed="53"/>
      </top>
      <bottom style="dotted">
        <color indexed="53"/>
      </bottom>
      <diagonal/>
    </border>
    <border>
      <left/>
      <right style="medium">
        <color indexed="53"/>
      </right>
      <top style="medium">
        <color indexed="53"/>
      </top>
      <bottom style="dotted">
        <color indexed="53"/>
      </bottom>
      <diagonal/>
    </border>
    <border>
      <left style="medium">
        <color indexed="53"/>
      </left>
      <right/>
      <top style="dotted">
        <color indexed="53"/>
      </top>
      <bottom style="medium">
        <color indexed="53"/>
      </bottom>
      <diagonal/>
    </border>
    <border>
      <left/>
      <right/>
      <top style="dotted">
        <color indexed="53"/>
      </top>
      <bottom style="medium">
        <color indexed="53"/>
      </bottom>
      <diagonal/>
    </border>
    <border>
      <left/>
      <right style="medium">
        <color indexed="53"/>
      </right>
      <top style="dotted">
        <color indexed="53"/>
      </top>
      <bottom style="medium">
        <color indexed="53"/>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right/>
      <top/>
      <bottom style="double">
        <color auto="1"/>
      </bottom>
      <diagonal/>
    </border>
    <border>
      <left style="thin">
        <color indexed="64"/>
      </left>
      <right style="thin">
        <color indexed="64"/>
      </right>
      <top style="thick">
        <color rgb="FFFF0000"/>
      </top>
      <bottom style="thin">
        <color indexed="64"/>
      </bottom>
      <diagonal/>
    </border>
    <border>
      <left style="thin">
        <color indexed="64"/>
      </left>
      <right style="thick">
        <color rgb="FFFF0000"/>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top style="dotted">
        <color indexed="64"/>
      </top>
      <bottom/>
      <diagonal/>
    </border>
    <border>
      <left/>
      <right style="thin">
        <color indexed="53"/>
      </right>
      <top/>
      <bottom/>
      <diagonal/>
    </border>
    <border>
      <left style="thin">
        <color indexed="53"/>
      </left>
      <right style="thin">
        <color indexed="64"/>
      </right>
      <top/>
      <bottom/>
      <diagonal/>
    </border>
    <border>
      <left style="medium">
        <color indexed="53"/>
      </left>
      <right/>
      <top style="hair">
        <color indexed="53"/>
      </top>
      <bottom style="medium">
        <color indexed="53"/>
      </bottom>
      <diagonal/>
    </border>
    <border>
      <left/>
      <right/>
      <top style="hair">
        <color indexed="53"/>
      </top>
      <bottom style="medium">
        <color indexed="53"/>
      </bottom>
      <diagonal/>
    </border>
    <border>
      <left/>
      <right style="medium">
        <color indexed="53"/>
      </right>
      <top style="hair">
        <color indexed="53"/>
      </top>
      <bottom style="medium">
        <color indexed="53"/>
      </bottom>
      <diagonal/>
    </border>
    <border>
      <left style="medium">
        <color auto="1"/>
      </left>
      <right/>
      <top style="medium">
        <color indexed="53"/>
      </top>
      <bottom/>
      <diagonal/>
    </border>
    <border>
      <left/>
      <right style="medium">
        <color auto="1"/>
      </right>
      <top style="medium">
        <color indexed="53"/>
      </top>
      <bottom/>
      <diagonal/>
    </border>
    <border>
      <left/>
      <right style="medium">
        <color auto="1"/>
      </right>
      <top/>
      <bottom/>
      <diagonal/>
    </border>
    <border>
      <left style="medium">
        <color auto="1"/>
      </left>
      <right/>
      <top/>
      <bottom style="medium">
        <color indexed="53"/>
      </bottom>
      <diagonal/>
    </border>
    <border>
      <left/>
      <right style="medium">
        <color auto="1"/>
      </right>
      <top/>
      <bottom style="medium">
        <color indexed="53"/>
      </bottom>
      <diagonal/>
    </border>
    <border>
      <left style="medium">
        <color indexed="53"/>
      </left>
      <right style="medium">
        <color indexed="53"/>
      </right>
      <top style="medium">
        <color indexed="53"/>
      </top>
      <bottom/>
      <diagonal/>
    </border>
    <border>
      <left style="medium">
        <color indexed="53"/>
      </left>
      <right style="medium">
        <color indexed="53"/>
      </right>
      <top/>
      <bottom/>
      <diagonal/>
    </border>
    <border>
      <left style="medium">
        <color indexed="53"/>
      </left>
      <right style="medium">
        <color indexed="53"/>
      </right>
      <top/>
      <bottom style="medium">
        <color indexed="53"/>
      </bottom>
      <diagonal/>
    </border>
    <border>
      <left/>
      <right/>
      <top/>
      <bottom style="thin">
        <color indexed="53"/>
      </bottom>
      <diagonal/>
    </border>
    <border>
      <left style="medium">
        <color rgb="FFFF6600"/>
      </left>
      <right/>
      <top style="thin">
        <color rgb="FFFF6600"/>
      </top>
      <bottom/>
      <diagonal/>
    </border>
    <border>
      <left/>
      <right/>
      <top style="thin">
        <color rgb="FFFF6600"/>
      </top>
      <bottom/>
      <diagonal/>
    </border>
    <border>
      <left/>
      <right style="medium">
        <color rgb="FFFF6600"/>
      </right>
      <top style="thin">
        <color rgb="FFFF6600"/>
      </top>
      <bottom/>
      <diagonal/>
    </border>
    <border>
      <left style="medium">
        <color rgb="FFFF6600"/>
      </left>
      <right/>
      <top/>
      <bottom/>
      <diagonal/>
    </border>
    <border>
      <left/>
      <right style="medium">
        <color rgb="FFFF6600"/>
      </right>
      <top/>
      <bottom/>
      <diagonal/>
    </border>
    <border>
      <left style="medium">
        <color rgb="FFFF6600"/>
      </left>
      <right/>
      <top/>
      <bottom style="medium">
        <color rgb="FFFF6600"/>
      </bottom>
      <diagonal/>
    </border>
    <border>
      <left/>
      <right/>
      <top/>
      <bottom style="medium">
        <color rgb="FFFF6600"/>
      </bottom>
      <diagonal/>
    </border>
    <border>
      <left/>
      <right style="medium">
        <color rgb="FFFF6600"/>
      </right>
      <top/>
      <bottom style="medium">
        <color rgb="FFFF6600"/>
      </bottom>
      <diagonal/>
    </border>
    <border>
      <left/>
      <right/>
      <top/>
      <bottom style="thin">
        <color rgb="FFFF6600"/>
      </bottom>
      <diagonal/>
    </border>
    <border>
      <left/>
      <right style="medium">
        <color indexed="53"/>
      </right>
      <top/>
      <bottom style="thin">
        <color indexed="64"/>
      </bottom>
      <diagonal/>
    </border>
    <border>
      <left/>
      <right style="medium">
        <color indexed="64"/>
      </right>
      <top style="thin">
        <color indexed="64"/>
      </top>
      <bottom style="thin">
        <color indexed="64"/>
      </bottom>
      <diagonal/>
    </border>
    <border>
      <left style="medium">
        <color indexed="53"/>
      </left>
      <right/>
      <top/>
      <bottom style="thin">
        <color rgb="FFFF6600"/>
      </bottom>
      <diagonal/>
    </border>
    <border>
      <left/>
      <right style="medium">
        <color indexed="53"/>
      </right>
      <top/>
      <bottom style="thin">
        <color rgb="FFFF6600"/>
      </bottom>
      <diagonal/>
    </border>
    <border>
      <left/>
      <right/>
      <top style="thin">
        <color indexed="64"/>
      </top>
      <bottom style="thin">
        <color indexed="64"/>
      </bottom>
      <diagonal/>
    </border>
    <border>
      <left/>
      <right/>
      <top style="double">
        <color auto="1"/>
      </top>
      <bottom/>
      <diagonal/>
    </border>
    <border>
      <left/>
      <right style="thin">
        <color indexed="64"/>
      </right>
      <top style="double">
        <color auto="1"/>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style="medium">
        <color indexed="53"/>
      </right>
      <top style="thin">
        <color indexed="64"/>
      </top>
      <bottom/>
      <diagonal/>
    </border>
    <border>
      <left style="medium">
        <color indexed="53"/>
      </left>
      <right/>
      <top style="thin">
        <color indexed="53"/>
      </top>
      <bottom/>
      <diagonal/>
    </border>
    <border>
      <left/>
      <right/>
      <top style="thin">
        <color indexed="53"/>
      </top>
      <bottom/>
      <diagonal/>
    </border>
    <border>
      <left/>
      <right style="medium">
        <color indexed="53"/>
      </right>
      <top style="thin">
        <color indexed="53"/>
      </top>
      <bottom/>
      <diagonal/>
    </border>
    <border>
      <left/>
      <right/>
      <top style="thin">
        <color indexed="8"/>
      </top>
      <bottom/>
      <diagonal/>
    </border>
    <border>
      <left/>
      <right style="thin">
        <color indexed="64"/>
      </right>
      <top style="thin">
        <color indexed="8"/>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auto="1"/>
      </right>
      <top style="dotted">
        <color indexed="64"/>
      </top>
      <bottom/>
      <diagonal/>
    </border>
    <border>
      <left style="medium">
        <color rgb="FFFF6600"/>
      </left>
      <right/>
      <top style="medium">
        <color rgb="FFFF6600"/>
      </top>
      <bottom/>
      <diagonal/>
    </border>
    <border>
      <left/>
      <right/>
      <top style="medium">
        <color rgb="FFFF6600"/>
      </top>
      <bottom/>
      <diagonal/>
    </border>
    <border>
      <left/>
      <right style="medium">
        <color rgb="FFFF6600"/>
      </right>
      <top style="medium">
        <color rgb="FFFF6600"/>
      </top>
      <bottom/>
      <diagonal/>
    </border>
    <border>
      <left style="medium">
        <color rgb="FFFF6600"/>
      </left>
      <right/>
      <top/>
      <bottom style="thin">
        <color indexed="53"/>
      </bottom>
      <diagonal/>
    </border>
    <border>
      <left/>
      <right style="medium">
        <color rgb="FFFF6600"/>
      </right>
      <top/>
      <bottom style="thin">
        <color indexed="53"/>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ck">
        <color rgb="FFFF0000"/>
      </left>
      <right style="thick">
        <color rgb="FFFF0000"/>
      </right>
      <top style="thick">
        <color rgb="FFFF0000"/>
      </top>
      <bottom style="thick">
        <color rgb="FFFF0000"/>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s>
  <cellStyleXfs count="15">
    <xf numFmtId="0" fontId="0" fillId="0" borderId="0">
      <alignment vertical="center"/>
    </xf>
    <xf numFmtId="0" fontId="41" fillId="0" borderId="0">
      <alignment vertical="center"/>
    </xf>
    <xf numFmtId="0" fontId="34" fillId="0" borderId="0" applyNumberFormat="0" applyFill="0" applyBorder="0" applyAlignment="0" applyProtection="0">
      <alignment vertical="center"/>
    </xf>
    <xf numFmtId="0" fontId="23" fillId="0" borderId="0" applyNumberFormat="0" applyFill="0" applyBorder="0" applyAlignment="0" applyProtection="0">
      <alignment vertical="center"/>
    </xf>
    <xf numFmtId="38" fontId="33" fillId="0" borderId="0" applyFont="0" applyFill="0" applyBorder="0" applyAlignment="0" applyProtection="0">
      <alignment vertical="center"/>
    </xf>
    <xf numFmtId="43" fontId="33" fillId="0" borderId="0" applyFont="0" applyFill="0" applyBorder="0" applyAlignment="0" applyProtection="0">
      <alignment vertical="center"/>
    </xf>
    <xf numFmtId="0" fontId="41" fillId="0" borderId="0">
      <alignment vertical="center"/>
    </xf>
    <xf numFmtId="188" fontId="33" fillId="0" borderId="0" applyFont="0" applyFill="0" applyBorder="0" applyAlignment="0" applyProtection="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6" fillId="0" borderId="0">
      <alignment vertical="center"/>
    </xf>
    <xf numFmtId="38" fontId="46" fillId="0" borderId="0" applyFont="0" applyFill="0" applyBorder="0" applyAlignment="0" applyProtection="0">
      <alignment vertical="center"/>
    </xf>
  </cellStyleXfs>
  <cellXfs count="1505">
    <xf numFmtId="0" fontId="0" fillId="0" borderId="0" xfId="0">
      <alignment vertical="center"/>
    </xf>
    <xf numFmtId="0" fontId="0" fillId="0" borderId="0" xfId="11" applyFont="1">
      <alignment vertical="center"/>
    </xf>
    <xf numFmtId="0" fontId="0" fillId="0" borderId="1" xfId="11" applyFont="1" applyBorder="1" applyAlignment="1">
      <alignment horizontal="center" vertical="center"/>
    </xf>
    <xf numFmtId="0" fontId="0" fillId="0" borderId="2" xfId="11" applyFont="1" applyBorder="1" applyAlignment="1">
      <alignment horizontal="center" vertical="center"/>
    </xf>
    <xf numFmtId="0" fontId="0" fillId="0" borderId="3" xfId="11" applyFont="1" applyBorder="1" applyAlignment="1">
      <alignment horizontal="center" vertical="center"/>
    </xf>
    <xf numFmtId="0" fontId="0" fillId="0" borderId="4" xfId="11" applyFont="1" applyBorder="1" applyAlignment="1">
      <alignment horizontal="center" vertical="center"/>
    </xf>
    <xf numFmtId="0" fontId="0" fillId="0" borderId="5" xfId="11" applyFont="1" applyBorder="1" applyAlignment="1">
      <alignment horizontal="center" vertical="center"/>
    </xf>
    <xf numFmtId="0" fontId="0" fillId="0" borderId="6" xfId="11" applyFont="1" applyBorder="1" applyAlignment="1">
      <alignment horizontal="center" vertical="center"/>
    </xf>
    <xf numFmtId="0" fontId="0" fillId="0" borderId="7" xfId="11" applyFont="1" applyBorder="1">
      <alignment vertical="center"/>
    </xf>
    <xf numFmtId="0" fontId="0" fillId="0" borderId="8" xfId="11" applyFont="1" applyBorder="1" applyAlignment="1">
      <alignment horizontal="center" vertical="center"/>
    </xf>
    <xf numFmtId="0" fontId="0" fillId="0" borderId="9" xfId="11" applyFont="1" applyBorder="1">
      <alignment vertical="center"/>
    </xf>
    <xf numFmtId="180" fontId="0" fillId="0" borderId="10" xfId="11" applyNumberFormat="1" applyFont="1" applyBorder="1">
      <alignment vertical="center"/>
    </xf>
    <xf numFmtId="180" fontId="0" fillId="0" borderId="11" xfId="11" applyNumberFormat="1" applyFont="1" applyBorder="1">
      <alignment vertical="center"/>
    </xf>
    <xf numFmtId="180" fontId="0" fillId="0" borderId="12" xfId="11" applyNumberFormat="1" applyFont="1" applyBorder="1">
      <alignment vertical="center"/>
    </xf>
    <xf numFmtId="0" fontId="0" fillId="0" borderId="12" xfId="11" applyFont="1" applyBorder="1" applyAlignment="1">
      <alignment horizontal="center" vertical="center"/>
    </xf>
    <xf numFmtId="0" fontId="0" fillId="0" borderId="13" xfId="11" applyFont="1" applyBorder="1">
      <alignment vertical="center"/>
    </xf>
    <xf numFmtId="0" fontId="0" fillId="0" borderId="14" xfId="11" applyFont="1" applyBorder="1" applyAlignment="1">
      <alignment horizontal="center" vertical="center"/>
    </xf>
    <xf numFmtId="0" fontId="0" fillId="0" borderId="15" xfId="11" applyFont="1" applyBorder="1" applyAlignment="1">
      <alignment vertical="center" wrapText="1"/>
    </xf>
    <xf numFmtId="0" fontId="0" fillId="0" borderId="16" xfId="11" applyFont="1" applyBorder="1" applyAlignment="1">
      <alignment horizontal="center" vertical="center"/>
    </xf>
    <xf numFmtId="0" fontId="0" fillId="0" borderId="1" xfId="11" applyFont="1" applyBorder="1" applyAlignment="1">
      <alignment vertical="center" wrapText="1"/>
    </xf>
    <xf numFmtId="0" fontId="0" fillId="0" borderId="2" xfId="11" applyFont="1" applyBorder="1" applyAlignment="1">
      <alignment horizontal="center" vertical="center" wrapText="1"/>
    </xf>
    <xf numFmtId="0" fontId="0" fillId="0" borderId="17" xfId="11" applyFont="1" applyBorder="1" applyAlignment="1">
      <alignment vertical="center" wrapText="1"/>
    </xf>
    <xf numFmtId="0" fontId="0" fillId="0" borderId="18" xfId="11" applyFont="1" applyBorder="1" applyAlignment="1">
      <alignment horizontal="center" vertical="center" wrapText="1"/>
    </xf>
    <xf numFmtId="0" fontId="0" fillId="0" borderId="9" xfId="11" applyFont="1" applyBorder="1" applyAlignment="1">
      <alignment vertical="center" wrapText="1"/>
    </xf>
    <xf numFmtId="0" fontId="0" fillId="0" borderId="12" xfId="11" applyFont="1" applyBorder="1" applyAlignment="1">
      <alignment horizontal="center" vertical="center" wrapText="1"/>
    </xf>
    <xf numFmtId="180" fontId="0" fillId="0" borderId="19" xfId="11" applyNumberFormat="1" applyFont="1" applyBorder="1">
      <alignment vertical="center"/>
    </xf>
    <xf numFmtId="180" fontId="0" fillId="0" borderId="20" xfId="11" applyNumberFormat="1" applyFont="1" applyBorder="1">
      <alignment vertical="center"/>
    </xf>
    <xf numFmtId="180" fontId="0" fillId="0" borderId="14" xfId="11" applyNumberFormat="1" applyFont="1" applyBorder="1">
      <alignment vertical="center"/>
    </xf>
    <xf numFmtId="0" fontId="0" fillId="0" borderId="0" xfId="11" applyFont="1" applyAlignment="1">
      <alignment horizontal="center" vertical="center"/>
    </xf>
    <xf numFmtId="0" fontId="1" fillId="0" borderId="0" xfId="11" applyFont="1">
      <alignment vertical="center"/>
    </xf>
    <xf numFmtId="0" fontId="2" fillId="0" borderId="0" xfId="11" applyFont="1">
      <alignment vertical="center"/>
    </xf>
    <xf numFmtId="0" fontId="0" fillId="0" borderId="32" xfId="11" applyFont="1" applyBorder="1" applyAlignment="1">
      <alignment horizontal="center" vertical="center"/>
    </xf>
    <xf numFmtId="58" fontId="0" fillId="0" borderId="10" xfId="11" applyNumberFormat="1" applyFont="1" applyBorder="1" applyProtection="1">
      <alignment vertical="center"/>
      <protection locked="0"/>
    </xf>
    <xf numFmtId="0" fontId="0" fillId="0" borderId="10" xfId="11" applyFont="1" applyBorder="1" applyAlignment="1">
      <alignment horizontal="center" vertical="center"/>
    </xf>
    <xf numFmtId="0" fontId="0" fillId="0" borderId="10" xfId="11" applyFont="1" applyBorder="1">
      <alignment vertical="center"/>
    </xf>
    <xf numFmtId="0" fontId="0" fillId="0" borderId="33" xfId="11" applyFont="1" applyBorder="1" applyAlignment="1">
      <alignment horizontal="center" vertical="center"/>
    </xf>
    <xf numFmtId="0" fontId="0" fillId="0" borderId="34" xfId="11" applyFont="1" applyBorder="1">
      <alignment vertical="center"/>
    </xf>
    <xf numFmtId="0" fontId="0" fillId="0" borderId="35" xfId="11" applyFont="1" applyBorder="1">
      <alignment vertical="center"/>
    </xf>
    <xf numFmtId="0" fontId="0" fillId="0" borderId="19" xfId="11" applyFont="1" applyBorder="1">
      <alignment vertical="center"/>
    </xf>
    <xf numFmtId="0" fontId="0" fillId="0" borderId="10" xfId="11" applyFont="1" applyBorder="1" applyAlignment="1">
      <alignment horizontal="left" vertical="center"/>
    </xf>
    <xf numFmtId="0" fontId="0" fillId="0" borderId="10" xfId="11" applyFont="1" applyBorder="1" applyProtection="1">
      <alignment vertical="center"/>
      <protection locked="0"/>
    </xf>
    <xf numFmtId="0" fontId="0" fillId="0" borderId="20" xfId="11" applyFont="1" applyBorder="1">
      <alignment vertical="center"/>
    </xf>
    <xf numFmtId="0" fontId="0" fillId="0" borderId="36" xfId="11" applyFont="1" applyBorder="1">
      <alignment vertical="center"/>
    </xf>
    <xf numFmtId="0" fontId="0" fillId="0" borderId="36" xfId="11" applyFont="1" applyBorder="1" applyAlignment="1">
      <alignment horizontal="center" vertical="center" wrapText="1"/>
    </xf>
    <xf numFmtId="187" fontId="0" fillId="0" borderId="10" xfId="11" applyNumberFormat="1" applyFont="1" applyBorder="1">
      <alignment vertical="center"/>
    </xf>
    <xf numFmtId="3" fontId="0" fillId="0" borderId="0" xfId="11" applyNumberFormat="1" applyFont="1">
      <alignment vertical="center"/>
    </xf>
    <xf numFmtId="14" fontId="0" fillId="0" borderId="0" xfId="11" applyNumberFormat="1" applyFont="1">
      <alignment vertical="center"/>
    </xf>
    <xf numFmtId="0" fontId="0" fillId="0" borderId="11" xfId="11" applyFont="1" applyBorder="1" applyAlignment="1">
      <alignment horizontal="center" vertical="center"/>
    </xf>
    <xf numFmtId="38" fontId="0" fillId="0" borderId="10" xfId="5" applyNumberFormat="1" applyFont="1" applyBorder="1" applyAlignment="1">
      <alignment vertical="center"/>
    </xf>
    <xf numFmtId="179" fontId="0" fillId="0" borderId="11" xfId="11" applyNumberFormat="1" applyFont="1" applyBorder="1">
      <alignment vertical="center"/>
    </xf>
    <xf numFmtId="0" fontId="0" fillId="0" borderId="11" xfId="11" applyFont="1" applyBorder="1">
      <alignment vertical="center"/>
    </xf>
    <xf numFmtId="0" fontId="0" fillId="0" borderId="11" xfId="11" applyFont="1" applyBorder="1" applyAlignment="1" applyProtection="1">
      <alignment horizontal="center" vertical="center"/>
      <protection locked="0"/>
    </xf>
    <xf numFmtId="179" fontId="0" fillId="0" borderId="12" xfId="11" applyNumberFormat="1" applyFont="1" applyBorder="1">
      <alignment vertical="center"/>
    </xf>
    <xf numFmtId="0" fontId="0" fillId="0" borderId="9" xfId="11" applyFont="1" applyBorder="1" applyAlignment="1">
      <alignment horizontal="center" vertical="center"/>
    </xf>
    <xf numFmtId="179" fontId="0" fillId="0" borderId="10" xfId="11" applyNumberFormat="1" applyFont="1" applyBorder="1">
      <alignment vertical="center"/>
    </xf>
    <xf numFmtId="0" fontId="0" fillId="0" borderId="14" xfId="11" applyFont="1" applyBorder="1">
      <alignment vertical="center"/>
    </xf>
    <xf numFmtId="176" fontId="0" fillId="0" borderId="11" xfId="11" applyNumberFormat="1" applyFont="1" applyBorder="1" applyAlignment="1">
      <alignment horizontal="right" vertical="center"/>
    </xf>
    <xf numFmtId="0" fontId="4" fillId="0" borderId="10" xfId="11" applyFont="1" applyBorder="1" applyAlignment="1">
      <alignment horizontal="center" vertical="center"/>
    </xf>
    <xf numFmtId="0" fontId="0" fillId="0" borderId="38" xfId="11" applyFont="1" applyBorder="1" applyAlignment="1">
      <alignment horizontal="center" vertical="center"/>
    </xf>
    <xf numFmtId="0" fontId="4" fillId="0" borderId="38" xfId="11" applyFont="1" applyBorder="1" applyAlignment="1">
      <alignment horizontal="center" vertical="center"/>
    </xf>
    <xf numFmtId="0" fontId="0" fillId="0" borderId="9" xfId="11" applyFont="1" applyBorder="1" applyAlignment="1">
      <alignment horizontal="right" vertical="center"/>
    </xf>
    <xf numFmtId="0" fontId="0" fillId="0" borderId="10" xfId="11" applyFont="1" applyBorder="1" applyAlignment="1">
      <alignment horizontal="right" vertical="center"/>
    </xf>
    <xf numFmtId="182" fontId="0" fillId="0" borderId="10" xfId="11" applyNumberFormat="1" applyFont="1" applyBorder="1" applyAlignment="1">
      <alignment horizontal="center" vertical="center"/>
    </xf>
    <xf numFmtId="0" fontId="4" fillId="0" borderId="10" xfId="11" applyFont="1" applyBorder="1" applyAlignment="1">
      <alignment horizontal="center" vertical="center" wrapText="1"/>
    </xf>
    <xf numFmtId="182" fontId="0" fillId="0" borderId="12" xfId="11" applyNumberFormat="1" applyFont="1" applyBorder="1" applyAlignment="1">
      <alignment horizontal="center" vertical="center"/>
    </xf>
    <xf numFmtId="0" fontId="0" fillId="0" borderId="40" xfId="11" applyFont="1" applyBorder="1">
      <alignment vertical="center"/>
    </xf>
    <xf numFmtId="0" fontId="0" fillId="0" borderId="43" xfId="11" applyFont="1" applyBorder="1">
      <alignment vertical="center"/>
    </xf>
    <xf numFmtId="0" fontId="5" fillId="0" borderId="0" xfId="9" applyFont="1" applyAlignment="1"/>
    <xf numFmtId="0" fontId="5" fillId="0" borderId="0" xfId="9" applyFont="1">
      <alignment vertical="center"/>
    </xf>
    <xf numFmtId="0" fontId="6" fillId="0" borderId="0" xfId="9" applyFont="1">
      <alignment vertical="center"/>
    </xf>
    <xf numFmtId="49" fontId="6" fillId="0" borderId="0" xfId="9" applyNumberFormat="1" applyFont="1" applyAlignment="1">
      <alignment horizontal="center" vertical="top"/>
    </xf>
    <xf numFmtId="0" fontId="6" fillId="0" borderId="0" xfId="9" applyFont="1" applyAlignment="1"/>
    <xf numFmtId="0" fontId="8" fillId="0" borderId="0" xfId="9" applyFont="1" applyAlignment="1">
      <alignment horizontal="left"/>
    </xf>
    <xf numFmtId="0" fontId="8" fillId="0" borderId="0" xfId="9" applyFont="1" applyAlignment="1">
      <alignment horizontal="left" vertical="center" wrapText="1" indent="1"/>
    </xf>
    <xf numFmtId="0" fontId="6" fillId="0" borderId="0" xfId="9" applyFont="1" applyAlignment="1">
      <alignment horizontal="right" vertical="top"/>
    </xf>
    <xf numFmtId="0" fontId="6" fillId="0" borderId="0" xfId="9" applyFont="1" applyAlignment="1">
      <alignment wrapText="1"/>
    </xf>
    <xf numFmtId="0" fontId="8" fillId="0" borderId="0" xfId="9" applyFont="1" applyAlignment="1">
      <alignment vertical="center" wrapText="1"/>
    </xf>
    <xf numFmtId="0" fontId="10" fillId="0" borderId="0" xfId="9" applyFont="1">
      <alignment vertical="center"/>
    </xf>
    <xf numFmtId="0" fontId="12" fillId="0" borderId="0" xfId="11" applyFont="1">
      <alignment vertical="center"/>
    </xf>
    <xf numFmtId="0" fontId="12" fillId="0" borderId="0" xfId="9" applyFont="1">
      <alignment vertical="center"/>
    </xf>
    <xf numFmtId="0" fontId="10" fillId="0" borderId="0" xfId="9" applyFont="1" applyAlignment="1">
      <alignment horizontal="right" vertical="center"/>
    </xf>
    <xf numFmtId="0" fontId="14" fillId="0" borderId="0" xfId="9" applyFont="1">
      <alignment vertical="center"/>
    </xf>
    <xf numFmtId="0" fontId="10" fillId="5" borderId="0" xfId="9" applyFont="1" applyFill="1">
      <alignment vertical="center"/>
    </xf>
    <xf numFmtId="0" fontId="10" fillId="5" borderId="29" xfId="9" applyFont="1" applyFill="1" applyBorder="1" applyAlignment="1">
      <alignment vertical="top" wrapText="1"/>
    </xf>
    <xf numFmtId="180" fontId="10" fillId="5" borderId="29" xfId="9" applyNumberFormat="1" applyFont="1" applyFill="1" applyBorder="1" applyAlignment="1">
      <alignment horizontal="center" vertical="top"/>
    </xf>
    <xf numFmtId="0" fontId="10" fillId="0" borderId="0" xfId="9" applyFont="1" applyAlignment="1">
      <alignment vertical="top"/>
    </xf>
    <xf numFmtId="0" fontId="41" fillId="0" borderId="0" xfId="9" applyAlignment="1">
      <alignment vertical="top"/>
    </xf>
    <xf numFmtId="0" fontId="10" fillId="0" borderId="0" xfId="9" applyFont="1" applyAlignment="1">
      <alignment horizontal="left" vertical="center"/>
    </xf>
    <xf numFmtId="0" fontId="10" fillId="0" borderId="0" xfId="9" applyFont="1" applyAlignment="1">
      <alignment vertical="center" wrapText="1"/>
    </xf>
    <xf numFmtId="0" fontId="41" fillId="5" borderId="0" xfId="9" applyFill="1" applyAlignment="1">
      <alignment horizontal="left" vertical="top" wrapText="1"/>
    </xf>
    <xf numFmtId="49" fontId="41" fillId="5" borderId="0" xfId="9" applyNumberFormat="1" applyFill="1" applyAlignment="1">
      <alignment horizontal="left" vertical="center" wrapText="1"/>
    </xf>
    <xf numFmtId="49" fontId="41" fillId="5" borderId="0" xfId="9" applyNumberFormat="1" applyFill="1" applyAlignment="1">
      <alignment horizontal="left" vertical="center" wrapText="1" indent="1"/>
    </xf>
    <xf numFmtId="0" fontId="10" fillId="5" borderId="0" xfId="9" applyFont="1" applyFill="1" applyAlignment="1">
      <alignment horizontal="left" vertical="center" indent="1"/>
    </xf>
    <xf numFmtId="0" fontId="41" fillId="5" borderId="29" xfId="9" applyFill="1" applyBorder="1" applyAlignment="1">
      <alignment horizontal="left" vertical="top" wrapText="1"/>
    </xf>
    <xf numFmtId="0" fontId="10" fillId="5" borderId="29" xfId="9" applyFont="1" applyFill="1" applyBorder="1" applyAlignment="1">
      <alignment horizontal="left" vertical="center"/>
    </xf>
    <xf numFmtId="49" fontId="41" fillId="5" borderId="29" xfId="9" applyNumberFormat="1" applyFill="1" applyBorder="1" applyAlignment="1">
      <alignment horizontal="left" vertical="center" wrapText="1"/>
    </xf>
    <xf numFmtId="49" fontId="41" fillId="5" borderId="29" xfId="9" applyNumberFormat="1" applyFill="1" applyBorder="1" applyAlignment="1">
      <alignment horizontal="left" vertical="center" wrapText="1" indent="1"/>
    </xf>
    <xf numFmtId="0" fontId="10" fillId="5" borderId="29" xfId="9" applyFont="1" applyFill="1" applyBorder="1" applyAlignment="1">
      <alignment horizontal="left" vertical="center" indent="1"/>
    </xf>
    <xf numFmtId="0" fontId="16" fillId="0" borderId="0" xfId="9" applyFont="1" applyAlignment="1">
      <alignment horizontal="right" vertical="center"/>
    </xf>
    <xf numFmtId="0" fontId="16" fillId="0" borderId="0" xfId="9" applyFont="1">
      <alignment vertical="center"/>
    </xf>
    <xf numFmtId="0" fontId="17" fillId="0" borderId="0" xfId="9" applyFont="1">
      <alignment vertical="center"/>
    </xf>
    <xf numFmtId="0" fontId="18" fillId="0" borderId="0" xfId="9" applyFont="1" applyAlignment="1">
      <alignment vertical="top"/>
    </xf>
    <xf numFmtId="0" fontId="19" fillId="0" borderId="0" xfId="9" applyFont="1">
      <alignment vertical="center"/>
    </xf>
    <xf numFmtId="56" fontId="41" fillId="0" borderId="0" xfId="9" applyNumberFormat="1">
      <alignment vertical="center"/>
    </xf>
    <xf numFmtId="0" fontId="41" fillId="5" borderId="0" xfId="9" applyFill="1" applyAlignment="1">
      <alignment horizontal="left" vertical="center" wrapText="1" indent="1"/>
    </xf>
    <xf numFmtId="0" fontId="41" fillId="5" borderId="49" xfId="9" applyFill="1" applyBorder="1" applyAlignment="1">
      <alignment horizontal="left" vertical="center" wrapText="1" indent="1"/>
    </xf>
    <xf numFmtId="0" fontId="41" fillId="5" borderId="29" xfId="9" applyFill="1" applyBorder="1" applyAlignment="1">
      <alignment horizontal="left" vertical="center" wrapText="1" indent="1"/>
    </xf>
    <xf numFmtId="0" fontId="41" fillId="5" borderId="50" xfId="9" applyFill="1" applyBorder="1" applyAlignment="1">
      <alignment horizontal="left" vertical="center" wrapText="1" indent="1"/>
    </xf>
    <xf numFmtId="0" fontId="10" fillId="5" borderId="0" xfId="9" applyFont="1" applyFill="1" applyAlignment="1">
      <alignment horizontal="center" vertical="center"/>
    </xf>
    <xf numFmtId="0" fontId="0" fillId="5" borderId="25" xfId="9" applyFont="1" applyFill="1" applyBorder="1">
      <alignment vertical="center"/>
    </xf>
    <xf numFmtId="0" fontId="0" fillId="5" borderId="0" xfId="9" applyFont="1" applyFill="1">
      <alignment vertical="center"/>
    </xf>
    <xf numFmtId="0" fontId="0" fillId="5" borderId="45" xfId="9" applyFont="1" applyFill="1" applyBorder="1">
      <alignment vertical="center"/>
    </xf>
    <xf numFmtId="0" fontId="20" fillId="0" borderId="0" xfId="9" applyFont="1">
      <alignment vertical="center"/>
    </xf>
    <xf numFmtId="0" fontId="0" fillId="5" borderId="67" xfId="9" applyFont="1" applyFill="1" applyBorder="1">
      <alignment vertical="center"/>
    </xf>
    <xf numFmtId="192" fontId="20" fillId="0" borderId="0" xfId="9" applyNumberFormat="1" applyFont="1">
      <alignment vertical="center"/>
    </xf>
    <xf numFmtId="0" fontId="10" fillId="5" borderId="0" xfId="9" applyFont="1" applyFill="1" applyAlignment="1">
      <alignment horizontal="right" vertical="center" shrinkToFit="1"/>
    </xf>
    <xf numFmtId="0" fontId="10" fillId="5" borderId="26" xfId="9" applyFont="1" applyFill="1" applyBorder="1" applyAlignment="1">
      <alignment horizontal="right" vertical="center" shrinkToFit="1"/>
    </xf>
    <xf numFmtId="0" fontId="10" fillId="5" borderId="29" xfId="9" applyFont="1" applyFill="1" applyBorder="1" applyAlignment="1">
      <alignment horizontal="right" vertical="center" shrinkToFit="1"/>
    </xf>
    <xf numFmtId="0" fontId="10" fillId="5" borderId="30" xfId="9" applyFont="1" applyFill="1" applyBorder="1" applyAlignment="1">
      <alignment horizontal="right" vertical="center" shrinkToFit="1"/>
    </xf>
    <xf numFmtId="0" fontId="10" fillId="5" borderId="45" xfId="9" applyFont="1" applyFill="1" applyBorder="1" applyAlignment="1">
      <alignment horizontal="right" vertical="center"/>
    </xf>
    <xf numFmtId="0" fontId="10" fillId="5" borderId="42" xfId="9" applyFont="1" applyFill="1" applyBorder="1" applyAlignment="1">
      <alignment horizontal="right" vertical="center"/>
    </xf>
    <xf numFmtId="0" fontId="10" fillId="5" borderId="29" xfId="9" applyFont="1" applyFill="1" applyBorder="1" applyAlignment="1">
      <alignment horizontal="right" vertical="center"/>
    </xf>
    <xf numFmtId="0" fontId="10" fillId="5" borderId="30" xfId="9" applyFont="1" applyFill="1" applyBorder="1" applyAlignment="1">
      <alignment horizontal="right" vertical="center"/>
    </xf>
    <xf numFmtId="0" fontId="10" fillId="5" borderId="0" xfId="9" applyFont="1" applyFill="1" applyAlignment="1">
      <alignment horizontal="right" vertical="center"/>
    </xf>
    <xf numFmtId="0" fontId="10" fillId="5" borderId="26" xfId="9" applyFont="1" applyFill="1" applyBorder="1" applyAlignment="1">
      <alignment horizontal="right" vertical="center"/>
    </xf>
    <xf numFmtId="191" fontId="10" fillId="5" borderId="0" xfId="9" applyNumberFormat="1" applyFont="1" applyFill="1">
      <alignment vertical="center"/>
    </xf>
    <xf numFmtId="191" fontId="10" fillId="5" borderId="49" xfId="9" applyNumberFormat="1" applyFont="1" applyFill="1" applyBorder="1">
      <alignment vertical="center"/>
    </xf>
    <xf numFmtId="191" fontId="10" fillId="5" borderId="29" xfId="9" applyNumberFormat="1" applyFont="1" applyFill="1" applyBorder="1">
      <alignment vertical="center"/>
    </xf>
    <xf numFmtId="191" fontId="10" fillId="5" borderId="50" xfId="9" applyNumberFormat="1" applyFont="1" applyFill="1" applyBorder="1">
      <alignment vertical="center"/>
    </xf>
    <xf numFmtId="191" fontId="10" fillId="5" borderId="45" xfId="9" applyNumberFormat="1" applyFont="1" applyFill="1" applyBorder="1">
      <alignment vertical="center"/>
    </xf>
    <xf numFmtId="191" fontId="10" fillId="5" borderId="51" xfId="9" applyNumberFormat="1" applyFont="1" applyFill="1" applyBorder="1">
      <alignment vertical="center"/>
    </xf>
    <xf numFmtId="0" fontId="0" fillId="5" borderId="46" xfId="9" applyFont="1" applyFill="1" applyBorder="1">
      <alignment vertical="center"/>
    </xf>
    <xf numFmtId="0" fontId="0" fillId="5" borderId="47" xfId="9" applyFont="1" applyFill="1" applyBorder="1">
      <alignment vertical="center"/>
    </xf>
    <xf numFmtId="0" fontId="10" fillId="5" borderId="25" xfId="9" applyFont="1" applyFill="1" applyBorder="1" applyAlignment="1">
      <alignment vertical="top" wrapText="1"/>
    </xf>
    <xf numFmtId="0" fontId="10" fillId="5" borderId="46" xfId="9" applyFont="1" applyFill="1" applyBorder="1" applyAlignment="1">
      <alignment vertical="top" wrapText="1"/>
    </xf>
    <xf numFmtId="0" fontId="0" fillId="5" borderId="59" xfId="9" applyFont="1" applyFill="1" applyBorder="1" applyAlignment="1">
      <alignment horizontal="center" vertical="center" shrinkToFit="1"/>
    </xf>
    <xf numFmtId="0" fontId="0" fillId="5" borderId="45" xfId="9" applyFont="1" applyFill="1" applyBorder="1" applyAlignment="1">
      <alignment vertical="center" shrinkToFit="1"/>
    </xf>
    <xf numFmtId="0" fontId="0" fillId="5" borderId="42" xfId="9" applyFont="1" applyFill="1" applyBorder="1" applyAlignment="1">
      <alignment vertical="center" shrinkToFit="1"/>
    </xf>
    <xf numFmtId="0" fontId="10" fillId="5" borderId="47" xfId="9" applyFont="1" applyFill="1" applyBorder="1" applyAlignment="1">
      <alignment horizontal="right" vertical="center"/>
    </xf>
    <xf numFmtId="0" fontId="10" fillId="5" borderId="71" xfId="9" applyFont="1" applyFill="1" applyBorder="1" applyAlignment="1">
      <alignment horizontal="right" vertical="center"/>
    </xf>
    <xf numFmtId="191" fontId="10" fillId="5" borderId="47" xfId="9" applyNumberFormat="1" applyFont="1" applyFill="1" applyBorder="1">
      <alignment vertical="center"/>
    </xf>
    <xf numFmtId="191" fontId="10" fillId="5" borderId="56" xfId="9" applyNumberFormat="1" applyFont="1" applyFill="1" applyBorder="1">
      <alignment vertical="center"/>
    </xf>
    <xf numFmtId="0" fontId="10" fillId="5" borderId="49" xfId="9" applyFont="1" applyFill="1" applyBorder="1" applyAlignment="1">
      <alignment vertical="top" wrapText="1"/>
    </xf>
    <xf numFmtId="0" fontId="10" fillId="5" borderId="56" xfId="9" applyFont="1" applyFill="1" applyBorder="1" applyAlignment="1">
      <alignment vertical="top" wrapText="1"/>
    </xf>
    <xf numFmtId="0" fontId="2" fillId="0" borderId="0" xfId="9" applyFont="1">
      <alignment vertical="center"/>
    </xf>
    <xf numFmtId="0" fontId="10" fillId="5" borderId="21" xfId="9" applyFont="1" applyFill="1" applyBorder="1">
      <alignment vertical="center"/>
    </xf>
    <xf numFmtId="0" fontId="2" fillId="5" borderId="22" xfId="9" applyFont="1" applyFill="1" applyBorder="1">
      <alignment vertical="center"/>
    </xf>
    <xf numFmtId="0" fontId="41" fillId="0" borderId="0" xfId="9">
      <alignment vertical="center"/>
    </xf>
    <xf numFmtId="0" fontId="41" fillId="5" borderId="22" xfId="9" applyFill="1" applyBorder="1">
      <alignment vertical="center"/>
    </xf>
    <xf numFmtId="0" fontId="2" fillId="5" borderId="48" xfId="9" applyFont="1" applyFill="1" applyBorder="1">
      <alignment vertical="center"/>
    </xf>
    <xf numFmtId="0" fontId="41" fillId="5" borderId="48" xfId="9" applyFill="1" applyBorder="1">
      <alignment vertical="center"/>
    </xf>
    <xf numFmtId="0" fontId="2" fillId="5" borderId="59" xfId="9" applyFont="1" applyFill="1" applyBorder="1">
      <alignment vertical="center"/>
    </xf>
    <xf numFmtId="0" fontId="10" fillId="5" borderId="45" xfId="9" applyFont="1" applyFill="1" applyBorder="1">
      <alignment vertical="center"/>
    </xf>
    <xf numFmtId="0" fontId="2" fillId="5" borderId="67" xfId="9" applyFont="1" applyFill="1" applyBorder="1">
      <alignment vertical="center"/>
    </xf>
    <xf numFmtId="0" fontId="10" fillId="5" borderId="67" xfId="9" applyFont="1" applyFill="1" applyBorder="1" applyAlignment="1">
      <alignment vertical="top" wrapText="1"/>
    </xf>
    <xf numFmtId="0" fontId="10" fillId="5" borderId="64" xfId="9" applyFont="1" applyFill="1" applyBorder="1" applyAlignment="1">
      <alignment vertical="top" wrapText="1"/>
    </xf>
    <xf numFmtId="0" fontId="10" fillId="5" borderId="59" xfId="9" applyFont="1" applyFill="1" applyBorder="1">
      <alignment vertical="center"/>
    </xf>
    <xf numFmtId="0" fontId="10" fillId="5" borderId="67" xfId="9" applyFont="1" applyFill="1" applyBorder="1">
      <alignment vertical="center"/>
    </xf>
    <xf numFmtId="0" fontId="2" fillId="5" borderId="0" xfId="9" applyFont="1" applyFill="1">
      <alignment vertical="center"/>
    </xf>
    <xf numFmtId="0" fontId="10" fillId="5" borderId="64" xfId="9" applyFont="1" applyFill="1" applyBorder="1">
      <alignment vertical="center"/>
    </xf>
    <xf numFmtId="0" fontId="10" fillId="5" borderId="10" xfId="9" applyFont="1" applyFill="1" applyBorder="1" applyAlignment="1">
      <alignment horizontal="center" vertical="center"/>
    </xf>
    <xf numFmtId="0" fontId="10" fillId="5" borderId="29" xfId="9" applyFont="1" applyFill="1" applyBorder="1">
      <alignment vertical="center"/>
    </xf>
    <xf numFmtId="0" fontId="10" fillId="5" borderId="51" xfId="9" applyFont="1" applyFill="1" applyBorder="1">
      <alignment vertical="center"/>
    </xf>
    <xf numFmtId="0" fontId="10" fillId="5" borderId="49" xfId="9" applyFont="1" applyFill="1" applyBorder="1">
      <alignment vertical="center"/>
    </xf>
    <xf numFmtId="0" fontId="10" fillId="5" borderId="50" xfId="9" applyFont="1" applyFill="1" applyBorder="1" applyAlignment="1">
      <alignment vertical="top" wrapText="1"/>
    </xf>
    <xf numFmtId="0" fontId="10" fillId="5" borderId="50" xfId="9" applyFont="1" applyFill="1" applyBorder="1">
      <alignment vertical="center"/>
    </xf>
    <xf numFmtId="0" fontId="10" fillId="0" borderId="0" xfId="9" applyFont="1" applyAlignment="1">
      <alignment horizontal="center" vertical="center" wrapText="1"/>
    </xf>
    <xf numFmtId="0" fontId="10" fillId="0" borderId="0" xfId="10" applyFont="1" applyAlignment="1">
      <alignment horizontal="left" vertical="center"/>
    </xf>
    <xf numFmtId="0" fontId="10" fillId="5" borderId="72" xfId="9" applyFont="1" applyFill="1" applyBorder="1" applyAlignment="1">
      <alignment vertical="top" wrapText="1"/>
    </xf>
    <xf numFmtId="0" fontId="10" fillId="0" borderId="0" xfId="9" applyFont="1" applyAlignment="1">
      <alignment horizontal="left" vertical="center" wrapText="1"/>
    </xf>
    <xf numFmtId="0" fontId="10" fillId="0" borderId="0" xfId="9" applyFont="1" applyAlignment="1">
      <alignment vertical="top" wrapText="1"/>
    </xf>
    <xf numFmtId="0" fontId="10" fillId="0" borderId="0" xfId="10" applyFont="1" applyAlignment="1">
      <alignment vertical="center" wrapText="1"/>
    </xf>
    <xf numFmtId="0" fontId="10" fillId="5" borderId="22" xfId="9" applyFont="1" applyFill="1" applyBorder="1">
      <alignment vertical="center"/>
    </xf>
    <xf numFmtId="0" fontId="10" fillId="5" borderId="47" xfId="9" applyFont="1" applyFill="1" applyBorder="1" applyAlignment="1">
      <alignment vertical="top" wrapText="1"/>
    </xf>
    <xf numFmtId="0" fontId="10" fillId="5" borderId="48" xfId="9" applyFont="1" applyFill="1" applyBorder="1">
      <alignment vertical="center"/>
    </xf>
    <xf numFmtId="0" fontId="10" fillId="5" borderId="21" xfId="9" applyFont="1" applyFill="1" applyBorder="1" applyAlignment="1">
      <alignment horizontal="center" vertical="center"/>
    </xf>
    <xf numFmtId="0" fontId="10" fillId="5" borderId="22" xfId="9" applyFont="1" applyFill="1" applyBorder="1" applyAlignment="1">
      <alignment horizontal="center" vertical="center"/>
    </xf>
    <xf numFmtId="0" fontId="10" fillId="5" borderId="48" xfId="9" applyFont="1" applyFill="1" applyBorder="1" applyAlignment="1">
      <alignment horizontal="center" vertical="center"/>
    </xf>
    <xf numFmtId="0" fontId="10" fillId="6" borderId="0" xfId="9" applyFont="1" applyFill="1" applyAlignment="1">
      <alignment horizontal="left"/>
    </xf>
    <xf numFmtId="0" fontId="10" fillId="6" borderId="0" xfId="9" applyFont="1" applyFill="1">
      <alignment vertical="center"/>
    </xf>
    <xf numFmtId="0" fontId="2" fillId="6" borderId="0" xfId="9" applyFont="1" applyFill="1">
      <alignment vertical="center"/>
    </xf>
    <xf numFmtId="0" fontId="24" fillId="6" borderId="0" xfId="9" applyFont="1" applyFill="1">
      <alignment vertical="center"/>
    </xf>
    <xf numFmtId="0" fontId="10" fillId="6" borderId="25" xfId="9" applyFont="1" applyFill="1" applyBorder="1">
      <alignment vertical="center"/>
    </xf>
    <xf numFmtId="0" fontId="25" fillId="6" borderId="0" xfId="3" applyFont="1" applyFill="1" applyAlignment="1">
      <alignment vertical="center"/>
    </xf>
    <xf numFmtId="0" fontId="10" fillId="6" borderId="124" xfId="9" applyFont="1" applyFill="1" applyBorder="1">
      <alignment vertical="center"/>
    </xf>
    <xf numFmtId="0" fontId="2" fillId="6" borderId="0" xfId="9" applyFont="1" applyFill="1" applyAlignment="1">
      <alignment vertical="center" wrapText="1"/>
    </xf>
    <xf numFmtId="0" fontId="10" fillId="2" borderId="0" xfId="9" applyFont="1" applyFill="1">
      <alignment vertical="center"/>
    </xf>
    <xf numFmtId="0" fontId="10" fillId="5" borderId="151" xfId="9" applyFont="1" applyFill="1" applyBorder="1">
      <alignment vertical="center"/>
    </xf>
    <xf numFmtId="0" fontId="41" fillId="6" borderId="0" xfId="9" applyFill="1">
      <alignment vertical="center"/>
    </xf>
    <xf numFmtId="0" fontId="0" fillId="6" borderId="25" xfId="9" applyFont="1" applyFill="1" applyBorder="1">
      <alignment vertical="center"/>
    </xf>
    <xf numFmtId="0" fontId="0" fillId="6" borderId="0" xfId="9" applyFont="1" applyFill="1">
      <alignment vertical="center"/>
    </xf>
    <xf numFmtId="0" fontId="0" fillId="6" borderId="25" xfId="9" applyFont="1" applyFill="1" applyBorder="1" applyAlignment="1">
      <alignment horizontal="left" vertical="center"/>
    </xf>
    <xf numFmtId="0" fontId="0" fillId="6" borderId="0" xfId="9" applyFont="1" applyFill="1" applyAlignment="1">
      <alignment horizontal="left" vertical="center"/>
    </xf>
    <xf numFmtId="0" fontId="0" fillId="6" borderId="45" xfId="9" applyFont="1" applyFill="1" applyBorder="1">
      <alignment vertical="center"/>
    </xf>
    <xf numFmtId="0" fontId="0" fillId="6" borderId="46" xfId="9" applyFont="1" applyFill="1" applyBorder="1">
      <alignment vertical="center"/>
    </xf>
    <xf numFmtId="0" fontId="0" fillId="6" borderId="47" xfId="9" applyFont="1" applyFill="1" applyBorder="1">
      <alignment vertical="center"/>
    </xf>
    <xf numFmtId="0" fontId="0" fillId="6" borderId="59" xfId="9" applyFont="1" applyFill="1" applyBorder="1">
      <alignment vertical="center"/>
    </xf>
    <xf numFmtId="0" fontId="0" fillId="6" borderId="64" xfId="9" applyFont="1" applyFill="1" applyBorder="1">
      <alignment vertical="center"/>
    </xf>
    <xf numFmtId="0" fontId="0" fillId="6" borderId="29" xfId="9" applyFont="1" applyFill="1" applyBorder="1">
      <alignment vertical="center"/>
    </xf>
    <xf numFmtId="0" fontId="0" fillId="6" borderId="67" xfId="9" applyFont="1" applyFill="1" applyBorder="1">
      <alignment vertical="center"/>
    </xf>
    <xf numFmtId="38" fontId="10" fillId="6" borderId="0" xfId="4" applyFont="1" applyFill="1" applyBorder="1" applyAlignment="1" applyProtection="1">
      <alignment vertical="center"/>
    </xf>
    <xf numFmtId="38" fontId="0" fillId="6" borderId="0" xfId="4" applyFont="1" applyFill="1" applyAlignment="1" applyProtection="1">
      <alignment vertical="center"/>
    </xf>
    <xf numFmtId="0" fontId="2" fillId="6" borderId="0" xfId="9" applyFont="1" applyFill="1" applyAlignment="1">
      <alignment vertical="center" shrinkToFit="1"/>
    </xf>
    <xf numFmtId="0" fontId="10" fillId="6" borderId="45" xfId="9" applyFont="1" applyFill="1" applyBorder="1" applyAlignment="1">
      <alignment horizontal="right" vertical="center" shrinkToFit="1"/>
    </xf>
    <xf numFmtId="0" fontId="10" fillId="6" borderId="29" xfId="9" applyFont="1" applyFill="1" applyBorder="1" applyAlignment="1">
      <alignment horizontal="right" vertical="center" shrinkToFit="1"/>
    </xf>
    <xf numFmtId="0" fontId="10" fillId="6" borderId="45" xfId="9" applyFont="1" applyFill="1" applyBorder="1" applyAlignment="1">
      <alignment horizontal="right" vertical="center"/>
    </xf>
    <xf numFmtId="0" fontId="10" fillId="6" borderId="29" xfId="9" applyFont="1" applyFill="1" applyBorder="1" applyAlignment="1">
      <alignment horizontal="right" vertical="center"/>
    </xf>
    <xf numFmtId="0" fontId="10" fillId="6" borderId="0" xfId="9" applyFont="1" applyFill="1" applyAlignment="1">
      <alignment horizontal="right" vertical="center"/>
    </xf>
    <xf numFmtId="0" fontId="41" fillId="4" borderId="0" xfId="9" applyFill="1">
      <alignment vertical="center"/>
    </xf>
    <xf numFmtId="0" fontId="10" fillId="4" borderId="0" xfId="9" applyFont="1" applyFill="1">
      <alignment vertical="center"/>
    </xf>
    <xf numFmtId="0" fontId="10" fillId="4" borderId="0" xfId="9" applyFont="1" applyFill="1" applyProtection="1">
      <alignment vertical="center"/>
      <protection locked="0"/>
    </xf>
    <xf numFmtId="0" fontId="14" fillId="6" borderId="25" xfId="9" applyFont="1" applyFill="1" applyBorder="1" applyAlignment="1">
      <alignment vertical="center" textRotation="255" wrapText="1"/>
    </xf>
    <xf numFmtId="0" fontId="24" fillId="6" borderId="0" xfId="9" applyFont="1" applyFill="1" applyAlignment="1">
      <alignment vertical="center" textRotation="255"/>
    </xf>
    <xf numFmtId="0" fontId="24" fillId="6" borderId="0" xfId="9" applyFont="1" applyFill="1" applyAlignment="1">
      <alignment vertical="center" textRotation="255" wrapText="1"/>
    </xf>
    <xf numFmtId="0" fontId="2" fillId="6" borderId="0" xfId="9" applyFont="1" applyFill="1" applyAlignment="1">
      <alignment vertical="top" wrapText="1"/>
    </xf>
    <xf numFmtId="0" fontId="21" fillId="6" borderId="0" xfId="9" applyFont="1" applyFill="1">
      <alignment vertical="center"/>
    </xf>
    <xf numFmtId="0" fontId="0" fillId="6" borderId="17" xfId="9" applyFont="1" applyFill="1" applyBorder="1">
      <alignment vertical="center"/>
    </xf>
    <xf numFmtId="0" fontId="0" fillId="6" borderId="59" xfId="9" applyFont="1" applyFill="1" applyBorder="1" applyAlignment="1">
      <alignment horizontal="center" vertical="center" shrinkToFit="1"/>
    </xf>
    <xf numFmtId="0" fontId="2" fillId="6" borderId="0" xfId="9" applyFont="1" applyFill="1" applyAlignment="1">
      <alignment vertical="top" textRotation="255"/>
    </xf>
    <xf numFmtId="0" fontId="0" fillId="6" borderId="0" xfId="9" applyFont="1" applyFill="1" applyAlignment="1">
      <alignment vertical="center" wrapText="1"/>
    </xf>
    <xf numFmtId="0" fontId="12" fillId="6" borderId="0" xfId="9" applyFont="1" applyFill="1" applyAlignment="1">
      <alignment vertical="center" wrapText="1"/>
    </xf>
    <xf numFmtId="0" fontId="2" fillId="6" borderId="0" xfId="9" applyFont="1" applyFill="1" applyAlignment="1">
      <alignment vertical="top"/>
    </xf>
    <xf numFmtId="0" fontId="10" fillId="6" borderId="22" xfId="9" applyFont="1" applyFill="1" applyBorder="1">
      <alignment vertical="center"/>
    </xf>
    <xf numFmtId="0" fontId="2" fillId="6" borderId="21" xfId="9" applyFont="1" applyFill="1" applyBorder="1">
      <alignment vertical="center"/>
    </xf>
    <xf numFmtId="0" fontId="2" fillId="6" borderId="22" xfId="9" applyFont="1" applyFill="1" applyBorder="1">
      <alignment vertical="center"/>
    </xf>
    <xf numFmtId="0" fontId="27" fillId="6" borderId="22" xfId="9" applyFont="1" applyFill="1" applyBorder="1">
      <alignment vertical="center"/>
    </xf>
    <xf numFmtId="0" fontId="2" fillId="6" borderId="25" xfId="9" applyFont="1" applyFill="1" applyBorder="1">
      <alignment vertical="center"/>
    </xf>
    <xf numFmtId="0" fontId="27" fillId="6" borderId="0" xfId="9" applyFont="1" applyFill="1">
      <alignment vertical="center"/>
    </xf>
    <xf numFmtId="0" fontId="10" fillId="6" borderId="47" xfId="9" applyFont="1" applyFill="1" applyBorder="1" applyAlignment="1">
      <alignment vertical="center" shrinkToFit="1"/>
    </xf>
    <xf numFmtId="0" fontId="2" fillId="6" borderId="48" xfId="9" applyFont="1" applyFill="1" applyBorder="1">
      <alignment vertical="center"/>
    </xf>
    <xf numFmtId="0" fontId="27" fillId="6" borderId="0" xfId="9" applyFont="1" applyFill="1" applyAlignment="1">
      <alignment vertical="center" wrapText="1"/>
    </xf>
    <xf numFmtId="0" fontId="41" fillId="6" borderId="49" xfId="9" applyFill="1" applyBorder="1">
      <alignment vertical="center"/>
    </xf>
    <xf numFmtId="0" fontId="10" fillId="6" borderId="59" xfId="9" applyFont="1" applyFill="1" applyBorder="1">
      <alignment vertical="center"/>
    </xf>
    <xf numFmtId="0" fontId="10" fillId="6" borderId="45" xfId="9" applyFont="1" applyFill="1" applyBorder="1">
      <alignment vertical="center"/>
    </xf>
    <xf numFmtId="0" fontId="10" fillId="6" borderId="189" xfId="9" applyFont="1" applyFill="1" applyBorder="1">
      <alignment vertical="center"/>
    </xf>
    <xf numFmtId="0" fontId="10" fillId="6" borderId="67" xfId="9" applyFont="1" applyFill="1" applyBorder="1">
      <alignment vertical="center"/>
    </xf>
    <xf numFmtId="0" fontId="10" fillId="6" borderId="64" xfId="9" applyFont="1" applyFill="1" applyBorder="1">
      <alignment vertical="center"/>
    </xf>
    <xf numFmtId="0" fontId="10" fillId="6" borderId="190" xfId="9" applyFont="1" applyFill="1" applyBorder="1">
      <alignment vertical="center"/>
    </xf>
    <xf numFmtId="0" fontId="10" fillId="5" borderId="151" xfId="9" applyFont="1" applyFill="1" applyBorder="1" applyProtection="1">
      <alignment vertical="center"/>
      <protection locked="0"/>
    </xf>
    <xf numFmtId="0" fontId="10" fillId="6" borderId="29" xfId="9" applyFont="1" applyFill="1" applyBorder="1">
      <alignment vertical="center"/>
    </xf>
    <xf numFmtId="0" fontId="10" fillId="6" borderId="51" xfId="9" applyFont="1" applyFill="1" applyBorder="1">
      <alignment vertical="center"/>
    </xf>
    <xf numFmtId="0" fontId="10" fillId="6" borderId="49" xfId="9" applyFont="1" applyFill="1" applyBorder="1">
      <alignment vertical="center"/>
    </xf>
    <xf numFmtId="0" fontId="10" fillId="6" borderId="50" xfId="9" applyFont="1" applyFill="1" applyBorder="1">
      <alignment vertical="center"/>
    </xf>
    <xf numFmtId="0" fontId="10" fillId="6" borderId="48" xfId="9" applyFont="1" applyFill="1" applyBorder="1">
      <alignment vertical="center"/>
    </xf>
    <xf numFmtId="0" fontId="0" fillId="0" borderId="0" xfId="9" applyFont="1" applyAlignment="1">
      <alignment vertical="top" wrapText="1"/>
    </xf>
    <xf numFmtId="49" fontId="0" fillId="0" borderId="0" xfId="9" applyNumberFormat="1" applyFont="1" applyAlignment="1">
      <alignment vertical="top" wrapText="1"/>
    </xf>
    <xf numFmtId="0" fontId="0" fillId="0" borderId="0" xfId="9" applyFont="1" applyAlignment="1">
      <alignment vertical="top"/>
    </xf>
    <xf numFmtId="0" fontId="10" fillId="8" borderId="0" xfId="9" applyFont="1" applyFill="1">
      <alignment vertical="center"/>
    </xf>
    <xf numFmtId="0" fontId="3" fillId="8" borderId="0" xfId="9" applyFont="1" applyFill="1">
      <alignment vertical="center"/>
    </xf>
    <xf numFmtId="0" fontId="10" fillId="0" borderId="0" xfId="9" applyFont="1" applyAlignment="1">
      <alignment horizontal="centerContinuous" vertical="center"/>
    </xf>
    <xf numFmtId="0" fontId="10" fillId="8" borderId="133" xfId="9" applyFont="1" applyFill="1" applyBorder="1" applyAlignment="1">
      <alignment horizontal="center" vertical="center"/>
    </xf>
    <xf numFmtId="176" fontId="0" fillId="0" borderId="9" xfId="11" applyNumberFormat="1" applyFont="1" applyBorder="1">
      <alignment vertical="center"/>
    </xf>
    <xf numFmtId="0" fontId="43" fillId="0" borderId="0" xfId="9" applyFont="1">
      <alignment vertical="center"/>
    </xf>
    <xf numFmtId="0" fontId="44" fillId="0" borderId="0" xfId="9" applyFont="1">
      <alignment vertical="center"/>
    </xf>
    <xf numFmtId="0" fontId="10" fillId="6" borderId="0" xfId="9" applyFont="1" applyFill="1" applyProtection="1">
      <alignment vertical="center"/>
      <protection hidden="1"/>
    </xf>
    <xf numFmtId="0" fontId="21" fillId="0" borderId="0" xfId="9" applyFont="1">
      <alignment vertical="center"/>
    </xf>
    <xf numFmtId="0" fontId="41" fillId="9" borderId="207" xfId="14" applyNumberFormat="1" applyFont="1" applyFill="1" applyBorder="1" applyAlignment="1" applyProtection="1">
      <alignment horizontal="right" vertical="center"/>
    </xf>
    <xf numFmtId="0" fontId="0" fillId="8" borderId="59" xfId="9" applyFont="1" applyFill="1" applyBorder="1" applyAlignment="1">
      <alignment horizontal="center" vertical="center" shrinkToFit="1"/>
    </xf>
    <xf numFmtId="0" fontId="27" fillId="6" borderId="0" xfId="9" applyFont="1" applyFill="1" applyAlignment="1">
      <alignment horizontal="left" indent="1"/>
    </xf>
    <xf numFmtId="0" fontId="52" fillId="6" borderId="0" xfId="9" applyFont="1" applyFill="1">
      <alignment vertical="center"/>
    </xf>
    <xf numFmtId="0" fontId="27" fillId="6" borderId="0" xfId="9" applyFont="1" applyFill="1" applyAlignment="1">
      <alignment horizontal="left" vertical="center"/>
    </xf>
    <xf numFmtId="0" fontId="27" fillId="6" borderId="0" xfId="9" applyFont="1" applyFill="1" applyAlignment="1">
      <alignment horizontal="left" vertical="top"/>
    </xf>
    <xf numFmtId="0" fontId="59" fillId="6" borderId="0" xfId="9" applyFont="1" applyFill="1">
      <alignment vertical="center"/>
    </xf>
    <xf numFmtId="0" fontId="10" fillId="6" borderId="0" xfId="9" applyFont="1" applyFill="1" applyAlignment="1">
      <alignment vertical="center" wrapText="1"/>
    </xf>
    <xf numFmtId="0" fontId="2" fillId="8" borderId="0" xfId="9" applyFont="1" applyFill="1">
      <alignment vertical="center"/>
    </xf>
    <xf numFmtId="0" fontId="0" fillId="8" borderId="0" xfId="0" applyFill="1">
      <alignment vertical="center"/>
    </xf>
    <xf numFmtId="0" fontId="61" fillId="6" borderId="0" xfId="9" applyFont="1" applyFill="1">
      <alignment vertical="center"/>
    </xf>
    <xf numFmtId="191" fontId="10" fillId="8" borderId="67" xfId="9" applyNumberFormat="1" applyFont="1" applyFill="1" applyBorder="1">
      <alignment vertical="center"/>
    </xf>
    <xf numFmtId="191" fontId="10" fillId="6" borderId="67" xfId="9" applyNumberFormat="1" applyFont="1" applyFill="1" applyBorder="1">
      <alignment vertical="center"/>
    </xf>
    <xf numFmtId="0" fontId="0" fillId="6" borderId="67" xfId="9" applyFont="1" applyFill="1" applyBorder="1" applyAlignment="1">
      <alignment horizontal="center" vertical="center" shrinkToFit="1"/>
    </xf>
    <xf numFmtId="0" fontId="0" fillId="8" borderId="0" xfId="9" applyFont="1" applyFill="1" applyAlignment="1">
      <alignment horizontal="center" vertical="center" shrinkToFit="1"/>
    </xf>
    <xf numFmtId="0" fontId="0" fillId="8" borderId="67" xfId="9" applyFont="1" applyFill="1" applyBorder="1" applyAlignment="1">
      <alignment horizontal="center" vertical="center" shrinkToFit="1"/>
    </xf>
    <xf numFmtId="0" fontId="62" fillId="8" borderId="0" xfId="9" applyFont="1" applyFill="1" applyAlignment="1">
      <alignment vertical="center" wrapText="1"/>
    </xf>
    <xf numFmtId="0" fontId="2" fillId="6" borderId="0" xfId="9" applyFont="1" applyFill="1" applyAlignment="1">
      <alignment vertical="center" textRotation="255" wrapText="1"/>
    </xf>
    <xf numFmtId="0" fontId="61" fillId="8" borderId="0" xfId="9" applyFont="1" applyFill="1">
      <alignment vertical="center"/>
    </xf>
    <xf numFmtId="0" fontId="0" fillId="0" borderId="12" xfId="11" applyFont="1" applyBorder="1" applyAlignment="1" applyProtection="1">
      <alignment horizontal="center" vertical="center"/>
      <protection locked="0"/>
    </xf>
    <xf numFmtId="0" fontId="0" fillId="0" borderId="30" xfId="11" applyFont="1" applyBorder="1" applyAlignment="1">
      <alignment horizontal="center" vertical="center" wrapText="1"/>
    </xf>
    <xf numFmtId="0" fontId="0" fillId="0" borderId="16" xfId="11" applyFont="1" applyBorder="1" applyAlignment="1">
      <alignment horizontal="center" vertical="center" wrapText="1"/>
    </xf>
    <xf numFmtId="0" fontId="0" fillId="0" borderId="8" xfId="11" applyFont="1" applyBorder="1" applyAlignment="1">
      <alignment horizontal="center" vertical="center" wrapText="1"/>
    </xf>
    <xf numFmtId="0" fontId="3" fillId="0" borderId="38" xfId="11" applyFont="1" applyBorder="1" applyAlignment="1">
      <alignment vertical="center" wrapText="1"/>
    </xf>
    <xf numFmtId="0" fontId="0" fillId="0" borderId="31" xfId="11" applyFont="1" applyBorder="1" applyAlignment="1">
      <alignment horizontal="center" vertical="center" wrapText="1"/>
    </xf>
    <xf numFmtId="0" fontId="10" fillId="0" borderId="0" xfId="9" applyFont="1" applyProtection="1">
      <alignment vertical="center"/>
      <protection locked="0"/>
    </xf>
    <xf numFmtId="0" fontId="2" fillId="0" borderId="0" xfId="9" applyFont="1" applyProtection="1">
      <alignment vertical="center"/>
      <protection locked="0"/>
    </xf>
    <xf numFmtId="0" fontId="41" fillId="0" borderId="0" xfId="9" applyProtection="1">
      <alignment vertical="center"/>
      <protection locked="0"/>
    </xf>
    <xf numFmtId="0" fontId="41" fillId="0" borderId="0" xfId="9" applyAlignment="1" applyProtection="1">
      <protection locked="0"/>
    </xf>
    <xf numFmtId="0" fontId="0" fillId="0" borderId="38" xfId="11" applyFont="1" applyBorder="1" applyAlignment="1">
      <alignment horizontal="center" vertical="center" wrapText="1"/>
    </xf>
    <xf numFmtId="0" fontId="0" fillId="0" borderId="17" xfId="0" applyBorder="1" applyAlignment="1">
      <alignment horizontal="center" vertical="center" wrapText="1"/>
    </xf>
    <xf numFmtId="0" fontId="0" fillId="0" borderId="7" xfId="0" applyBorder="1" applyAlignment="1">
      <alignment horizontal="center" vertical="center" wrapText="1"/>
    </xf>
    <xf numFmtId="0" fontId="0" fillId="0" borderId="27" xfId="0" applyBorder="1" applyAlignment="1">
      <alignment horizontal="center" vertical="center" wrapText="1"/>
    </xf>
    <xf numFmtId="0" fontId="41" fillId="0" borderId="31" xfId="11" applyBorder="1" applyAlignment="1">
      <alignment horizontal="center" vertical="center" wrapText="1"/>
    </xf>
    <xf numFmtId="0" fontId="0" fillId="0" borderId="28" xfId="11" applyFont="1" applyBorder="1" applyAlignment="1">
      <alignment horizontal="center" vertical="center" wrapText="1"/>
    </xf>
    <xf numFmtId="0" fontId="0" fillId="0" borderId="29" xfId="11" applyFont="1" applyBorder="1" applyAlignment="1">
      <alignment horizontal="center" vertical="center" wrapText="1"/>
    </xf>
    <xf numFmtId="0" fontId="0" fillId="0" borderId="64" xfId="11" applyFont="1" applyBorder="1" applyAlignment="1">
      <alignment horizontal="center" vertical="center" wrapText="1"/>
    </xf>
    <xf numFmtId="0" fontId="0" fillId="0" borderId="30" xfId="11" applyFont="1" applyBorder="1">
      <alignment vertical="center"/>
    </xf>
    <xf numFmtId="0" fontId="0" fillId="9" borderId="0" xfId="0" applyFill="1">
      <alignment vertical="center"/>
    </xf>
    <xf numFmtId="0" fontId="0" fillId="12" borderId="0" xfId="0" applyFill="1">
      <alignment vertical="center"/>
    </xf>
    <xf numFmtId="0" fontId="0" fillId="7" borderId="0" xfId="0" applyFill="1">
      <alignment vertical="center"/>
    </xf>
    <xf numFmtId="49" fontId="0" fillId="7" borderId="0" xfId="0" applyNumberFormat="1" applyFill="1">
      <alignment vertical="center"/>
    </xf>
    <xf numFmtId="0" fontId="13" fillId="7" borderId="0" xfId="0" applyFont="1" applyFill="1">
      <alignment vertical="center"/>
    </xf>
    <xf numFmtId="0" fontId="0" fillId="7" borderId="0" xfId="0" applyFill="1" applyAlignment="1">
      <alignment horizontal="right" vertical="center"/>
    </xf>
    <xf numFmtId="0" fontId="44" fillId="7" borderId="0" xfId="0" applyFont="1" applyFill="1">
      <alignment vertical="center"/>
    </xf>
    <xf numFmtId="0" fontId="2" fillId="4" borderId="0" xfId="9" applyFont="1" applyFill="1" applyAlignment="1">
      <alignment horizontal="left" vertical="center" wrapText="1"/>
    </xf>
    <xf numFmtId="0" fontId="0" fillId="11" borderId="0" xfId="0" applyFill="1" applyAlignment="1">
      <alignment vertical="center" wrapText="1"/>
    </xf>
    <xf numFmtId="190" fontId="14" fillId="0" borderId="0" xfId="9" applyNumberFormat="1" applyFont="1" applyAlignment="1">
      <alignment horizontal="left" vertical="center"/>
    </xf>
    <xf numFmtId="184" fontId="10" fillId="7" borderId="253" xfId="9" applyNumberFormat="1" applyFont="1" applyFill="1" applyBorder="1">
      <alignment vertical="center"/>
    </xf>
    <xf numFmtId="184" fontId="10" fillId="7" borderId="254" xfId="9" applyNumberFormat="1" applyFont="1" applyFill="1" applyBorder="1">
      <alignment vertical="center"/>
    </xf>
    <xf numFmtId="184" fontId="10" fillId="7" borderId="255" xfId="9" applyNumberFormat="1" applyFont="1" applyFill="1" applyBorder="1">
      <alignment vertical="center"/>
    </xf>
    <xf numFmtId="184" fontId="10" fillId="7" borderId="231" xfId="9" applyNumberFormat="1" applyFont="1" applyFill="1" applyBorder="1">
      <alignment vertical="center"/>
    </xf>
    <xf numFmtId="184" fontId="10" fillId="7" borderId="0" xfId="9" applyNumberFormat="1" applyFont="1" applyFill="1">
      <alignment vertical="center"/>
    </xf>
    <xf numFmtId="184" fontId="10" fillId="7" borderId="230" xfId="9" applyNumberFormat="1" applyFont="1" applyFill="1" applyBorder="1">
      <alignment vertical="center"/>
    </xf>
    <xf numFmtId="184" fontId="10" fillId="7" borderId="126" xfId="9" applyNumberFormat="1" applyFont="1" applyFill="1" applyBorder="1">
      <alignment vertical="center"/>
    </xf>
    <xf numFmtId="184" fontId="10" fillId="7" borderId="232" xfId="9" applyNumberFormat="1" applyFont="1" applyFill="1" applyBorder="1">
      <alignment vertical="center"/>
    </xf>
    <xf numFmtId="0" fontId="10" fillId="7" borderId="228" xfId="9" applyFont="1" applyFill="1" applyBorder="1">
      <alignment vertical="center"/>
    </xf>
    <xf numFmtId="0" fontId="10" fillId="7" borderId="122" xfId="9" applyFont="1" applyFill="1" applyBorder="1" applyAlignment="1">
      <alignment horizontal="center" vertical="center"/>
    </xf>
    <xf numFmtId="0" fontId="10" fillId="7" borderId="229" xfId="9" applyFont="1" applyFill="1" applyBorder="1" applyAlignment="1">
      <alignment horizontal="center" vertical="center"/>
    </xf>
    <xf numFmtId="0" fontId="10" fillId="7" borderId="0" xfId="9" applyFont="1" applyFill="1" applyAlignment="1">
      <alignment horizontal="center" vertical="center"/>
    </xf>
    <xf numFmtId="0" fontId="10" fillId="7" borderId="0" xfId="9" applyFont="1" applyFill="1">
      <alignment vertical="center"/>
    </xf>
    <xf numFmtId="0" fontId="10" fillId="7" borderId="126" xfId="9" applyFont="1" applyFill="1" applyBorder="1">
      <alignment vertical="center"/>
    </xf>
    <xf numFmtId="0" fontId="10" fillId="7" borderId="126" xfId="9" applyFont="1" applyFill="1" applyBorder="1" applyAlignment="1">
      <alignment horizontal="center" vertical="center"/>
    </xf>
    <xf numFmtId="0" fontId="10" fillId="7" borderId="232" xfId="9" applyFont="1" applyFill="1" applyBorder="1" applyAlignment="1">
      <alignment horizontal="center" vertical="center"/>
    </xf>
    <xf numFmtId="0" fontId="10" fillId="7" borderId="231" xfId="9" applyFont="1" applyFill="1" applyBorder="1" applyAlignment="1">
      <alignment horizontal="center" vertical="center"/>
    </xf>
    <xf numFmtId="184" fontId="10" fillId="11" borderId="233" xfId="9" applyNumberFormat="1" applyFont="1" applyFill="1" applyBorder="1" applyProtection="1">
      <alignment vertical="center"/>
      <protection locked="0"/>
    </xf>
    <xf numFmtId="184" fontId="10" fillId="11" borderId="235" xfId="9" applyNumberFormat="1" applyFont="1" applyFill="1" applyBorder="1" applyProtection="1">
      <alignment vertical="center"/>
      <protection locked="0"/>
    </xf>
    <xf numFmtId="0" fontId="10" fillId="11" borderId="233" xfId="9" applyFont="1" applyFill="1" applyBorder="1" applyAlignment="1" applyProtection="1">
      <alignment horizontal="center" vertical="center"/>
      <protection locked="0"/>
    </xf>
    <xf numFmtId="0" fontId="10" fillId="11" borderId="234" xfId="9" applyFont="1" applyFill="1" applyBorder="1" applyAlignment="1" applyProtection="1">
      <alignment horizontal="center" vertical="center"/>
      <protection locked="0"/>
    </xf>
    <xf numFmtId="0" fontId="10" fillId="11" borderId="235" xfId="9" applyFont="1" applyFill="1" applyBorder="1" applyAlignment="1" applyProtection="1">
      <alignment horizontal="center" vertical="center"/>
      <protection locked="0"/>
    </xf>
    <xf numFmtId="0" fontId="41" fillId="8" borderId="245" xfId="0" applyFont="1" applyFill="1" applyBorder="1" applyAlignment="1">
      <alignment vertical="top" wrapText="1"/>
    </xf>
    <xf numFmtId="0" fontId="41" fillId="8" borderId="248" xfId="0" applyFont="1" applyFill="1" applyBorder="1" applyAlignment="1">
      <alignment vertical="top" wrapText="1"/>
    </xf>
    <xf numFmtId="0" fontId="10" fillId="6" borderId="256" xfId="9" applyFont="1" applyFill="1" applyBorder="1">
      <alignment vertical="center"/>
    </xf>
    <xf numFmtId="184" fontId="10" fillId="7" borderId="25" xfId="9" applyNumberFormat="1" applyFont="1" applyFill="1" applyBorder="1">
      <alignment vertical="center"/>
    </xf>
    <xf numFmtId="0" fontId="10" fillId="7" borderId="25" xfId="9" applyFont="1" applyFill="1" applyBorder="1">
      <alignment vertical="center"/>
    </xf>
    <xf numFmtId="0" fontId="10" fillId="7" borderId="49" xfId="9" applyFont="1" applyFill="1" applyBorder="1" applyAlignment="1">
      <alignment horizontal="center" vertical="center"/>
    </xf>
    <xf numFmtId="0" fontId="10" fillId="7" borderId="25" xfId="9" applyFont="1" applyFill="1" applyBorder="1" applyAlignment="1">
      <alignment horizontal="center" vertical="center"/>
    </xf>
    <xf numFmtId="0" fontId="10" fillId="8" borderId="259" xfId="9" applyFont="1" applyFill="1" applyBorder="1" applyAlignment="1">
      <alignment vertical="top" wrapText="1"/>
    </xf>
    <xf numFmtId="0" fontId="41" fillId="8" borderId="260" xfId="0" applyFont="1" applyFill="1" applyBorder="1" applyAlignment="1">
      <alignment vertical="top" wrapText="1"/>
    </xf>
    <xf numFmtId="0" fontId="10" fillId="0" borderId="11" xfId="9" applyFont="1" applyBorder="1">
      <alignment vertical="center"/>
    </xf>
    <xf numFmtId="0" fontId="0" fillId="0" borderId="247" xfId="11" applyFont="1" applyBorder="1" applyAlignment="1">
      <alignment horizontal="center" vertical="center"/>
    </xf>
    <xf numFmtId="0" fontId="10" fillId="6" borderId="250" xfId="9" applyFont="1" applyFill="1" applyBorder="1">
      <alignment vertical="center"/>
    </xf>
    <xf numFmtId="0" fontId="10" fillId="6" borderId="257" xfId="9" applyFont="1" applyFill="1" applyBorder="1">
      <alignment vertical="center"/>
    </xf>
    <xf numFmtId="0" fontId="10" fillId="0" borderId="250" xfId="9" applyFont="1" applyBorder="1">
      <alignment vertical="center"/>
    </xf>
    <xf numFmtId="0" fontId="10" fillId="0" borderId="257" xfId="9" applyFont="1" applyBorder="1">
      <alignment vertical="center"/>
    </xf>
    <xf numFmtId="176" fontId="0" fillId="0" borderId="250" xfId="11" applyNumberFormat="1" applyFont="1" applyBorder="1" applyAlignment="1">
      <alignment horizontal="right" vertical="center"/>
    </xf>
    <xf numFmtId="0" fontId="0" fillId="0" borderId="257" xfId="11" applyFont="1" applyBorder="1">
      <alignment vertical="center"/>
    </xf>
    <xf numFmtId="0" fontId="0" fillId="0" borderId="257" xfId="11" applyFont="1" applyBorder="1" applyAlignment="1">
      <alignment horizontal="center" vertical="center" wrapText="1"/>
    </xf>
    <xf numFmtId="0" fontId="0" fillId="0" borderId="250" xfId="11" applyFont="1" applyBorder="1">
      <alignment vertical="center"/>
    </xf>
    <xf numFmtId="0" fontId="0" fillId="0" borderId="257" xfId="11" applyFont="1" applyBorder="1" applyProtection="1">
      <alignment vertical="center"/>
      <protection locked="0"/>
    </xf>
    <xf numFmtId="38" fontId="0" fillId="0" borderId="257" xfId="5" applyNumberFormat="1" applyFont="1" applyBorder="1">
      <alignment vertical="center"/>
    </xf>
    <xf numFmtId="0" fontId="0" fillId="0" borderId="257" xfId="11" applyFont="1" applyBorder="1" applyAlignment="1">
      <alignment horizontal="center" vertical="center"/>
    </xf>
    <xf numFmtId="0" fontId="0" fillId="0" borderId="257" xfId="11" applyFont="1" applyBorder="1" applyAlignment="1">
      <alignment horizontal="right" vertical="center"/>
    </xf>
    <xf numFmtId="0" fontId="62" fillId="6" borderId="0" xfId="9" applyFont="1" applyFill="1" applyAlignment="1">
      <alignment vertical="center" textRotation="255" wrapText="1"/>
    </xf>
    <xf numFmtId="0" fontId="61" fillId="6" borderId="22" xfId="9" applyFont="1" applyFill="1" applyBorder="1">
      <alignment vertical="center"/>
    </xf>
    <xf numFmtId="0" fontId="10" fillId="9" borderId="0" xfId="9" applyFont="1" applyFill="1" applyProtection="1">
      <alignment vertical="center"/>
      <protection locked="0"/>
    </xf>
    <xf numFmtId="0" fontId="10" fillId="9" borderId="0" xfId="9" applyFont="1" applyFill="1">
      <alignment vertical="center"/>
    </xf>
    <xf numFmtId="0" fontId="0" fillId="7" borderId="0" xfId="0" quotePrefix="1" applyFill="1" applyAlignment="1">
      <alignment horizontal="right" vertical="center"/>
    </xf>
    <xf numFmtId="0" fontId="70" fillId="13" borderId="38" xfId="11" applyFont="1" applyFill="1" applyBorder="1" applyAlignment="1">
      <alignment horizontal="center" vertical="center" wrapText="1"/>
    </xf>
    <xf numFmtId="0" fontId="0" fillId="7" borderId="47" xfId="0" applyFill="1" applyBorder="1" applyAlignment="1">
      <alignment vertical="top" wrapText="1"/>
    </xf>
    <xf numFmtId="14" fontId="72" fillId="9" borderId="278" xfId="13" applyNumberFormat="1" applyFont="1" applyFill="1" applyBorder="1" applyAlignment="1" applyProtection="1">
      <alignment horizontal="center" vertical="center"/>
      <protection locked="0"/>
    </xf>
    <xf numFmtId="0" fontId="49" fillId="7" borderId="0" xfId="13" applyFont="1" applyFill="1">
      <alignment vertical="center"/>
    </xf>
    <xf numFmtId="0" fontId="49" fillId="7" borderId="0" xfId="13" applyFont="1" applyFill="1" applyAlignment="1">
      <alignment horizontal="center" vertical="center"/>
    </xf>
    <xf numFmtId="0" fontId="72" fillId="7" borderId="0" xfId="13" applyFont="1" applyFill="1">
      <alignment vertical="center"/>
    </xf>
    <xf numFmtId="0" fontId="72" fillId="7" borderId="0" xfId="13" applyFont="1" applyFill="1" applyAlignment="1">
      <alignment horizontal="center" vertical="center"/>
    </xf>
    <xf numFmtId="0" fontId="74" fillId="7" borderId="0" xfId="13" applyFont="1" applyFill="1">
      <alignment vertical="center"/>
    </xf>
    <xf numFmtId="0" fontId="41" fillId="7" borderId="0" xfId="0" applyFont="1" applyFill="1">
      <alignment vertical="center"/>
    </xf>
    <xf numFmtId="0" fontId="74" fillId="7" borderId="0" xfId="13" applyFont="1" applyFill="1" applyAlignment="1">
      <alignment horizontal="center" vertical="center"/>
    </xf>
    <xf numFmtId="14" fontId="72" fillId="7" borderId="0" xfId="13" applyNumberFormat="1" applyFont="1" applyFill="1" applyAlignment="1">
      <alignment horizontal="center" vertical="center"/>
    </xf>
    <xf numFmtId="177" fontId="56" fillId="7" borderId="59" xfId="13" applyNumberFormat="1" applyFont="1" applyFill="1" applyBorder="1">
      <alignment vertical="center"/>
    </xf>
    <xf numFmtId="0" fontId="54" fillId="7" borderId="45" xfId="13" applyFont="1" applyFill="1" applyBorder="1">
      <alignment vertical="center"/>
    </xf>
    <xf numFmtId="0" fontId="50" fillId="7" borderId="45" xfId="13" applyFont="1" applyFill="1" applyBorder="1">
      <alignment vertical="center"/>
    </xf>
    <xf numFmtId="0" fontId="49" fillId="7" borderId="45" xfId="13" applyFont="1" applyFill="1" applyBorder="1">
      <alignment vertical="center"/>
    </xf>
    <xf numFmtId="177" fontId="41" fillId="7" borderId="42" xfId="13" applyNumberFormat="1" applyFont="1" applyFill="1" applyBorder="1" applyAlignment="1">
      <alignment horizontal="center" vertical="center"/>
    </xf>
    <xf numFmtId="198" fontId="49" fillId="7" borderId="38" xfId="13" applyNumberFormat="1" applyFont="1" applyFill="1" applyBorder="1" applyAlignment="1">
      <alignment horizontal="center" wrapText="1"/>
    </xf>
    <xf numFmtId="0" fontId="57" fillId="7" borderId="67" xfId="13" applyFont="1" applyFill="1" applyBorder="1">
      <alignment vertical="center"/>
    </xf>
    <xf numFmtId="0" fontId="49" fillId="7" borderId="26" xfId="13" applyFont="1" applyFill="1" applyBorder="1" applyAlignment="1">
      <alignment horizontal="center" vertical="center"/>
    </xf>
    <xf numFmtId="197" fontId="49" fillId="7" borderId="215" xfId="13" applyNumberFormat="1" applyFont="1" applyFill="1" applyBorder="1" applyAlignment="1">
      <alignment horizontal="center" vertical="top"/>
    </xf>
    <xf numFmtId="0" fontId="49" fillId="7" borderId="215" xfId="13" applyFont="1" applyFill="1" applyBorder="1" applyAlignment="1">
      <alignment horizontal="center" vertical="top"/>
    </xf>
    <xf numFmtId="0" fontId="55" fillId="7" borderId="67" xfId="13" applyFont="1" applyFill="1" applyBorder="1">
      <alignment vertical="center"/>
    </xf>
    <xf numFmtId="200" fontId="49" fillId="7" borderId="222" xfId="13" applyNumberFormat="1" applyFont="1" applyFill="1" applyBorder="1" applyAlignment="1">
      <alignment horizontal="left" vertical="center"/>
    </xf>
    <xf numFmtId="200" fontId="49" fillId="7" borderId="268" xfId="13" applyNumberFormat="1" applyFont="1" applyFill="1" applyBorder="1" applyAlignment="1">
      <alignment horizontal="left" vertical="center"/>
    </xf>
    <xf numFmtId="14" fontId="49" fillId="7" borderId="0" xfId="13" applyNumberFormat="1" applyFont="1" applyFill="1">
      <alignment vertical="center"/>
    </xf>
    <xf numFmtId="0" fontId="58" fillId="7" borderId="64" xfId="13" applyFont="1" applyFill="1" applyBorder="1">
      <alignment vertical="center"/>
    </xf>
    <xf numFmtId="0" fontId="53" fillId="7" borderId="29" xfId="13" applyFont="1" applyFill="1" applyBorder="1">
      <alignment vertical="center"/>
    </xf>
    <xf numFmtId="0" fontId="49" fillId="7" borderId="30" xfId="13" applyFont="1" applyFill="1" applyBorder="1" applyAlignment="1">
      <alignment horizontal="center" vertical="center"/>
    </xf>
    <xf numFmtId="199" fontId="49" fillId="7" borderId="27" xfId="13" applyNumberFormat="1" applyFont="1" applyFill="1" applyBorder="1" applyAlignment="1">
      <alignment horizontal="right" vertical="center" wrapText="1"/>
    </xf>
    <xf numFmtId="0" fontId="49" fillId="7" borderId="59" xfId="13" applyFont="1" applyFill="1" applyBorder="1">
      <alignment vertical="center"/>
    </xf>
    <xf numFmtId="0" fontId="49" fillId="7" borderId="257" xfId="13" applyFont="1" applyFill="1" applyBorder="1">
      <alignment vertical="center"/>
    </xf>
    <xf numFmtId="0" fontId="41" fillId="7" borderId="264" xfId="13" applyFont="1" applyFill="1" applyBorder="1" applyAlignment="1">
      <alignment horizontal="center" vertical="center"/>
    </xf>
    <xf numFmtId="187" fontId="41" fillId="7" borderId="279" xfId="13" applyNumberFormat="1" applyFont="1" applyFill="1" applyBorder="1" applyProtection="1">
      <alignment vertical="center"/>
      <protection locked="0"/>
    </xf>
    <xf numFmtId="187" fontId="41" fillId="7" borderId="217" xfId="13" applyNumberFormat="1" applyFont="1" applyFill="1" applyBorder="1" applyProtection="1">
      <alignment vertical="center"/>
      <protection locked="0"/>
    </xf>
    <xf numFmtId="187" fontId="41" fillId="7" borderId="280" xfId="13" applyNumberFormat="1" applyFont="1" applyFill="1" applyBorder="1" applyProtection="1">
      <alignment vertical="center"/>
      <protection locked="0"/>
    </xf>
    <xf numFmtId="0" fontId="49" fillId="7" borderId="27" xfId="13" applyFont="1" applyFill="1" applyBorder="1">
      <alignment vertical="center"/>
    </xf>
    <xf numFmtId="0" fontId="49" fillId="7" borderId="256" xfId="13" applyFont="1" applyFill="1" applyBorder="1">
      <alignment vertical="center"/>
    </xf>
    <xf numFmtId="187" fontId="41" fillId="7" borderId="281" xfId="13" applyNumberFormat="1" applyFont="1" applyFill="1" applyBorder="1" applyProtection="1">
      <alignment vertical="center"/>
      <protection locked="0"/>
    </xf>
    <xf numFmtId="187" fontId="41" fillId="7" borderId="10" xfId="13" applyNumberFormat="1" applyFont="1" applyFill="1" applyBorder="1" applyProtection="1">
      <alignment vertical="center"/>
      <protection locked="0"/>
    </xf>
    <xf numFmtId="187" fontId="41" fillId="7" borderId="218" xfId="13" applyNumberFormat="1" applyFont="1" applyFill="1" applyBorder="1" applyProtection="1">
      <alignment vertical="center"/>
      <protection locked="0"/>
    </xf>
    <xf numFmtId="0" fontId="49" fillId="7" borderId="31" xfId="13" applyFont="1" applyFill="1" applyBorder="1">
      <alignment vertical="center"/>
    </xf>
    <xf numFmtId="187" fontId="41" fillId="7" borderId="282" xfId="13" applyNumberFormat="1" applyFont="1" applyFill="1" applyBorder="1" applyProtection="1">
      <alignment vertical="center"/>
      <protection locked="0"/>
    </xf>
    <xf numFmtId="187" fontId="41" fillId="7" borderId="219" xfId="13" applyNumberFormat="1" applyFont="1" applyFill="1" applyBorder="1" applyProtection="1">
      <alignment vertical="center"/>
      <protection locked="0"/>
    </xf>
    <xf numFmtId="187" fontId="41" fillId="7" borderId="283" xfId="13" applyNumberFormat="1" applyFont="1" applyFill="1" applyBorder="1" applyProtection="1">
      <alignment vertical="center"/>
      <protection locked="0"/>
    </xf>
    <xf numFmtId="0" fontId="41" fillId="7" borderId="10" xfId="13" applyFont="1" applyFill="1" applyBorder="1" applyAlignment="1">
      <alignment horizontal="center" vertical="center"/>
    </xf>
    <xf numFmtId="187" fontId="41" fillId="7" borderId="31" xfId="13" applyNumberFormat="1" applyFont="1" applyFill="1" applyBorder="1">
      <alignment vertical="center"/>
    </xf>
    <xf numFmtId="187" fontId="49" fillId="7" borderId="0" xfId="13" applyNumberFormat="1" applyFont="1" applyFill="1">
      <alignment vertical="center"/>
    </xf>
    <xf numFmtId="0" fontId="49" fillId="7" borderId="67" xfId="13" applyFont="1" applyFill="1" applyBorder="1">
      <alignment vertical="center"/>
    </xf>
    <xf numFmtId="0" fontId="51" fillId="7" borderId="256" xfId="13" applyFont="1" applyFill="1" applyBorder="1">
      <alignment vertical="center"/>
    </xf>
    <xf numFmtId="195" fontId="41" fillId="7" borderId="10" xfId="13" applyNumberFormat="1" applyFont="1" applyFill="1" applyBorder="1" applyAlignment="1">
      <alignment horizontal="center" vertical="center"/>
    </xf>
    <xf numFmtId="191" fontId="49" fillId="7" borderId="206" xfId="13" applyNumberFormat="1" applyFont="1" applyFill="1" applyBorder="1">
      <alignment vertical="center"/>
    </xf>
    <xf numFmtId="191" fontId="49" fillId="7" borderId="10" xfId="13" applyNumberFormat="1" applyFont="1" applyFill="1" applyBorder="1">
      <alignment vertical="center"/>
    </xf>
    <xf numFmtId="0" fontId="49" fillId="7" borderId="42" xfId="13" applyFont="1" applyFill="1" applyBorder="1">
      <alignment vertical="center"/>
    </xf>
    <xf numFmtId="0" fontId="41" fillId="7" borderId="38" xfId="13" applyFont="1" applyFill="1" applyBorder="1" applyAlignment="1">
      <alignment horizontal="center" vertical="center"/>
    </xf>
    <xf numFmtId="197" fontId="49" fillId="7" borderId="38" xfId="13" applyNumberFormat="1" applyFont="1" applyFill="1" applyBorder="1" applyAlignment="1">
      <alignment horizontal="center" vertical="center" wrapText="1"/>
    </xf>
    <xf numFmtId="0" fontId="49" fillId="7" borderId="221" xfId="13" applyFont="1" applyFill="1" applyBorder="1" applyAlignment="1" applyProtection="1">
      <alignment horizontal="center" vertical="center"/>
      <protection locked="0"/>
    </xf>
    <xf numFmtId="187" fontId="49" fillId="7" borderId="221" xfId="14" applyNumberFormat="1" applyFont="1" applyFill="1" applyBorder="1" applyAlignment="1" applyProtection="1">
      <alignment vertical="center"/>
      <protection locked="0"/>
    </xf>
    <xf numFmtId="187" fontId="49" fillId="7" borderId="286" xfId="14" applyNumberFormat="1" applyFont="1" applyFill="1" applyBorder="1" applyAlignment="1" applyProtection="1">
      <alignment vertical="center"/>
      <protection locked="0"/>
    </xf>
    <xf numFmtId="0" fontId="49" fillId="7" borderId="0" xfId="13" applyFont="1" applyFill="1" applyAlignment="1">
      <alignment vertical="center" shrinkToFit="1"/>
    </xf>
    <xf numFmtId="0" fontId="49" fillId="7" borderId="31" xfId="13" applyFont="1" applyFill="1" applyBorder="1" applyAlignment="1">
      <alignment horizontal="center" vertical="center"/>
    </xf>
    <xf numFmtId="194" fontId="41" fillId="7" borderId="214" xfId="13" applyNumberFormat="1" applyFont="1" applyFill="1" applyBorder="1">
      <alignment vertical="center"/>
    </xf>
    <xf numFmtId="191" fontId="49" fillId="7" borderId="31" xfId="13" applyNumberFormat="1" applyFont="1" applyFill="1" applyBorder="1">
      <alignment vertical="center"/>
    </xf>
    <xf numFmtId="0" fontId="46" fillId="7" borderId="27" xfId="13" applyFill="1" applyBorder="1" applyAlignment="1">
      <alignment horizontal="center" vertical="top"/>
    </xf>
    <xf numFmtId="0" fontId="49" fillId="7" borderId="26" xfId="13" applyFont="1" applyFill="1" applyBorder="1">
      <alignment vertical="center"/>
    </xf>
    <xf numFmtId="0" fontId="49" fillId="7" borderId="27" xfId="13" applyFont="1" applyFill="1" applyBorder="1" applyAlignment="1">
      <alignment horizontal="center" vertical="center"/>
    </xf>
    <xf numFmtId="194" fontId="41" fillId="7" borderId="27" xfId="13" applyNumberFormat="1" applyFont="1" applyFill="1" applyBorder="1">
      <alignment vertical="center"/>
    </xf>
    <xf numFmtId="0" fontId="49" fillId="7" borderId="207" xfId="13" applyFont="1" applyFill="1" applyBorder="1">
      <alignment vertical="center"/>
    </xf>
    <xf numFmtId="0" fontId="49" fillId="7" borderId="207" xfId="13" applyFont="1" applyFill="1" applyBorder="1" applyAlignment="1">
      <alignment horizontal="center" vertical="center"/>
    </xf>
    <xf numFmtId="0" fontId="49" fillId="7" borderId="208" xfId="13" applyFont="1" applyFill="1" applyBorder="1">
      <alignment vertical="center"/>
    </xf>
    <xf numFmtId="0" fontId="49" fillId="7" borderId="208" xfId="13" applyFont="1" applyFill="1" applyBorder="1" applyAlignment="1">
      <alignment horizontal="center" vertical="center"/>
    </xf>
    <xf numFmtId="0" fontId="41" fillId="7" borderId="209" xfId="14" applyNumberFormat="1" applyFont="1" applyFill="1" applyBorder="1" applyAlignment="1" applyProtection="1">
      <alignment horizontal="right" vertical="center"/>
    </xf>
    <xf numFmtId="0" fontId="49" fillId="7" borderId="208" xfId="13" applyFont="1" applyFill="1" applyBorder="1" applyAlignment="1">
      <alignment horizontal="right" vertical="center"/>
    </xf>
    <xf numFmtId="0" fontId="41" fillId="7" borderId="208" xfId="14" applyNumberFormat="1" applyFont="1" applyFill="1" applyBorder="1" applyAlignment="1" applyProtection="1">
      <alignment horizontal="right" vertical="center"/>
    </xf>
    <xf numFmtId="0" fontId="41" fillId="14" borderId="210" xfId="14" applyNumberFormat="1" applyFont="1" applyFill="1" applyBorder="1" applyAlignment="1" applyProtection="1">
      <alignment horizontal="right" vertical="center"/>
    </xf>
    <xf numFmtId="0" fontId="49" fillId="7" borderId="211" xfId="13" applyFont="1" applyFill="1" applyBorder="1">
      <alignment vertical="center"/>
    </xf>
    <xf numFmtId="0" fontId="49" fillId="7" borderId="211" xfId="13" applyFont="1" applyFill="1" applyBorder="1" applyAlignment="1">
      <alignment horizontal="center" vertical="center"/>
    </xf>
    <xf numFmtId="194" fontId="41" fillId="7" borderId="212" xfId="13" applyNumberFormat="1" applyFont="1" applyFill="1" applyBorder="1">
      <alignment vertical="center"/>
    </xf>
    <xf numFmtId="0" fontId="49" fillId="14" borderId="213" xfId="13" applyFont="1" applyFill="1" applyBorder="1">
      <alignment vertical="center"/>
    </xf>
    <xf numFmtId="0" fontId="72" fillId="7" borderId="0" xfId="13" applyFont="1" applyFill="1" applyProtection="1">
      <alignment vertical="center"/>
      <protection locked="0"/>
    </xf>
    <xf numFmtId="0" fontId="49" fillId="7" borderId="45" xfId="13" applyFont="1" applyFill="1" applyBorder="1" applyAlignment="1">
      <alignment horizontal="center" vertical="center"/>
    </xf>
    <xf numFmtId="0" fontId="53" fillId="7" borderId="0" xfId="13" applyFont="1" applyFill="1">
      <alignment vertical="center"/>
    </xf>
    <xf numFmtId="0" fontId="75" fillId="7" borderId="0" xfId="13" applyFont="1" applyFill="1">
      <alignment vertical="center"/>
    </xf>
    <xf numFmtId="0" fontId="66" fillId="7" borderId="0" xfId="3" applyFont="1" applyFill="1" applyAlignment="1">
      <alignment vertical="center"/>
    </xf>
    <xf numFmtId="0" fontId="0" fillId="0" borderId="0" xfId="0">
      <alignment vertical="center"/>
    </xf>
    <xf numFmtId="0" fontId="73" fillId="7" borderId="0" xfId="13" applyFont="1" applyFill="1" applyAlignment="1">
      <alignment vertical="center" wrapText="1"/>
    </xf>
    <xf numFmtId="0" fontId="0" fillId="7" borderId="0" xfId="0" applyFill="1" applyAlignment="1">
      <alignment vertical="center" wrapText="1"/>
    </xf>
    <xf numFmtId="181" fontId="49" fillId="10" borderId="38" xfId="13" applyNumberFormat="1" applyFont="1" applyFill="1" applyBorder="1">
      <alignment vertical="center"/>
    </xf>
    <xf numFmtId="0" fontId="46" fillId="10" borderId="31" xfId="13" applyFill="1" applyBorder="1">
      <alignment vertical="center"/>
    </xf>
    <xf numFmtId="0" fontId="49" fillId="7" borderId="59" xfId="13" applyFont="1" applyFill="1" applyBorder="1">
      <alignment vertical="center"/>
    </xf>
    <xf numFmtId="0" fontId="46" fillId="7" borderId="42" xfId="13" applyFill="1" applyBorder="1">
      <alignment vertical="center"/>
    </xf>
    <xf numFmtId="0" fontId="49" fillId="7" borderId="67" xfId="13" applyFont="1" applyFill="1" applyBorder="1">
      <alignment vertical="center"/>
    </xf>
    <xf numFmtId="0" fontId="46" fillId="7" borderId="26" xfId="13" applyFill="1" applyBorder="1">
      <alignment vertical="center"/>
    </xf>
    <xf numFmtId="0" fontId="49" fillId="7" borderId="64" xfId="13" applyFont="1" applyFill="1" applyBorder="1">
      <alignment vertical="center"/>
    </xf>
    <xf numFmtId="0" fontId="46" fillId="7" borderId="30" xfId="13" applyFill="1" applyBorder="1">
      <alignment vertical="center"/>
    </xf>
    <xf numFmtId="0" fontId="49" fillId="7" borderId="59" xfId="13" applyFont="1" applyFill="1" applyBorder="1" applyAlignment="1">
      <alignment vertical="center" wrapText="1"/>
    </xf>
    <xf numFmtId="0" fontId="49" fillId="7" borderId="27" xfId="13" applyFont="1" applyFill="1" applyBorder="1">
      <alignment vertical="center"/>
    </xf>
    <xf numFmtId="0" fontId="49" fillId="7" borderId="31" xfId="13" applyFont="1" applyFill="1" applyBorder="1">
      <alignment vertical="center"/>
    </xf>
    <xf numFmtId="0" fontId="49" fillId="7" borderId="38" xfId="13" applyFont="1" applyFill="1" applyBorder="1">
      <alignment vertical="center"/>
    </xf>
    <xf numFmtId="0" fontId="46" fillId="7" borderId="27" xfId="13" applyFill="1" applyBorder="1">
      <alignment vertical="center"/>
    </xf>
    <xf numFmtId="0" fontId="46" fillId="7" borderId="42" xfId="13" applyFill="1" applyBorder="1" applyAlignment="1">
      <alignment vertical="center" wrapText="1"/>
    </xf>
    <xf numFmtId="0" fontId="49" fillId="7" borderId="67" xfId="13" applyFont="1" applyFill="1" applyBorder="1" applyAlignment="1">
      <alignment vertical="center" wrapText="1"/>
    </xf>
    <xf numFmtId="0" fontId="46" fillId="7" borderId="26" xfId="13" applyFill="1" applyBorder="1" applyAlignment="1">
      <alignment vertical="center" wrapText="1"/>
    </xf>
    <xf numFmtId="0" fontId="49" fillId="7" borderId="64" xfId="13" applyFont="1" applyFill="1" applyBorder="1" applyAlignment="1">
      <alignment vertical="center" wrapText="1"/>
    </xf>
    <xf numFmtId="0" fontId="46" fillId="7" borderId="30" xfId="13" applyFill="1" applyBorder="1" applyAlignment="1">
      <alignment vertical="center" wrapText="1"/>
    </xf>
    <xf numFmtId="0" fontId="49" fillId="7" borderId="27" xfId="13" applyFont="1" applyFill="1" applyBorder="1" applyAlignment="1">
      <alignment vertical="center" wrapText="1"/>
    </xf>
    <xf numFmtId="0" fontId="49" fillId="7" borderId="10" xfId="13" applyFont="1" applyFill="1" applyBorder="1" applyAlignment="1">
      <alignment vertical="center" wrapText="1"/>
    </xf>
    <xf numFmtId="0" fontId="49" fillId="7" borderId="10" xfId="13" applyFont="1" applyFill="1" applyBorder="1">
      <alignment vertical="center"/>
    </xf>
    <xf numFmtId="0" fontId="47" fillId="7" borderId="0" xfId="13" applyFont="1" applyFill="1" applyAlignment="1">
      <alignment horizontal="center" vertical="center"/>
    </xf>
    <xf numFmtId="0" fontId="49" fillId="7" borderId="256" xfId="13" applyFont="1" applyFill="1" applyBorder="1">
      <alignment vertical="center"/>
    </xf>
    <xf numFmtId="0" fontId="49" fillId="7" borderId="250" xfId="13" applyFont="1" applyFill="1" applyBorder="1">
      <alignment vertical="center"/>
    </xf>
    <xf numFmtId="0" fontId="49" fillId="7" borderId="257" xfId="13" applyFont="1" applyFill="1" applyBorder="1">
      <alignment vertical="center"/>
    </xf>
    <xf numFmtId="0" fontId="49" fillId="7" borderId="264" xfId="13" applyFont="1" applyFill="1" applyBorder="1" applyAlignment="1">
      <alignment vertical="center" wrapText="1"/>
    </xf>
    <xf numFmtId="0" fontId="49" fillId="7" borderId="265" xfId="13" applyFont="1" applyFill="1" applyBorder="1">
      <alignment vertical="center"/>
    </xf>
    <xf numFmtId="0" fontId="49" fillId="7" borderId="266" xfId="13" applyFont="1" applyFill="1" applyBorder="1">
      <alignment vertical="center"/>
    </xf>
    <xf numFmtId="0" fontId="0" fillId="7" borderId="45" xfId="0" applyFill="1" applyBorder="1">
      <alignment vertical="center"/>
    </xf>
    <xf numFmtId="0" fontId="0" fillId="7" borderId="42" xfId="0" applyFill="1" applyBorder="1">
      <alignment vertical="center"/>
    </xf>
    <xf numFmtId="0" fontId="49" fillId="7" borderId="256" xfId="13" applyFont="1" applyFill="1" applyBorder="1" applyAlignment="1">
      <alignment vertical="center" wrapText="1"/>
    </xf>
    <xf numFmtId="0" fontId="0" fillId="7" borderId="257" xfId="0" applyFill="1" applyBorder="1">
      <alignment vertical="center"/>
    </xf>
    <xf numFmtId="0" fontId="0" fillId="7" borderId="266" xfId="0" applyFill="1" applyBorder="1">
      <alignment vertical="center"/>
    </xf>
    <xf numFmtId="194" fontId="0" fillId="7" borderId="267" xfId="13" applyNumberFormat="1" applyFont="1" applyFill="1" applyBorder="1" applyAlignment="1">
      <alignment horizontal="center" vertical="top"/>
    </xf>
    <xf numFmtId="0" fontId="0" fillId="7" borderId="27" xfId="0" applyFill="1" applyBorder="1" applyAlignment="1">
      <alignment horizontal="center" vertical="top"/>
    </xf>
    <xf numFmtId="0" fontId="0" fillId="7" borderId="31" xfId="0" applyFill="1" applyBorder="1" applyAlignment="1">
      <alignment horizontal="center" vertical="top"/>
    </xf>
    <xf numFmtId="191" fontId="49" fillId="7" borderId="38" xfId="13" applyNumberFormat="1" applyFont="1" applyFill="1" applyBorder="1" applyAlignment="1">
      <alignment horizontal="center" vertical="top"/>
    </xf>
    <xf numFmtId="0" fontId="46" fillId="7" borderId="67" xfId="13" applyFill="1" applyBorder="1" applyAlignment="1">
      <alignment horizontal="center" vertical="top"/>
    </xf>
    <xf numFmtId="0" fontId="46" fillId="7" borderId="31" xfId="13" applyFill="1" applyBorder="1" applyAlignment="1">
      <alignment horizontal="center" vertical="top"/>
    </xf>
    <xf numFmtId="0" fontId="49" fillId="7" borderId="284" xfId="13" applyFont="1" applyFill="1" applyBorder="1" applyProtection="1">
      <alignment vertical="center"/>
      <protection locked="0"/>
    </xf>
    <xf numFmtId="0" fontId="49" fillId="7" borderId="285" xfId="13" applyFont="1" applyFill="1" applyBorder="1" applyProtection="1">
      <alignment vertical="center"/>
      <protection locked="0"/>
    </xf>
    <xf numFmtId="0" fontId="49" fillId="7" borderId="220" xfId="13" applyFont="1" applyFill="1" applyBorder="1" applyProtection="1">
      <alignment vertical="center"/>
      <protection locked="0"/>
    </xf>
    <xf numFmtId="0" fontId="49" fillId="7" borderId="29" xfId="13" applyFont="1" applyFill="1" applyBorder="1">
      <alignment vertical="center"/>
    </xf>
    <xf numFmtId="0" fontId="49" fillId="7" borderId="30" xfId="13" applyFont="1" applyFill="1" applyBorder="1">
      <alignment vertical="center"/>
    </xf>
    <xf numFmtId="194" fontId="41" fillId="7" borderId="38" xfId="14" applyNumberFormat="1" applyFont="1" applyFill="1" applyBorder="1" applyAlignment="1" applyProtection="1">
      <alignment horizontal="center" vertical="top" wrapText="1"/>
    </xf>
    <xf numFmtId="194" fontId="41" fillId="7" borderId="27" xfId="14" applyNumberFormat="1" applyFont="1" applyFill="1" applyBorder="1" applyAlignment="1" applyProtection="1">
      <alignment horizontal="center" vertical="top" wrapText="1"/>
    </xf>
    <xf numFmtId="0" fontId="49" fillId="7" borderId="27" xfId="13" applyFont="1" applyFill="1" applyBorder="1" applyAlignment="1">
      <alignment horizontal="center" vertical="top"/>
    </xf>
    <xf numFmtId="0" fontId="49" fillId="7" borderId="31" xfId="13" applyFont="1" applyFill="1" applyBorder="1" applyAlignment="1">
      <alignment horizontal="center" vertical="top"/>
    </xf>
    <xf numFmtId="0" fontId="2" fillId="4" borderId="0" xfId="9" applyFont="1" applyFill="1" applyAlignment="1">
      <alignment horizontal="left" vertical="center" wrapText="1"/>
    </xf>
    <xf numFmtId="0" fontId="0" fillId="0" borderId="0" xfId="0" applyAlignment="1">
      <alignment vertical="center" wrapText="1"/>
    </xf>
    <xf numFmtId="0" fontId="0" fillId="0" borderId="0" xfId="0" applyAlignment="1">
      <alignment horizontal="left" vertical="center" wrapText="1"/>
    </xf>
    <xf numFmtId="0" fontId="62" fillId="8" borderId="0" xfId="0" applyFont="1" applyFill="1" applyAlignment="1">
      <alignment horizontal="center" vertical="center"/>
    </xf>
    <xf numFmtId="0" fontId="62" fillId="8" borderId="0" xfId="9" applyFont="1" applyFill="1" applyAlignment="1">
      <alignment horizontal="center" vertical="center"/>
    </xf>
    <xf numFmtId="0" fontId="63" fillId="8" borderId="0" xfId="0" applyFont="1" applyFill="1" applyAlignment="1">
      <alignment horizontal="center" vertical="center"/>
    </xf>
    <xf numFmtId="0" fontId="62" fillId="8" borderId="0" xfId="0" applyFont="1" applyFill="1">
      <alignment vertical="center"/>
    </xf>
    <xf numFmtId="0" fontId="62" fillId="8" borderId="0" xfId="9" applyFont="1" applyFill="1">
      <alignment vertical="center"/>
    </xf>
    <xf numFmtId="0" fontId="63" fillId="8" borderId="0" xfId="0" applyFont="1" applyFill="1">
      <alignment vertical="center"/>
    </xf>
    <xf numFmtId="0" fontId="2" fillId="4" borderId="0" xfId="9" applyFont="1" applyFill="1" applyAlignment="1">
      <alignment vertical="center" wrapText="1"/>
    </xf>
    <xf numFmtId="181" fontId="10" fillId="6" borderId="45" xfId="9" applyNumberFormat="1" applyFont="1" applyFill="1" applyBorder="1" applyAlignment="1">
      <alignment vertical="center" shrinkToFit="1"/>
    </xf>
    <xf numFmtId="181" fontId="10" fillId="6" borderId="51" xfId="9" applyNumberFormat="1" applyFont="1" applyFill="1" applyBorder="1" applyAlignment="1">
      <alignment vertical="center" shrinkToFit="1"/>
    </xf>
    <xf numFmtId="181" fontId="10" fillId="6" borderId="0" xfId="9" applyNumberFormat="1" applyFont="1" applyFill="1" applyAlignment="1">
      <alignment vertical="center" shrinkToFit="1"/>
    </xf>
    <xf numFmtId="181" fontId="10" fillId="6" borderId="49" xfId="9" applyNumberFormat="1" applyFont="1" applyFill="1" applyBorder="1" applyAlignment="1">
      <alignment vertical="center" shrinkToFit="1"/>
    </xf>
    <xf numFmtId="0" fontId="14" fillId="6" borderId="25" xfId="9" applyFont="1" applyFill="1" applyBorder="1">
      <alignment vertical="center"/>
    </xf>
    <xf numFmtId="0" fontId="64" fillId="6" borderId="0" xfId="11" applyFont="1" applyFill="1" applyAlignment="1">
      <alignment horizontal="left" vertical="center" wrapText="1"/>
    </xf>
    <xf numFmtId="0" fontId="63" fillId="0" borderId="0" xfId="0" applyFont="1" applyAlignment="1">
      <alignment vertical="center" wrapText="1"/>
    </xf>
    <xf numFmtId="0" fontId="63" fillId="0" borderId="0" xfId="0" applyFont="1">
      <alignment vertical="center"/>
    </xf>
    <xf numFmtId="0" fontId="10" fillId="8" borderId="237" xfId="0" applyFont="1" applyFill="1" applyBorder="1" applyAlignment="1" applyProtection="1">
      <alignment vertical="center" wrapText="1"/>
      <protection locked="0"/>
    </xf>
    <xf numFmtId="0" fontId="10" fillId="8" borderId="238" xfId="0" applyFont="1" applyFill="1" applyBorder="1" applyAlignment="1" applyProtection="1">
      <alignment vertical="center" wrapText="1"/>
      <protection locked="0"/>
    </xf>
    <xf numFmtId="0" fontId="10" fillId="8" borderId="239" xfId="0" applyFont="1" applyFill="1" applyBorder="1" applyAlignment="1" applyProtection="1">
      <alignment vertical="center" wrapText="1"/>
      <protection locked="0"/>
    </xf>
    <xf numFmtId="0" fontId="10" fillId="8" borderId="240" xfId="0" applyFont="1" applyFill="1" applyBorder="1" applyAlignment="1" applyProtection="1">
      <alignment vertical="center" wrapText="1"/>
      <protection locked="0"/>
    </xf>
    <xf numFmtId="0" fontId="10" fillId="8" borderId="0" xfId="0" applyFont="1" applyFill="1" applyAlignment="1" applyProtection="1">
      <alignment vertical="center" wrapText="1"/>
      <protection locked="0"/>
    </xf>
    <xf numFmtId="0" fontId="10" fillId="8" borderId="241" xfId="0" applyFont="1" applyFill="1" applyBorder="1" applyAlignment="1" applyProtection="1">
      <alignment vertical="center" wrapText="1"/>
      <protection locked="0"/>
    </xf>
    <xf numFmtId="0" fontId="10" fillId="8" borderId="242" xfId="0" applyFont="1" applyFill="1" applyBorder="1" applyAlignment="1" applyProtection="1">
      <alignment vertical="center" wrapText="1"/>
      <protection locked="0"/>
    </xf>
    <xf numFmtId="0" fontId="10" fillId="8" borderId="243" xfId="0" applyFont="1" applyFill="1" applyBorder="1" applyAlignment="1" applyProtection="1">
      <alignment vertical="center" wrapText="1"/>
      <protection locked="0"/>
    </xf>
    <xf numFmtId="0" fontId="10" fillId="8" borderId="244" xfId="0" applyFont="1" applyFill="1" applyBorder="1" applyAlignment="1" applyProtection="1">
      <alignment vertical="center" wrapText="1"/>
      <protection locked="0"/>
    </xf>
    <xf numFmtId="0" fontId="10" fillId="6" borderId="44" xfId="9" applyFont="1" applyFill="1" applyBorder="1">
      <alignment vertical="center"/>
    </xf>
    <xf numFmtId="0" fontId="41" fillId="0" borderId="45" xfId="9" applyBorder="1">
      <alignment vertical="center"/>
    </xf>
    <xf numFmtId="0" fontId="41" fillId="0" borderId="42" xfId="9" applyBorder="1">
      <alignment vertical="center"/>
    </xf>
    <xf numFmtId="0" fontId="41" fillId="0" borderId="25" xfId="9" applyBorder="1">
      <alignment vertical="center"/>
    </xf>
    <xf numFmtId="0" fontId="41" fillId="0" borderId="0" xfId="9">
      <alignment vertical="center"/>
    </xf>
    <xf numFmtId="0" fontId="41" fillId="0" borderId="26" xfId="9" applyBorder="1">
      <alignment vertical="center"/>
    </xf>
    <xf numFmtId="0" fontId="41" fillId="0" borderId="28" xfId="9" applyBorder="1">
      <alignment vertical="center"/>
    </xf>
    <xf numFmtId="0" fontId="41" fillId="0" borderId="29" xfId="9" applyBorder="1">
      <alignment vertical="center"/>
    </xf>
    <xf numFmtId="0" fontId="41" fillId="0" borderId="30" xfId="9" applyBorder="1">
      <alignment vertical="center"/>
    </xf>
    <xf numFmtId="183" fontId="10" fillId="6" borderId="59" xfId="9" applyNumberFormat="1" applyFont="1" applyFill="1" applyBorder="1" applyAlignment="1">
      <alignment horizontal="center" vertical="center"/>
    </xf>
    <xf numFmtId="183" fontId="0" fillId="0" borderId="45" xfId="9" applyNumberFormat="1" applyFont="1" applyBorder="1" applyAlignment="1">
      <alignment horizontal="center" vertical="center"/>
    </xf>
    <xf numFmtId="183" fontId="0" fillId="0" borderId="42" xfId="9" applyNumberFormat="1" applyFont="1" applyBorder="1" applyAlignment="1">
      <alignment horizontal="center" vertical="center"/>
    </xf>
    <xf numFmtId="183" fontId="0" fillId="0" borderId="64" xfId="9" applyNumberFormat="1" applyFont="1" applyBorder="1" applyAlignment="1">
      <alignment horizontal="center" vertical="center"/>
    </xf>
    <xf numFmtId="183" fontId="0" fillId="0" borderId="29" xfId="9" applyNumberFormat="1" applyFont="1" applyBorder="1" applyAlignment="1">
      <alignment horizontal="center" vertical="center"/>
    </xf>
    <xf numFmtId="183" fontId="0" fillId="0" borderId="30" xfId="9" applyNumberFormat="1" applyFont="1" applyBorder="1" applyAlignment="1">
      <alignment horizontal="center" vertical="center"/>
    </xf>
    <xf numFmtId="183" fontId="24" fillId="6" borderId="59" xfId="9" applyNumberFormat="1" applyFont="1" applyFill="1" applyBorder="1" applyAlignment="1">
      <alignment horizontal="center" vertical="center" wrapText="1"/>
    </xf>
    <xf numFmtId="183" fontId="24" fillId="0" borderId="45" xfId="9" applyNumberFormat="1" applyFont="1" applyBorder="1" applyAlignment="1">
      <alignment horizontal="center" vertical="center" wrapText="1"/>
    </xf>
    <xf numFmtId="183" fontId="24" fillId="0" borderId="42" xfId="9" applyNumberFormat="1" applyFont="1" applyBorder="1" applyAlignment="1">
      <alignment horizontal="center" vertical="center" wrapText="1"/>
    </xf>
    <xf numFmtId="183" fontId="24" fillId="0" borderId="64" xfId="9" applyNumberFormat="1" applyFont="1" applyBorder="1" applyAlignment="1">
      <alignment horizontal="center" vertical="center" wrapText="1"/>
    </xf>
    <xf numFmtId="183" fontId="24" fillId="0" borderId="29" xfId="9" applyNumberFormat="1" applyFont="1" applyBorder="1" applyAlignment="1">
      <alignment horizontal="center" vertical="center" wrapText="1"/>
    </xf>
    <xf numFmtId="183" fontId="24" fillId="0" borderId="30" xfId="9" applyNumberFormat="1" applyFont="1" applyBorder="1" applyAlignment="1">
      <alignment horizontal="center" vertical="center" wrapText="1"/>
    </xf>
    <xf numFmtId="183" fontId="10" fillId="6" borderId="250" xfId="9" applyNumberFormat="1" applyFont="1" applyFill="1" applyBorder="1" applyAlignment="1">
      <alignment horizontal="center" vertical="center"/>
    </xf>
    <xf numFmtId="183" fontId="0" fillId="0" borderId="250" xfId="9" applyNumberFormat="1" applyFont="1" applyBorder="1" applyAlignment="1">
      <alignment horizontal="center" vertical="center"/>
    </xf>
    <xf numFmtId="183" fontId="0" fillId="0" borderId="257" xfId="9" applyNumberFormat="1" applyFont="1" applyBorder="1" applyAlignment="1">
      <alignment horizontal="center" vertical="center"/>
    </xf>
    <xf numFmtId="183" fontId="0" fillId="0" borderId="34" xfId="9" applyNumberFormat="1" applyFont="1" applyBorder="1" applyAlignment="1">
      <alignment horizontal="center" vertical="center"/>
    </xf>
    <xf numFmtId="183" fontId="0" fillId="0" borderId="35" xfId="9" applyNumberFormat="1" applyFont="1" applyBorder="1" applyAlignment="1">
      <alignment horizontal="center" vertical="center"/>
    </xf>
    <xf numFmtId="191" fontId="10" fillId="6" borderId="158" xfId="9" applyNumberFormat="1" applyFont="1" applyFill="1" applyBorder="1">
      <alignment vertical="center"/>
    </xf>
    <xf numFmtId="191" fontId="10" fillId="6" borderId="159" xfId="9" applyNumberFormat="1" applyFont="1" applyFill="1" applyBorder="1">
      <alignment vertical="center"/>
    </xf>
    <xf numFmtId="191" fontId="10" fillId="6" borderId="162" xfId="9" applyNumberFormat="1" applyFont="1" applyFill="1" applyBorder="1">
      <alignment vertical="center"/>
    </xf>
    <xf numFmtId="191" fontId="10" fillId="6" borderId="160" xfId="9" applyNumberFormat="1" applyFont="1" applyFill="1" applyBorder="1">
      <alignment vertical="center"/>
    </xf>
    <xf numFmtId="191" fontId="10" fillId="6" borderId="161" xfId="9" applyNumberFormat="1" applyFont="1" applyFill="1" applyBorder="1">
      <alignment vertical="center"/>
    </xf>
    <xf numFmtId="191" fontId="10" fillId="6" borderId="163" xfId="9" applyNumberFormat="1" applyFont="1" applyFill="1" applyBorder="1">
      <alignment vertical="center"/>
    </xf>
    <xf numFmtId="0" fontId="2" fillId="4" borderId="0" xfId="9" applyFont="1" applyFill="1">
      <alignment vertical="center"/>
    </xf>
    <xf numFmtId="192" fontId="10" fillId="8" borderId="59" xfId="9" applyNumberFormat="1" applyFont="1" applyFill="1" applyBorder="1">
      <alignment vertical="center"/>
    </xf>
    <xf numFmtId="192" fontId="10" fillId="8" borderId="45" xfId="9" applyNumberFormat="1" applyFont="1" applyFill="1" applyBorder="1">
      <alignment vertical="center"/>
    </xf>
    <xf numFmtId="192" fontId="10" fillId="8" borderId="42" xfId="9" applyNumberFormat="1" applyFont="1" applyFill="1" applyBorder="1">
      <alignment vertical="center"/>
    </xf>
    <xf numFmtId="192" fontId="10" fillId="8" borderId="64" xfId="9" applyNumberFormat="1" applyFont="1" applyFill="1" applyBorder="1">
      <alignment vertical="center"/>
    </xf>
    <xf numFmtId="192" fontId="10" fillId="8" borderId="29" xfId="9" applyNumberFormat="1" applyFont="1" applyFill="1" applyBorder="1">
      <alignment vertical="center"/>
    </xf>
    <xf numFmtId="192" fontId="10" fillId="8" borderId="30" xfId="9" applyNumberFormat="1" applyFont="1" applyFill="1" applyBorder="1">
      <alignment vertical="center"/>
    </xf>
    <xf numFmtId="0" fontId="10" fillId="6" borderId="38" xfId="9" applyFont="1" applyFill="1" applyBorder="1">
      <alignment vertical="center"/>
    </xf>
    <xf numFmtId="0" fontId="10" fillId="6" borderId="27" xfId="9" applyFont="1" applyFill="1" applyBorder="1">
      <alignment vertical="center"/>
    </xf>
    <xf numFmtId="0" fontId="10" fillId="6" borderId="31" xfId="9" applyFont="1" applyFill="1" applyBorder="1">
      <alignment vertical="center"/>
    </xf>
    <xf numFmtId="0" fontId="10" fillId="6" borderId="153" xfId="9" applyFont="1" applyFill="1" applyBorder="1">
      <alignment vertical="center"/>
    </xf>
    <xf numFmtId="0" fontId="10" fillId="6" borderId="154" xfId="9" applyFont="1" applyFill="1" applyBorder="1">
      <alignment vertical="center"/>
    </xf>
    <xf numFmtId="0" fontId="10" fillId="6" borderId="155" xfId="9" applyFont="1" applyFill="1" applyBorder="1">
      <alignment vertical="center"/>
    </xf>
    <xf numFmtId="0" fontId="10" fillId="6" borderId="22" xfId="9" applyFont="1" applyFill="1" applyBorder="1">
      <alignment vertical="center"/>
    </xf>
    <xf numFmtId="0" fontId="10" fillId="6" borderId="23" xfId="9" applyFont="1" applyFill="1" applyBorder="1">
      <alignment vertical="center"/>
    </xf>
    <xf numFmtId="0" fontId="10" fillId="6" borderId="0" xfId="9" applyFont="1" applyFill="1">
      <alignment vertical="center"/>
    </xf>
    <xf numFmtId="0" fontId="10" fillId="6" borderId="26" xfId="9" applyFont="1" applyFill="1" applyBorder="1">
      <alignment vertical="center"/>
    </xf>
    <xf numFmtId="0" fontId="10" fillId="6" borderId="152" xfId="9" applyFont="1" applyFill="1" applyBorder="1">
      <alignment vertical="center"/>
    </xf>
    <xf numFmtId="0" fontId="0" fillId="9" borderId="0" xfId="3" applyFont="1" applyFill="1" applyAlignment="1" applyProtection="1">
      <alignment vertical="center" wrapText="1"/>
      <protection locked="0"/>
    </xf>
    <xf numFmtId="0" fontId="41" fillId="0" borderId="0" xfId="3" applyFont="1" applyAlignment="1" applyProtection="1">
      <alignment vertical="center" wrapText="1"/>
      <protection locked="0"/>
    </xf>
    <xf numFmtId="0" fontId="0" fillId="0" borderId="0" xfId="0" applyAlignment="1" applyProtection="1">
      <alignment vertical="center" wrapText="1"/>
      <protection locked="0"/>
    </xf>
    <xf numFmtId="0" fontId="10" fillId="6" borderId="44" xfId="9" applyFont="1" applyFill="1" applyBorder="1" applyAlignment="1">
      <alignment vertical="center" wrapText="1"/>
    </xf>
    <xf numFmtId="0" fontId="41" fillId="0" borderId="45" xfId="9" applyBorder="1" applyAlignment="1">
      <alignment vertical="center" wrapText="1"/>
    </xf>
    <xf numFmtId="0" fontId="41" fillId="0" borderId="25" xfId="9" applyBorder="1" applyAlignment="1">
      <alignment vertical="center" wrapText="1"/>
    </xf>
    <xf numFmtId="0" fontId="41" fillId="0" borderId="0" xfId="9" applyAlignment="1">
      <alignment vertical="center" wrapText="1"/>
    </xf>
    <xf numFmtId="0" fontId="10" fillId="6" borderId="156" xfId="9" applyFont="1" applyFill="1" applyBorder="1">
      <alignment vertical="center"/>
    </xf>
    <xf numFmtId="0" fontId="0" fillId="4" borderId="0" xfId="9" applyFont="1" applyFill="1" applyAlignment="1">
      <alignment horizontal="right" vertical="center"/>
    </xf>
    <xf numFmtId="0" fontId="10" fillId="4" borderId="0" xfId="9" applyFont="1" applyFill="1" applyProtection="1">
      <alignment vertical="center"/>
      <protection locked="0"/>
    </xf>
    <xf numFmtId="0" fontId="10" fillId="8" borderId="178" xfId="9" applyFont="1" applyFill="1" applyBorder="1" applyAlignment="1">
      <alignment horizontal="right" vertical="center" shrinkToFit="1"/>
    </xf>
    <xf numFmtId="0" fontId="41" fillId="8" borderId="179" xfId="9" applyFill="1" applyBorder="1" applyAlignment="1">
      <alignment horizontal="right" vertical="center" shrinkToFit="1"/>
    </xf>
    <xf numFmtId="0" fontId="41" fillId="8" borderId="180" xfId="9" applyFill="1" applyBorder="1" applyAlignment="1">
      <alignment horizontal="right" vertical="center" shrinkToFit="1"/>
    </xf>
    <xf numFmtId="0" fontId="10" fillId="8" borderId="223" xfId="9" applyFont="1" applyFill="1" applyBorder="1" applyAlignment="1">
      <alignment horizontal="right" vertical="center" shrinkToFit="1"/>
    </xf>
    <xf numFmtId="0" fontId="41" fillId="8" borderId="187" xfId="9" applyFill="1" applyBorder="1" applyAlignment="1">
      <alignment horizontal="right" vertical="center" shrinkToFit="1"/>
    </xf>
    <xf numFmtId="0" fontId="41" fillId="8" borderId="224" xfId="9" applyFill="1" applyBorder="1" applyAlignment="1">
      <alignment horizontal="right" vertical="center" shrinkToFit="1"/>
    </xf>
    <xf numFmtId="0" fontId="41" fillId="8" borderId="182" xfId="9" applyFill="1" applyBorder="1" applyAlignment="1">
      <alignment horizontal="right" vertical="center" shrinkToFit="1"/>
    </xf>
    <xf numFmtId="0" fontId="41" fillId="8" borderId="183" xfId="9" applyFill="1" applyBorder="1" applyAlignment="1">
      <alignment horizontal="right" vertical="center" shrinkToFit="1"/>
    </xf>
    <xf numFmtId="0" fontId="41" fillId="8" borderId="184" xfId="9" applyFill="1" applyBorder="1" applyAlignment="1">
      <alignment horizontal="right" vertical="center" shrinkToFit="1"/>
    </xf>
    <xf numFmtId="0" fontId="10" fillId="8" borderId="38" xfId="9" applyFont="1" applyFill="1" applyBorder="1" applyAlignment="1">
      <alignment horizontal="right" vertical="center" shrinkToFit="1"/>
    </xf>
    <xf numFmtId="0" fontId="41" fillId="8" borderId="38" xfId="9" applyFill="1" applyBorder="1" applyAlignment="1">
      <alignment horizontal="right" vertical="center" shrinkToFit="1"/>
    </xf>
    <xf numFmtId="0" fontId="10" fillId="8" borderId="27" xfId="9" applyFont="1" applyFill="1" applyBorder="1" applyAlignment="1">
      <alignment horizontal="right" vertical="center" shrinkToFit="1"/>
    </xf>
    <xf numFmtId="0" fontId="41" fillId="8" borderId="27" xfId="9" applyFill="1" applyBorder="1" applyAlignment="1">
      <alignment horizontal="right" vertical="center" shrinkToFit="1"/>
    </xf>
    <xf numFmtId="0" fontId="41" fillId="8" borderId="31" xfId="9" applyFill="1" applyBorder="1" applyAlignment="1">
      <alignment horizontal="right" vertical="center" shrinkToFit="1"/>
    </xf>
    <xf numFmtId="0" fontId="0" fillId="6" borderId="44" xfId="9" applyFont="1" applyFill="1" applyBorder="1" applyAlignment="1">
      <alignment vertical="center" wrapText="1"/>
    </xf>
    <xf numFmtId="0" fontId="0" fillId="0" borderId="45" xfId="0" applyBorder="1" applyAlignment="1">
      <alignment vertical="center" wrapText="1"/>
    </xf>
    <xf numFmtId="0" fontId="0" fillId="0" borderId="42" xfId="0" applyBorder="1" applyAlignment="1">
      <alignment vertical="center" wrapText="1"/>
    </xf>
    <xf numFmtId="0" fontId="0" fillId="6" borderId="25" xfId="9" applyFont="1" applyFill="1" applyBorder="1" applyAlignment="1">
      <alignment vertical="center" wrapText="1"/>
    </xf>
    <xf numFmtId="0" fontId="0" fillId="0" borderId="26" xfId="0" applyBorder="1" applyAlignment="1">
      <alignment vertical="center" wrapText="1"/>
    </xf>
    <xf numFmtId="0" fontId="0" fillId="0" borderId="25" xfId="0" applyBorder="1" applyAlignment="1">
      <alignment vertical="center" wrapText="1"/>
    </xf>
    <xf numFmtId="0" fontId="41" fillId="6" borderId="0" xfId="9" applyFill="1" applyAlignment="1">
      <alignment vertical="center" wrapText="1"/>
    </xf>
    <xf numFmtId="0" fontId="41" fillId="0" borderId="0" xfId="0" applyFont="1" applyAlignment="1">
      <alignment vertical="center" wrapText="1"/>
    </xf>
    <xf numFmtId="0" fontId="0" fillId="6" borderId="59" xfId="9" applyFont="1" applyFill="1" applyBorder="1" applyAlignment="1">
      <alignment vertical="center" wrapText="1"/>
    </xf>
    <xf numFmtId="0" fontId="0" fillId="6" borderId="67" xfId="9" applyFont="1" applyFill="1" applyBorder="1" applyAlignment="1">
      <alignment vertical="center" wrapText="1"/>
    </xf>
    <xf numFmtId="0" fontId="0" fillId="0" borderId="67" xfId="0" applyBorder="1" applyAlignment="1">
      <alignment vertical="center" wrapText="1"/>
    </xf>
    <xf numFmtId="0" fontId="0" fillId="0" borderId="64" xfId="0"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10" fillId="8" borderId="94" xfId="9" applyFont="1" applyFill="1" applyBorder="1" applyAlignment="1">
      <alignment vertical="center" shrinkToFit="1"/>
    </xf>
    <xf numFmtId="0" fontId="10" fillId="8" borderId="95" xfId="9" applyFont="1" applyFill="1" applyBorder="1" applyAlignment="1">
      <alignment vertical="center" shrinkToFit="1"/>
    </xf>
    <xf numFmtId="0" fontId="10" fillId="8" borderId="96" xfId="9" applyFont="1" applyFill="1" applyBorder="1" applyAlignment="1">
      <alignment vertical="center" shrinkToFit="1"/>
    </xf>
    <xf numFmtId="0" fontId="10" fillId="8" borderId="97" xfId="9" applyFont="1" applyFill="1" applyBorder="1" applyAlignment="1">
      <alignment vertical="center" shrinkToFit="1"/>
    </xf>
    <xf numFmtId="0" fontId="10" fillId="8" borderId="83" xfId="9" applyFont="1" applyFill="1" applyBorder="1" applyAlignment="1">
      <alignment vertical="center" shrinkToFit="1"/>
    </xf>
    <xf numFmtId="0" fontId="10" fillId="8" borderId="91" xfId="9" applyFont="1" applyFill="1" applyBorder="1" applyAlignment="1">
      <alignment vertical="center" shrinkToFit="1"/>
    </xf>
    <xf numFmtId="0" fontId="10" fillId="6" borderId="95" xfId="9" applyFont="1" applyFill="1" applyBorder="1" applyAlignment="1">
      <alignment vertical="center" shrinkToFit="1"/>
    </xf>
    <xf numFmtId="0" fontId="41" fillId="6" borderId="95" xfId="9" applyFill="1" applyBorder="1" applyAlignment="1">
      <alignment vertical="center" shrinkToFit="1"/>
    </xf>
    <xf numFmtId="0" fontId="41" fillId="6" borderId="185" xfId="9" applyFill="1" applyBorder="1" applyAlignment="1">
      <alignment vertical="center" shrinkToFit="1"/>
    </xf>
    <xf numFmtId="0" fontId="10" fillId="6" borderId="83" xfId="9" applyFont="1" applyFill="1" applyBorder="1" applyAlignment="1">
      <alignment vertical="center" shrinkToFit="1"/>
    </xf>
    <xf numFmtId="0" fontId="41" fillId="6" borderId="83" xfId="9" applyFill="1" applyBorder="1" applyAlignment="1">
      <alignment vertical="center" shrinkToFit="1"/>
    </xf>
    <xf numFmtId="0" fontId="41" fillId="6" borderId="101" xfId="9" applyFill="1" applyBorder="1" applyAlignment="1">
      <alignment vertical="center" shrinkToFit="1"/>
    </xf>
    <xf numFmtId="0" fontId="0" fillId="8" borderId="45" xfId="9" applyFont="1" applyFill="1" applyBorder="1" applyAlignment="1">
      <alignment horizontal="right" vertical="center" shrinkToFit="1"/>
    </xf>
    <xf numFmtId="0" fontId="0" fillId="8" borderId="42" xfId="9" applyFont="1" applyFill="1" applyBorder="1" applyAlignment="1">
      <alignment horizontal="right" vertical="center" shrinkToFit="1"/>
    </xf>
    <xf numFmtId="0" fontId="0" fillId="8" borderId="0" xfId="9" applyFont="1" applyFill="1" applyAlignment="1">
      <alignment horizontal="right" vertical="center" shrinkToFit="1"/>
    </xf>
    <xf numFmtId="0" fontId="0" fillId="8" borderId="26" xfId="9" applyFont="1" applyFill="1" applyBorder="1" applyAlignment="1">
      <alignment horizontal="right" vertical="center" shrinkToFit="1"/>
    </xf>
    <xf numFmtId="0" fontId="0" fillId="8" borderId="29" xfId="9" applyFont="1" applyFill="1" applyBorder="1" applyAlignment="1">
      <alignment horizontal="right" vertical="center" shrinkToFit="1"/>
    </xf>
    <xf numFmtId="0" fontId="0" fillId="8" borderId="30" xfId="9" applyFont="1" applyFill="1" applyBorder="1" applyAlignment="1">
      <alignment horizontal="right" vertical="center" shrinkToFit="1"/>
    </xf>
    <xf numFmtId="0" fontId="2" fillId="11" borderId="0" xfId="9" applyFont="1" applyFill="1" applyAlignment="1">
      <alignment vertical="center" wrapText="1"/>
    </xf>
    <xf numFmtId="0" fontId="22" fillId="2" borderId="0" xfId="9" applyFont="1" applyFill="1" applyAlignment="1">
      <alignment horizontal="center" vertical="center"/>
    </xf>
    <xf numFmtId="0" fontId="26" fillId="0" borderId="0" xfId="9" applyFont="1" applyAlignment="1">
      <alignment horizontal="center" vertical="center"/>
    </xf>
    <xf numFmtId="0" fontId="2" fillId="4" borderId="10" xfId="9" applyFont="1" applyFill="1" applyBorder="1" applyAlignment="1">
      <alignment horizontal="center" vertical="center" shrinkToFit="1"/>
    </xf>
    <xf numFmtId="0" fontId="28" fillId="4" borderId="256" xfId="9" applyFont="1" applyFill="1" applyBorder="1" applyAlignment="1">
      <alignment horizontal="center" vertical="center" shrinkToFit="1"/>
    </xf>
    <xf numFmtId="0" fontId="28" fillId="4" borderId="250" xfId="9" applyFont="1" applyFill="1" applyBorder="1" applyAlignment="1">
      <alignment horizontal="center" vertical="center" shrinkToFit="1"/>
    </xf>
    <xf numFmtId="0" fontId="28" fillId="4" borderId="257" xfId="9" applyFont="1" applyFill="1" applyBorder="1" applyAlignment="1">
      <alignment horizontal="center" vertical="center" shrinkToFit="1"/>
    </xf>
    <xf numFmtId="0" fontId="10" fillId="6" borderId="10" xfId="9" applyFont="1" applyFill="1" applyBorder="1">
      <alignment vertical="center"/>
    </xf>
    <xf numFmtId="0" fontId="10" fillId="8" borderId="0" xfId="9" applyFont="1" applyFill="1" applyAlignment="1" applyProtection="1">
      <alignment horizontal="right" vertical="center"/>
      <protection locked="0"/>
    </xf>
    <xf numFmtId="49" fontId="10" fillId="5" borderId="135" xfId="9" applyNumberFormat="1" applyFont="1" applyFill="1" applyBorder="1" applyAlignment="1" applyProtection="1">
      <alignment vertical="center" shrinkToFit="1"/>
      <protection locked="0"/>
    </xf>
    <xf numFmtId="49" fontId="10" fillId="5" borderId="136" xfId="9" applyNumberFormat="1" applyFont="1" applyFill="1" applyBorder="1" applyAlignment="1" applyProtection="1">
      <alignment vertical="center" shrinkToFit="1"/>
      <protection locked="0"/>
    </xf>
    <xf numFmtId="49" fontId="10" fillId="5" borderId="143" xfId="9" applyNumberFormat="1" applyFont="1" applyFill="1" applyBorder="1" applyAlignment="1" applyProtection="1">
      <alignment vertical="center" shrinkToFit="1"/>
      <protection locked="0"/>
    </xf>
    <xf numFmtId="0" fontId="13" fillId="6" borderId="0" xfId="9" applyFont="1" applyFill="1" applyAlignment="1">
      <alignment horizontal="center" vertical="center"/>
    </xf>
    <xf numFmtId="0" fontId="0" fillId="8" borderId="134" xfId="9" applyFont="1" applyFill="1" applyBorder="1" applyAlignment="1">
      <alignment horizontal="center" vertical="center" wrapText="1"/>
    </xf>
    <xf numFmtId="0" fontId="0" fillId="8" borderId="134" xfId="0" applyFill="1" applyBorder="1" applyAlignment="1">
      <alignment horizontal="center" vertical="center" wrapText="1"/>
    </xf>
    <xf numFmtId="196" fontId="10" fillId="0" borderId="134" xfId="9" applyNumberFormat="1" applyFont="1" applyBorder="1" applyAlignment="1" applyProtection="1">
      <alignment horizontal="center" vertical="center" wrapText="1"/>
      <protection locked="0"/>
    </xf>
    <xf numFmtId="196" fontId="10" fillId="0" borderId="134" xfId="0" applyNumberFormat="1" applyFont="1" applyBorder="1" applyAlignment="1" applyProtection="1">
      <alignment horizontal="center" vertical="center" wrapText="1"/>
      <protection locked="0"/>
    </xf>
    <xf numFmtId="0" fontId="10" fillId="5" borderId="134" xfId="9" applyFont="1" applyFill="1"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0" fontId="0" fillId="0" borderId="142" xfId="0" applyBorder="1" applyAlignment="1" applyProtection="1">
      <alignment horizontal="center" vertical="center" wrapText="1"/>
      <protection locked="0"/>
    </xf>
    <xf numFmtId="49" fontId="10" fillId="5" borderId="137" xfId="9" applyNumberFormat="1" applyFont="1" applyFill="1" applyBorder="1" applyAlignment="1" applyProtection="1">
      <alignment vertical="center" shrinkToFit="1"/>
      <protection locked="0"/>
    </xf>
    <xf numFmtId="49" fontId="41" fillId="0" borderId="138" xfId="9" applyNumberFormat="1" applyBorder="1" applyAlignment="1" applyProtection="1">
      <alignment vertical="center" shrinkToFit="1"/>
      <protection locked="0"/>
    </xf>
    <xf numFmtId="49" fontId="41" fillId="0" borderId="144" xfId="9" applyNumberFormat="1" applyBorder="1" applyAlignment="1" applyProtection="1">
      <alignment vertical="center" shrinkToFit="1"/>
      <protection locked="0"/>
    </xf>
    <xf numFmtId="191" fontId="10" fillId="6" borderId="45" xfId="9" applyNumberFormat="1" applyFont="1" applyFill="1" applyBorder="1">
      <alignment vertical="center"/>
    </xf>
    <xf numFmtId="0" fontId="0" fillId="0" borderId="45" xfId="0" applyBorder="1">
      <alignment vertical="center"/>
    </xf>
    <xf numFmtId="0" fontId="0" fillId="0" borderId="42" xfId="0" applyBorder="1">
      <alignment vertical="center"/>
    </xf>
    <xf numFmtId="0" fontId="0" fillId="0" borderId="47" xfId="0" applyBorder="1">
      <alignment vertical="center"/>
    </xf>
    <xf numFmtId="0" fontId="0" fillId="0" borderId="71" xfId="0" applyBorder="1">
      <alignment vertical="center"/>
    </xf>
    <xf numFmtId="0" fontId="10" fillId="6" borderId="45" xfId="9" applyFont="1" applyFill="1" applyBorder="1" applyAlignment="1">
      <alignment horizontal="center" vertical="center"/>
    </xf>
    <xf numFmtId="0" fontId="10" fillId="6" borderId="29" xfId="9" applyFont="1" applyFill="1" applyBorder="1" applyAlignment="1">
      <alignment horizontal="center" vertical="center"/>
    </xf>
    <xf numFmtId="0" fontId="10" fillId="6" borderId="25" xfId="9" applyFont="1" applyFill="1" applyBorder="1" applyAlignment="1">
      <alignment horizontal="left" vertical="center"/>
    </xf>
    <xf numFmtId="0" fontId="23" fillId="6" borderId="28" xfId="3" applyFill="1" applyBorder="1" applyAlignment="1" applyProtection="1">
      <alignment horizontal="center" vertical="center" wrapText="1"/>
      <protection locked="0"/>
    </xf>
    <xf numFmtId="0" fontId="23" fillId="0" borderId="29" xfId="3" applyBorder="1" applyAlignment="1" applyProtection="1">
      <alignment horizontal="center" vertical="center" wrapText="1"/>
      <protection locked="0"/>
    </xf>
    <xf numFmtId="0" fontId="23" fillId="0" borderId="246" xfId="3" applyBorder="1" applyAlignment="1" applyProtection="1">
      <alignment horizontal="center" vertical="center" wrapText="1"/>
      <protection locked="0"/>
    </xf>
    <xf numFmtId="0" fontId="10" fillId="6" borderId="118" xfId="9" applyFont="1" applyFill="1" applyBorder="1" applyAlignment="1">
      <alignment vertical="center" shrinkToFit="1"/>
    </xf>
    <xf numFmtId="0" fontId="10" fillId="6" borderId="119" xfId="9" applyFont="1" applyFill="1" applyBorder="1" applyAlignment="1">
      <alignment vertical="center" shrinkToFit="1"/>
    </xf>
    <xf numFmtId="0" fontId="10" fillId="0" borderId="125" xfId="9" applyFont="1" applyBorder="1" applyAlignment="1" applyProtection="1">
      <alignment horizontal="center" vertical="center"/>
      <protection locked="0"/>
    </xf>
    <xf numFmtId="0" fontId="10" fillId="0" borderId="126" xfId="9" applyFont="1" applyBorder="1" applyAlignment="1" applyProtection="1">
      <alignment horizontal="center" vertical="center"/>
      <protection locked="0"/>
    </xf>
    <xf numFmtId="0" fontId="10" fillId="0" borderId="146" xfId="9" applyFont="1" applyBorder="1" applyAlignment="1" applyProtection="1">
      <alignment horizontal="center" vertical="center"/>
      <protection locked="0"/>
    </xf>
    <xf numFmtId="0" fontId="9" fillId="6" borderId="0" xfId="3" applyFont="1" applyFill="1" applyAlignment="1" applyProtection="1">
      <alignment vertical="center"/>
      <protection locked="0"/>
    </xf>
    <xf numFmtId="0" fontId="9" fillId="0" borderId="0" xfId="3" applyFont="1" applyAlignment="1" applyProtection="1">
      <alignment vertical="center"/>
      <protection locked="0"/>
    </xf>
    <xf numFmtId="0" fontId="10" fillId="6" borderId="21" xfId="9" applyFont="1" applyFill="1" applyBorder="1" applyAlignment="1">
      <alignment vertical="center" wrapText="1"/>
    </xf>
    <xf numFmtId="0" fontId="41" fillId="0" borderId="22" xfId="8" applyBorder="1" applyAlignment="1">
      <alignment vertical="center" wrapText="1"/>
    </xf>
    <xf numFmtId="0" fontId="10" fillId="6" borderId="25" xfId="9" applyFont="1" applyFill="1" applyBorder="1" applyAlignment="1">
      <alignment vertical="center" wrapText="1"/>
    </xf>
    <xf numFmtId="0" fontId="41" fillId="0" borderId="0" xfId="8" applyAlignment="1">
      <alignment vertical="center" wrapText="1"/>
    </xf>
    <xf numFmtId="0" fontId="41" fillId="0" borderId="25" xfId="8" applyBorder="1" applyAlignment="1">
      <alignment vertical="center" wrapText="1"/>
    </xf>
    <xf numFmtId="0" fontId="41" fillId="0" borderId="123" xfId="8" applyBorder="1" applyAlignment="1">
      <alignment vertical="center" wrapText="1"/>
    </xf>
    <xf numFmtId="0" fontId="10" fillId="6" borderId="116" xfId="9" applyFont="1" applyFill="1" applyBorder="1" applyAlignment="1">
      <alignment vertical="center" wrapText="1"/>
    </xf>
    <xf numFmtId="49" fontId="10" fillId="5" borderId="114" xfId="9" applyNumberFormat="1" applyFont="1" applyFill="1" applyBorder="1" applyProtection="1">
      <alignment vertical="center"/>
      <protection locked="0"/>
    </xf>
    <xf numFmtId="49" fontId="0" fillId="0" borderId="115" xfId="0" applyNumberFormat="1" applyBorder="1" applyProtection="1">
      <alignment vertical="center"/>
      <protection locked="0"/>
    </xf>
    <xf numFmtId="49" fontId="0" fillId="0" borderId="147" xfId="0" applyNumberFormat="1" applyBorder="1" applyProtection="1">
      <alignment vertical="center"/>
      <protection locked="0"/>
    </xf>
    <xf numFmtId="192" fontId="10" fillId="8" borderId="45" xfId="9" applyNumberFormat="1" applyFont="1" applyFill="1" applyBorder="1" applyAlignment="1">
      <alignment horizontal="right" vertical="center"/>
    </xf>
    <xf numFmtId="0" fontId="0" fillId="0" borderId="29" xfId="0" applyBorder="1">
      <alignment vertical="center"/>
    </xf>
    <xf numFmtId="0" fontId="0" fillId="0" borderId="30" xfId="0" applyBorder="1">
      <alignment vertical="center"/>
    </xf>
    <xf numFmtId="0" fontId="10" fillId="6" borderId="44" xfId="9" applyFont="1" applyFill="1" applyBorder="1" applyAlignment="1">
      <alignment horizontal="center" vertical="center"/>
    </xf>
    <xf numFmtId="0" fontId="10" fillId="6" borderId="28" xfId="9" applyFont="1" applyFill="1" applyBorder="1" applyAlignment="1">
      <alignment horizontal="center" vertical="center"/>
    </xf>
    <xf numFmtId="0" fontId="10" fillId="6" borderId="17" xfId="9" applyFont="1" applyFill="1" applyBorder="1" applyAlignment="1">
      <alignment horizontal="left" vertical="center"/>
    </xf>
    <xf numFmtId="0" fontId="10" fillId="6" borderId="44" xfId="9" applyFont="1" applyFill="1" applyBorder="1" applyAlignment="1">
      <alignment horizontal="left" vertical="center"/>
    </xf>
    <xf numFmtId="0" fontId="10" fillId="6" borderId="15" xfId="9" applyFont="1" applyFill="1" applyBorder="1" applyAlignment="1">
      <alignment horizontal="left" vertical="center"/>
    </xf>
    <xf numFmtId="0" fontId="10" fillId="6" borderId="21" xfId="9" applyFont="1" applyFill="1" applyBorder="1" applyAlignment="1">
      <alignment horizontal="center" vertical="center"/>
    </xf>
    <xf numFmtId="0" fontId="41" fillId="6" borderId="22" xfId="9" applyFill="1" applyBorder="1" applyAlignment="1">
      <alignment horizontal="center" vertical="center"/>
    </xf>
    <xf numFmtId="0" fontId="41" fillId="6" borderId="23" xfId="9" applyFill="1" applyBorder="1" applyAlignment="1">
      <alignment horizontal="center" vertical="center"/>
    </xf>
    <xf numFmtId="0" fontId="41" fillId="6" borderId="120" xfId="9" applyFill="1" applyBorder="1" applyAlignment="1">
      <alignment horizontal="center" vertical="center"/>
    </xf>
    <xf numFmtId="0" fontId="41" fillId="6" borderId="216" xfId="9" applyFill="1" applyBorder="1" applyAlignment="1">
      <alignment horizontal="center" vertical="center"/>
    </xf>
    <xf numFmtId="0" fontId="41" fillId="6" borderId="93" xfId="9" applyFill="1" applyBorder="1" applyAlignment="1">
      <alignment horizontal="center" vertical="center"/>
    </xf>
    <xf numFmtId="185" fontId="10" fillId="8" borderId="22" xfId="9" applyNumberFormat="1" applyFont="1" applyFill="1" applyBorder="1" applyAlignment="1">
      <alignment horizontal="center" vertical="center"/>
    </xf>
    <xf numFmtId="185" fontId="41" fillId="8" borderId="22" xfId="9" applyNumberFormat="1" applyFill="1" applyBorder="1" applyAlignment="1">
      <alignment horizontal="center" vertical="center"/>
    </xf>
    <xf numFmtId="0" fontId="41" fillId="8" borderId="216" xfId="9" applyFill="1" applyBorder="1">
      <alignment vertical="center"/>
    </xf>
    <xf numFmtId="0" fontId="68" fillId="8" borderId="28" xfId="3" applyNumberFormat="1" applyFont="1" applyFill="1" applyBorder="1" applyAlignment="1" applyProtection="1">
      <alignment horizontal="center" vertical="center" wrapText="1"/>
      <protection locked="0"/>
    </xf>
    <xf numFmtId="0" fontId="68" fillId="8" borderId="25" xfId="3" applyNumberFormat="1" applyFont="1" applyFill="1" applyBorder="1" applyAlignment="1" applyProtection="1">
      <alignment horizontal="center" vertical="center" wrapText="1"/>
      <protection locked="0"/>
    </xf>
    <xf numFmtId="0" fontId="23" fillId="6" borderId="28" xfId="3" applyNumberFormat="1" applyFill="1" applyBorder="1" applyAlignment="1" applyProtection="1">
      <alignment horizontal="center" vertical="center" wrapText="1"/>
      <protection locked="0"/>
    </xf>
    <xf numFmtId="0" fontId="23" fillId="6" borderId="25" xfId="3" applyNumberFormat="1" applyFill="1" applyBorder="1" applyAlignment="1" applyProtection="1">
      <alignment horizontal="center" vertical="center" wrapText="1"/>
      <protection locked="0"/>
    </xf>
    <xf numFmtId="184" fontId="2" fillId="0" borderId="200" xfId="9" applyNumberFormat="1" applyFont="1" applyBorder="1" applyAlignment="1" applyProtection="1">
      <alignment horizontal="left" vertical="center" shrinkToFit="1"/>
      <protection locked="0"/>
    </xf>
    <xf numFmtId="184" fontId="2" fillId="0" borderId="201" xfId="9" applyNumberFormat="1" applyFont="1" applyBorder="1" applyAlignment="1" applyProtection="1">
      <alignment horizontal="left" vertical="center" shrinkToFit="1"/>
      <protection locked="0"/>
    </xf>
    <xf numFmtId="184" fontId="2" fillId="0" borderId="202" xfId="9" applyNumberFormat="1" applyFont="1" applyBorder="1" applyAlignment="1" applyProtection="1">
      <alignment horizontal="left" vertical="center" shrinkToFit="1"/>
      <protection locked="0"/>
    </xf>
    <xf numFmtId="184" fontId="2" fillId="0" borderId="203" xfId="9" applyNumberFormat="1" applyFont="1" applyBorder="1" applyAlignment="1" applyProtection="1">
      <alignment horizontal="left" vertical="center" shrinkToFit="1"/>
      <protection locked="0"/>
    </xf>
    <xf numFmtId="184" fontId="2" fillId="0" borderId="204" xfId="9" applyNumberFormat="1" applyFont="1" applyBorder="1" applyAlignment="1" applyProtection="1">
      <alignment horizontal="left" vertical="center" shrinkToFit="1"/>
      <protection locked="0"/>
    </xf>
    <xf numFmtId="184" fontId="2" fillId="0" borderId="205" xfId="9" applyNumberFormat="1" applyFont="1" applyBorder="1" applyAlignment="1" applyProtection="1">
      <alignment horizontal="left" vertical="center" shrinkToFit="1"/>
      <protection locked="0"/>
    </xf>
    <xf numFmtId="0" fontId="0" fillId="6" borderId="67" xfId="9" applyFont="1" applyFill="1" applyBorder="1">
      <alignment vertical="center"/>
    </xf>
    <xf numFmtId="0" fontId="0" fillId="6" borderId="11" xfId="9" applyFont="1" applyFill="1" applyBorder="1">
      <alignment vertical="center"/>
    </xf>
    <xf numFmtId="0" fontId="0" fillId="6" borderId="72" xfId="9" applyFont="1" applyFill="1" applyBorder="1">
      <alignment vertical="center"/>
    </xf>
    <xf numFmtId="0" fontId="2" fillId="8" borderId="59" xfId="9" applyFont="1" applyFill="1" applyBorder="1" applyAlignment="1">
      <alignment horizontal="center" vertical="center"/>
    </xf>
    <xf numFmtId="0" fontId="2" fillId="8" borderId="45" xfId="9" applyFont="1" applyFill="1" applyBorder="1" applyAlignment="1">
      <alignment horizontal="center" vertical="center"/>
    </xf>
    <xf numFmtId="0" fontId="2" fillId="8" borderId="42" xfId="9" applyFont="1" applyFill="1" applyBorder="1" applyAlignment="1">
      <alignment horizontal="center" vertical="center"/>
    </xf>
    <xf numFmtId="0" fontId="2" fillId="8" borderId="67" xfId="9" applyFont="1" applyFill="1" applyBorder="1" applyAlignment="1">
      <alignment horizontal="center" vertical="center"/>
    </xf>
    <xf numFmtId="0" fontId="2" fillId="8" borderId="0" xfId="9" applyFont="1" applyFill="1" applyAlignment="1">
      <alignment horizontal="center" vertical="center"/>
    </xf>
    <xf numFmtId="0" fontId="2" fillId="8" borderId="26" xfId="9" applyFont="1" applyFill="1" applyBorder="1" applyAlignment="1">
      <alignment horizontal="center" vertical="center"/>
    </xf>
    <xf numFmtId="0" fontId="2" fillId="8" borderId="64" xfId="9" applyFont="1" applyFill="1" applyBorder="1" applyAlignment="1">
      <alignment horizontal="center" vertical="center"/>
    </xf>
    <xf numFmtId="0" fontId="2" fillId="8" borderId="29" xfId="9" applyFont="1" applyFill="1" applyBorder="1" applyAlignment="1">
      <alignment horizontal="center" vertical="center"/>
    </xf>
    <xf numFmtId="0" fontId="2" fillId="8" borderId="30" xfId="9" applyFont="1" applyFill="1" applyBorder="1" applyAlignment="1">
      <alignment horizontal="center" vertical="center"/>
    </xf>
    <xf numFmtId="0" fontId="10" fillId="8" borderId="59" xfId="9" applyFont="1" applyFill="1" applyBorder="1" applyAlignment="1">
      <alignment horizontal="center" vertical="center"/>
    </xf>
    <xf numFmtId="0" fontId="10" fillId="8" borderId="45" xfId="9" applyFont="1" applyFill="1" applyBorder="1" applyAlignment="1">
      <alignment horizontal="center" vertical="center"/>
    </xf>
    <xf numFmtId="0" fontId="10" fillId="8" borderId="42" xfId="9" applyFont="1" applyFill="1" applyBorder="1" applyAlignment="1">
      <alignment horizontal="center" vertical="center"/>
    </xf>
    <xf numFmtId="0" fontId="10" fillId="8" borderId="67" xfId="9" applyFont="1" applyFill="1" applyBorder="1" applyAlignment="1">
      <alignment horizontal="center" vertical="center"/>
    </xf>
    <xf numFmtId="0" fontId="10" fillId="8" borderId="0" xfId="9" applyFont="1" applyFill="1" applyAlignment="1">
      <alignment horizontal="center" vertical="center"/>
    </xf>
    <xf numFmtId="0" fontId="10" fillId="8" borderId="26" xfId="9" applyFont="1" applyFill="1" applyBorder="1" applyAlignment="1">
      <alignment horizontal="center" vertical="center"/>
    </xf>
    <xf numFmtId="0" fontId="10" fillId="8" borderId="64" xfId="9" applyFont="1" applyFill="1" applyBorder="1" applyAlignment="1">
      <alignment horizontal="center" vertical="center"/>
    </xf>
    <xf numFmtId="0" fontId="10" fillId="8" borderId="29" xfId="9" applyFont="1" applyFill="1" applyBorder="1" applyAlignment="1">
      <alignment horizontal="center" vertical="center"/>
    </xf>
    <xf numFmtId="0" fontId="10" fillId="8" borderId="30" xfId="9" applyFont="1" applyFill="1" applyBorder="1" applyAlignment="1">
      <alignment horizontal="center" vertical="center"/>
    </xf>
    <xf numFmtId="0" fontId="10" fillId="6" borderId="33" xfId="9" applyFont="1" applyFill="1" applyBorder="1" applyAlignment="1">
      <alignment vertical="center" wrapText="1"/>
    </xf>
    <xf numFmtId="0" fontId="10" fillId="6" borderId="45" xfId="9" applyFont="1" applyFill="1" applyBorder="1" applyAlignment="1">
      <alignment vertical="center" wrapText="1"/>
    </xf>
    <xf numFmtId="0" fontId="10" fillId="6" borderId="0" xfId="9" applyFont="1" applyFill="1" applyAlignment="1">
      <alignment vertical="center" wrapText="1"/>
    </xf>
    <xf numFmtId="0" fontId="41" fillId="0" borderId="28" xfId="8" applyBorder="1">
      <alignment vertical="center"/>
    </xf>
    <xf numFmtId="0" fontId="41" fillId="0" borderId="29" xfId="8" applyBorder="1">
      <alignment vertical="center"/>
    </xf>
    <xf numFmtId="0" fontId="0" fillId="0" borderId="258" xfId="0" applyBorder="1" applyAlignment="1">
      <alignment vertical="center" wrapText="1"/>
    </xf>
    <xf numFmtId="0" fontId="0" fillId="0" borderId="123" xfId="0" applyBorder="1" applyAlignment="1">
      <alignment vertical="center" wrapText="1"/>
    </xf>
    <xf numFmtId="0" fontId="10" fillId="5" borderId="127" xfId="9" applyFont="1" applyFill="1" applyBorder="1" applyAlignment="1" applyProtection="1">
      <alignment horizontal="center" vertical="center"/>
      <protection locked="0"/>
    </xf>
    <xf numFmtId="0" fontId="10" fillId="5" borderId="128" xfId="9" applyFont="1" applyFill="1" applyBorder="1" applyAlignment="1" applyProtection="1">
      <alignment horizontal="center" vertical="center"/>
      <protection locked="0"/>
    </xf>
    <xf numFmtId="0" fontId="10" fillId="5" borderId="148" xfId="9" applyFont="1" applyFill="1" applyBorder="1" applyAlignment="1" applyProtection="1">
      <alignment horizontal="center" vertical="center"/>
      <protection locked="0"/>
    </xf>
    <xf numFmtId="0" fontId="10" fillId="5" borderId="129" xfId="9" applyFont="1" applyFill="1" applyBorder="1" applyAlignment="1" applyProtection="1">
      <alignment horizontal="center" vertical="center"/>
      <protection locked="0"/>
    </xf>
    <xf numFmtId="0" fontId="10" fillId="5" borderId="130" xfId="9" applyFont="1" applyFill="1" applyBorder="1" applyAlignment="1" applyProtection="1">
      <alignment horizontal="center" vertical="center"/>
      <protection locked="0"/>
    </xf>
    <xf numFmtId="0" fontId="10" fillId="5" borderId="149" xfId="9" applyFont="1" applyFill="1" applyBorder="1" applyAlignment="1" applyProtection="1">
      <alignment horizontal="center" vertical="center"/>
      <protection locked="0"/>
    </xf>
    <xf numFmtId="0" fontId="10" fillId="5" borderId="131" xfId="9" applyFont="1" applyFill="1" applyBorder="1" applyAlignment="1" applyProtection="1">
      <alignment horizontal="center" vertical="center"/>
      <protection locked="0"/>
    </xf>
    <xf numFmtId="0" fontId="10" fillId="5" borderId="132" xfId="9" applyFont="1" applyFill="1" applyBorder="1" applyAlignment="1" applyProtection="1">
      <alignment horizontal="center" vertical="center"/>
      <protection locked="0"/>
    </xf>
    <xf numFmtId="0" fontId="10" fillId="5" borderId="150" xfId="9" applyFont="1" applyFill="1" applyBorder="1" applyAlignment="1" applyProtection="1">
      <alignment horizontal="center" vertical="center"/>
      <protection locked="0"/>
    </xf>
    <xf numFmtId="177" fontId="10" fillId="6" borderId="68" xfId="9" applyNumberFormat="1" applyFont="1" applyFill="1" applyBorder="1" applyAlignment="1">
      <alignment horizontal="right" vertical="center"/>
    </xf>
    <xf numFmtId="177" fontId="10" fillId="6" borderId="22" xfId="9" applyNumberFormat="1" applyFont="1" applyFill="1" applyBorder="1" applyAlignment="1">
      <alignment horizontal="right" vertical="center"/>
    </xf>
    <xf numFmtId="0" fontId="41" fillId="0" borderId="69" xfId="9" applyBorder="1">
      <alignment vertical="center"/>
    </xf>
    <xf numFmtId="0" fontId="41" fillId="0" borderId="216" xfId="9" applyBorder="1">
      <alignment vertical="center"/>
    </xf>
    <xf numFmtId="185" fontId="10" fillId="6" borderId="22" xfId="9" applyNumberFormat="1" applyFont="1" applyFill="1" applyBorder="1" applyAlignment="1">
      <alignment horizontal="center" vertical="center"/>
    </xf>
    <xf numFmtId="185" fontId="41" fillId="6" borderId="22" xfId="9" applyNumberFormat="1" applyFill="1" applyBorder="1" applyAlignment="1">
      <alignment horizontal="center" vertical="center"/>
    </xf>
    <xf numFmtId="0" fontId="41" fillId="6" borderId="22" xfId="9" applyFill="1" applyBorder="1">
      <alignment vertical="center"/>
    </xf>
    <xf numFmtId="0" fontId="41" fillId="6" borderId="23" xfId="9" applyFill="1" applyBorder="1">
      <alignment vertical="center"/>
    </xf>
    <xf numFmtId="191" fontId="10" fillId="6" borderId="257" xfId="9" applyNumberFormat="1" applyFont="1" applyFill="1" applyBorder="1">
      <alignment vertical="center"/>
    </xf>
    <xf numFmtId="191" fontId="10" fillId="6" borderId="10" xfId="9" applyNumberFormat="1" applyFont="1" applyFill="1" applyBorder="1">
      <alignment vertical="center"/>
    </xf>
    <xf numFmtId="191" fontId="10" fillId="6" borderId="12" xfId="9" applyNumberFormat="1" applyFont="1" applyFill="1" applyBorder="1">
      <alignment vertical="center"/>
    </xf>
    <xf numFmtId="0" fontId="23" fillId="8" borderId="0" xfId="3" applyFill="1" applyAlignment="1" applyProtection="1">
      <alignment vertical="center"/>
      <protection locked="0"/>
    </xf>
    <xf numFmtId="0" fontId="0" fillId="6" borderId="59" xfId="9" applyFont="1" applyFill="1" applyBorder="1" applyAlignment="1">
      <alignment horizontal="center" vertical="center" wrapText="1"/>
    </xf>
    <xf numFmtId="0" fontId="0" fillId="6" borderId="45" xfId="9" applyFont="1" applyFill="1" applyBorder="1" applyAlignment="1">
      <alignment horizontal="center" vertical="center" wrapText="1"/>
    </xf>
    <xf numFmtId="0" fontId="0" fillId="6" borderId="67" xfId="9" applyFont="1" applyFill="1" applyBorder="1" applyAlignment="1">
      <alignment horizontal="center" vertical="center" wrapText="1"/>
    </xf>
    <xf numFmtId="0" fontId="0" fillId="6" borderId="0" xfId="9" applyFont="1" applyFill="1" applyAlignment="1">
      <alignment horizontal="center" vertical="center" wrapText="1"/>
    </xf>
    <xf numFmtId="0" fontId="0" fillId="8" borderId="262" xfId="9" applyFont="1" applyFill="1" applyBorder="1" applyAlignment="1">
      <alignment horizontal="right" vertical="center" shrinkToFit="1"/>
    </xf>
    <xf numFmtId="0" fontId="0" fillId="0" borderId="262" xfId="0" applyBorder="1" applyAlignment="1">
      <alignment horizontal="right" vertical="center"/>
    </xf>
    <xf numFmtId="0" fontId="0" fillId="0" borderId="263" xfId="0" applyBorder="1" applyAlignment="1">
      <alignment horizontal="right" vertical="center"/>
    </xf>
    <xf numFmtId="0" fontId="0" fillId="0" borderId="0" xfId="0" applyAlignment="1">
      <alignment horizontal="right" vertical="center"/>
    </xf>
    <xf numFmtId="0" fontId="0" fillId="0" borderId="26" xfId="0" applyBorder="1" applyAlignment="1">
      <alignment horizontal="right" vertical="center"/>
    </xf>
    <xf numFmtId="0" fontId="0" fillId="0" borderId="29" xfId="0" applyBorder="1" applyAlignment="1">
      <alignment horizontal="right" vertical="center"/>
    </xf>
    <xf numFmtId="0" fontId="0" fillId="0" borderId="30" xfId="0" applyBorder="1" applyAlignment="1">
      <alignment horizontal="right" vertical="center"/>
    </xf>
    <xf numFmtId="185" fontId="10" fillId="6" borderId="68" xfId="9" applyNumberFormat="1" applyFont="1" applyFill="1" applyBorder="1">
      <alignment vertical="center"/>
    </xf>
    <xf numFmtId="185" fontId="10" fillId="6" borderId="22" xfId="9" applyNumberFormat="1" applyFont="1" applyFill="1" applyBorder="1">
      <alignment vertical="center"/>
    </xf>
    <xf numFmtId="185" fontId="10" fillId="6" borderId="67" xfId="9" applyNumberFormat="1" applyFont="1" applyFill="1" applyBorder="1">
      <alignment vertical="center"/>
    </xf>
    <xf numFmtId="185" fontId="10" fillId="6" borderId="0" xfId="9" applyNumberFormat="1" applyFont="1" applyFill="1">
      <alignment vertical="center"/>
    </xf>
    <xf numFmtId="0" fontId="0" fillId="0" borderId="269" xfId="9" applyFont="1" applyBorder="1" applyAlignment="1" applyProtection="1">
      <alignment vertical="center" wrapText="1"/>
      <protection locked="0"/>
    </xf>
    <xf numFmtId="0" fontId="41" fillId="0" borderId="270" xfId="0" applyFont="1" applyBorder="1" applyAlignment="1" applyProtection="1">
      <alignment vertical="center" wrapText="1"/>
      <protection locked="0"/>
    </xf>
    <xf numFmtId="0" fontId="41" fillId="0" borderId="271" xfId="0" applyFont="1" applyBorder="1" applyAlignment="1" applyProtection="1">
      <alignment vertical="center" wrapText="1"/>
      <protection locked="0"/>
    </xf>
    <xf numFmtId="0" fontId="0" fillId="0" borderId="240" xfId="0" applyBorder="1" applyAlignment="1" applyProtection="1">
      <alignment vertical="center" wrapText="1"/>
      <protection locked="0"/>
    </xf>
    <xf numFmtId="0" fontId="0" fillId="0" borderId="241" xfId="0" applyBorder="1" applyAlignment="1" applyProtection="1">
      <alignment vertical="center" wrapText="1"/>
      <protection locked="0"/>
    </xf>
    <xf numFmtId="0" fontId="0" fillId="0" borderId="272" xfId="0" applyBorder="1" applyAlignment="1" applyProtection="1">
      <alignment vertical="center" wrapText="1"/>
      <protection locked="0"/>
    </xf>
    <xf numFmtId="0" fontId="0" fillId="0" borderId="236" xfId="0" applyBorder="1" applyAlignment="1" applyProtection="1">
      <alignment vertical="center" wrapText="1"/>
      <protection locked="0"/>
    </xf>
    <xf numFmtId="0" fontId="0" fillId="0" borderId="273" xfId="0" applyBorder="1" applyAlignment="1" applyProtection="1">
      <alignment vertical="center" wrapText="1"/>
      <protection locked="0"/>
    </xf>
    <xf numFmtId="0" fontId="10" fillId="11" borderId="124" xfId="9" applyFont="1" applyFill="1" applyBorder="1" applyAlignment="1" applyProtection="1">
      <alignment vertical="top" wrapText="1"/>
      <protection locked="0"/>
    </xf>
    <xf numFmtId="0" fontId="0" fillId="0" borderId="0" xfId="0" applyAlignment="1" applyProtection="1">
      <alignment vertical="top" wrapText="1"/>
      <protection locked="0"/>
    </xf>
    <xf numFmtId="0" fontId="0" fillId="0" borderId="124" xfId="0" applyBorder="1" applyAlignment="1" applyProtection="1">
      <alignment vertical="top" wrapText="1"/>
      <protection locked="0"/>
    </xf>
    <xf numFmtId="0" fontId="0" fillId="6" borderId="45" xfId="9" applyFont="1" applyFill="1" applyBorder="1" applyAlignment="1">
      <alignment vertical="center" wrapText="1"/>
    </xf>
    <xf numFmtId="0" fontId="0" fillId="6" borderId="42" xfId="9" applyFont="1" applyFill="1" applyBorder="1" applyAlignment="1">
      <alignment vertical="center" wrapText="1"/>
    </xf>
    <xf numFmtId="0" fontId="0" fillId="6" borderId="0" xfId="9" applyFont="1" applyFill="1" applyAlignment="1">
      <alignment vertical="center" wrapText="1"/>
    </xf>
    <xf numFmtId="0" fontId="0" fillId="6" borderId="26" xfId="9" applyFont="1" applyFill="1" applyBorder="1" applyAlignment="1">
      <alignment vertical="center" wrapText="1"/>
    </xf>
    <xf numFmtId="0" fontId="41" fillId="0" borderId="45" xfId="9" applyBorder="1" applyAlignment="1">
      <alignment horizontal="center" vertical="center"/>
    </xf>
    <xf numFmtId="0" fontId="41" fillId="0" borderId="51" xfId="9" applyBorder="1" applyAlignment="1">
      <alignment horizontal="center" vertical="center"/>
    </xf>
    <xf numFmtId="0" fontId="41" fillId="0" borderId="29" xfId="9" applyBorder="1" applyAlignment="1">
      <alignment horizontal="center" vertical="center"/>
    </xf>
    <xf numFmtId="0" fontId="41" fillId="0" borderId="50" xfId="9" applyBorder="1" applyAlignment="1">
      <alignment horizontal="center" vertical="center"/>
    </xf>
    <xf numFmtId="0" fontId="10" fillId="6" borderId="38" xfId="9" applyFont="1" applyFill="1" applyBorder="1" applyAlignment="1">
      <alignment horizontal="center" vertical="center"/>
    </xf>
    <xf numFmtId="0" fontId="41" fillId="0" borderId="38" xfId="9" applyBorder="1" applyAlignment="1">
      <alignment horizontal="center" vertical="center"/>
    </xf>
    <xf numFmtId="0" fontId="41" fillId="0" borderId="16" xfId="9" applyBorder="1" applyAlignment="1">
      <alignment horizontal="center" vertical="center"/>
    </xf>
    <xf numFmtId="0" fontId="41" fillId="0" borderId="31" xfId="9" applyBorder="1" applyAlignment="1">
      <alignment horizontal="center" vertical="center"/>
    </xf>
    <xf numFmtId="0" fontId="41" fillId="0" borderId="8" xfId="9" applyBorder="1" applyAlignment="1">
      <alignment horizontal="center" vertical="center"/>
    </xf>
    <xf numFmtId="0" fontId="10" fillId="8" borderId="260" xfId="9" applyFont="1" applyFill="1" applyBorder="1" applyAlignment="1">
      <alignment horizontal="center" vertical="center" wrapText="1"/>
    </xf>
    <xf numFmtId="0" fontId="0" fillId="8" borderId="260" xfId="0" applyFill="1" applyBorder="1" applyAlignment="1">
      <alignment horizontal="center" vertical="center" wrapText="1"/>
    </xf>
    <xf numFmtId="0" fontId="10" fillId="8" borderId="0" xfId="9" applyFont="1" applyFill="1" applyAlignment="1">
      <alignment horizontal="center" vertical="center" wrapText="1"/>
    </xf>
    <xf numFmtId="0" fontId="0" fillId="8" borderId="0" xfId="0" applyFill="1" applyAlignment="1">
      <alignment horizontal="center" vertical="center" wrapText="1"/>
    </xf>
    <xf numFmtId="0" fontId="0" fillId="8" borderId="245" xfId="0" applyFill="1" applyBorder="1" applyAlignment="1">
      <alignment horizontal="center" vertical="center" wrapText="1"/>
    </xf>
    <xf numFmtId="0" fontId="10" fillId="6" borderId="164" xfId="9" applyFont="1" applyFill="1" applyBorder="1">
      <alignment vertical="center"/>
    </xf>
    <xf numFmtId="0" fontId="10" fillId="6" borderId="165" xfId="9" applyFont="1" applyFill="1" applyBorder="1">
      <alignment vertical="center"/>
    </xf>
    <xf numFmtId="0" fontId="10" fillId="6" borderId="170" xfId="9" applyFont="1" applyFill="1" applyBorder="1">
      <alignment vertical="center"/>
    </xf>
    <xf numFmtId="0" fontId="10" fillId="6" borderId="166" xfId="9" applyFont="1" applyFill="1" applyBorder="1">
      <alignment vertical="center"/>
    </xf>
    <xf numFmtId="0" fontId="10" fillId="6" borderId="167" xfId="9" applyFont="1" applyFill="1" applyBorder="1">
      <alignment vertical="center"/>
    </xf>
    <xf numFmtId="0" fontId="10" fillId="6" borderId="171" xfId="9" applyFont="1" applyFill="1" applyBorder="1">
      <alignment vertical="center"/>
    </xf>
    <xf numFmtId="0" fontId="10" fillId="6" borderId="168" xfId="9" applyFont="1" applyFill="1" applyBorder="1">
      <alignment vertical="center"/>
    </xf>
    <xf numFmtId="0" fontId="10" fillId="6" borderId="169" xfId="9" applyFont="1" applyFill="1" applyBorder="1">
      <alignment vertical="center"/>
    </xf>
    <xf numFmtId="0" fontId="10" fillId="6" borderId="172" xfId="9" applyFont="1" applyFill="1" applyBorder="1">
      <alignment vertical="center"/>
    </xf>
    <xf numFmtId="0" fontId="10" fillId="6" borderId="94" xfId="9" applyFont="1" applyFill="1" applyBorder="1" applyAlignment="1">
      <alignment vertical="center" shrinkToFit="1"/>
    </xf>
    <xf numFmtId="0" fontId="10" fillId="6" borderId="96" xfId="9" applyFont="1" applyFill="1" applyBorder="1" applyAlignment="1">
      <alignment vertical="center" shrinkToFit="1"/>
    </xf>
    <xf numFmtId="0" fontId="10" fillId="6" borderId="97" xfId="9" applyFont="1" applyFill="1" applyBorder="1" applyAlignment="1">
      <alignment vertical="center" shrinkToFit="1"/>
    </xf>
    <xf numFmtId="0" fontId="10" fillId="6" borderId="91" xfId="9" applyFont="1" applyFill="1" applyBorder="1" applyAlignment="1">
      <alignment vertical="center" shrinkToFit="1"/>
    </xf>
    <xf numFmtId="0" fontId="10" fillId="6" borderId="111" xfId="9" applyFont="1" applyFill="1" applyBorder="1" applyAlignment="1">
      <alignment horizontal="center" vertical="center"/>
    </xf>
    <xf numFmtId="0" fontId="10" fillId="6" borderId="24" xfId="9" applyFont="1" applyFill="1" applyBorder="1" applyAlignment="1">
      <alignment horizontal="center" vertical="center"/>
    </xf>
    <xf numFmtId="0" fontId="10" fillId="6" borderId="7" xfId="9" applyFont="1" applyFill="1" applyBorder="1" applyAlignment="1">
      <alignment horizontal="center" vertical="center"/>
    </xf>
    <xf numFmtId="0" fontId="10" fillId="6" borderId="31" xfId="9" applyFont="1" applyFill="1" applyBorder="1" applyAlignment="1">
      <alignment horizontal="center" vertical="center"/>
    </xf>
    <xf numFmtId="0" fontId="10" fillId="6" borderId="112" xfId="9" applyFont="1" applyFill="1" applyBorder="1" applyAlignment="1">
      <alignment horizontal="center" vertical="center"/>
    </xf>
    <xf numFmtId="0" fontId="10" fillId="6" borderId="8" xfId="9" applyFont="1" applyFill="1" applyBorder="1" applyAlignment="1">
      <alignment horizontal="center" vertical="center"/>
    </xf>
    <xf numFmtId="0" fontId="10" fillId="6" borderId="0" xfId="9" applyFont="1" applyFill="1" applyAlignment="1">
      <alignment vertical="center" shrinkToFit="1"/>
    </xf>
    <xf numFmtId="0" fontId="41" fillId="0" borderId="0" xfId="11" applyAlignment="1">
      <alignment vertical="center" shrinkToFit="1"/>
    </xf>
    <xf numFmtId="0" fontId="41" fillId="0" borderId="49" xfId="11" applyBorder="1" applyAlignment="1">
      <alignment vertical="center" shrinkToFit="1"/>
    </xf>
    <xf numFmtId="181" fontId="10" fillId="6" borderId="59" xfId="9" applyNumberFormat="1" applyFont="1" applyFill="1" applyBorder="1" applyAlignment="1">
      <alignment vertical="center" shrinkToFit="1"/>
    </xf>
    <xf numFmtId="181" fontId="10" fillId="6" borderId="67" xfId="9" applyNumberFormat="1" applyFont="1" applyFill="1" applyBorder="1" applyAlignment="1">
      <alignment vertical="center" shrinkToFit="1"/>
    </xf>
    <xf numFmtId="181" fontId="10" fillId="6" borderId="72" xfId="9" applyNumberFormat="1" applyFont="1" applyFill="1" applyBorder="1" applyAlignment="1">
      <alignment vertical="center" shrinkToFit="1"/>
    </xf>
    <xf numFmtId="181" fontId="10" fillId="6" borderId="47" xfId="9" applyNumberFormat="1" applyFont="1" applyFill="1" applyBorder="1" applyAlignment="1">
      <alignment vertical="center" shrinkToFit="1"/>
    </xf>
    <xf numFmtId="181" fontId="10" fillId="6" borderId="56" xfId="9" applyNumberFormat="1" applyFont="1" applyFill="1" applyBorder="1" applyAlignment="1">
      <alignment vertical="center" shrinkToFit="1"/>
    </xf>
    <xf numFmtId="0" fontId="2" fillId="5" borderId="173" xfId="9" applyFont="1" applyFill="1" applyBorder="1" applyAlignment="1" applyProtection="1">
      <alignment vertical="top" wrapText="1"/>
      <protection locked="0"/>
    </xf>
    <xf numFmtId="0" fontId="2" fillId="5" borderId="174" xfId="9" applyFont="1" applyFill="1" applyBorder="1" applyAlignment="1" applyProtection="1">
      <alignment vertical="top" wrapText="1"/>
      <protection locked="0"/>
    </xf>
    <xf numFmtId="0" fontId="2" fillId="5" borderId="177" xfId="9" applyFont="1" applyFill="1" applyBorder="1" applyAlignment="1" applyProtection="1">
      <alignment vertical="top" wrapText="1"/>
      <protection locked="0"/>
    </xf>
    <xf numFmtId="0" fontId="2" fillId="5" borderId="186" xfId="9" applyFont="1" applyFill="1" applyBorder="1" applyAlignment="1" applyProtection="1">
      <alignment vertical="top" wrapText="1"/>
      <protection locked="0"/>
    </xf>
    <xf numFmtId="0" fontId="2" fillId="5" borderId="187" xfId="9" applyFont="1" applyFill="1" applyBorder="1" applyAlignment="1" applyProtection="1">
      <alignment vertical="top" wrapText="1"/>
      <protection locked="0"/>
    </xf>
    <xf numFmtId="0" fontId="2" fillId="5" borderId="188" xfId="9" applyFont="1" applyFill="1" applyBorder="1" applyAlignment="1" applyProtection="1">
      <alignment vertical="top" wrapText="1"/>
      <protection locked="0"/>
    </xf>
    <xf numFmtId="0" fontId="2" fillId="5" borderId="175" xfId="9" applyFont="1" applyFill="1" applyBorder="1" applyAlignment="1" applyProtection="1">
      <alignment vertical="top" wrapText="1"/>
      <protection locked="0"/>
    </xf>
    <xf numFmtId="0" fontId="2" fillId="5" borderId="176" xfId="9" applyFont="1" applyFill="1" applyBorder="1" applyAlignment="1" applyProtection="1">
      <alignment vertical="top" wrapText="1"/>
      <protection locked="0"/>
    </xf>
    <xf numFmtId="0" fontId="2" fillId="5" borderId="181" xfId="9" applyFont="1" applyFill="1" applyBorder="1" applyAlignment="1" applyProtection="1">
      <alignment vertical="top" wrapText="1"/>
      <protection locked="0"/>
    </xf>
    <xf numFmtId="0" fontId="10" fillId="6" borderId="189" xfId="9" applyFont="1" applyFill="1" applyBorder="1" applyAlignment="1">
      <alignment vertical="center" wrapText="1"/>
    </xf>
    <xf numFmtId="0" fontId="0" fillId="0" borderId="122" xfId="10" applyFont="1" applyBorder="1" applyAlignment="1">
      <alignment vertical="center" wrapText="1"/>
    </xf>
    <xf numFmtId="0" fontId="0" fillId="0" borderId="67" xfId="10" applyFont="1" applyBorder="1" applyAlignment="1">
      <alignment vertical="center" wrapText="1"/>
    </xf>
    <xf numFmtId="0" fontId="0" fillId="0" borderId="0" xfId="10" applyFont="1" applyAlignment="1">
      <alignment vertical="center" wrapText="1"/>
    </xf>
    <xf numFmtId="0" fontId="0" fillId="0" borderId="64" xfId="10" applyFont="1" applyBorder="1" applyAlignment="1">
      <alignment vertical="center" wrapText="1"/>
    </xf>
    <xf numFmtId="0" fontId="0" fillId="0" borderId="29" xfId="10" applyFont="1" applyBorder="1" applyAlignment="1">
      <alignment vertical="center" wrapText="1"/>
    </xf>
    <xf numFmtId="0" fontId="41" fillId="0" borderId="45" xfId="10" applyBorder="1">
      <alignment vertical="center"/>
    </xf>
    <xf numFmtId="0" fontId="41" fillId="0" borderId="42" xfId="10" applyBorder="1">
      <alignment vertical="center"/>
    </xf>
    <xf numFmtId="0" fontId="41" fillId="0" borderId="25" xfId="10" applyBorder="1">
      <alignment vertical="center"/>
    </xf>
    <xf numFmtId="0" fontId="41" fillId="0" borderId="0" xfId="10">
      <alignment vertical="center"/>
    </xf>
    <xf numFmtId="0" fontId="41" fillId="0" borderId="26" xfId="10" applyBorder="1">
      <alignment vertical="center"/>
    </xf>
    <xf numFmtId="0" fontId="41" fillId="0" borderId="46" xfId="10" applyBorder="1">
      <alignment vertical="center"/>
    </xf>
    <xf numFmtId="0" fontId="41" fillId="0" borderId="47" xfId="10" applyBorder="1">
      <alignment vertical="center"/>
    </xf>
    <xf numFmtId="0" fontId="41" fillId="0" borderId="71" xfId="10" applyBorder="1">
      <alignment vertical="center"/>
    </xf>
    <xf numFmtId="0" fontId="10" fillId="6" borderId="0" xfId="9" applyFont="1" applyFill="1" applyAlignment="1">
      <alignment vertical="top" wrapText="1"/>
    </xf>
    <xf numFmtId="0" fontId="10" fillId="6" borderId="59" xfId="9" applyFont="1" applyFill="1" applyBorder="1" applyAlignment="1">
      <alignment vertical="center" wrapText="1"/>
    </xf>
    <xf numFmtId="0" fontId="41" fillId="0" borderId="45" xfId="10" applyBorder="1" applyAlignment="1">
      <alignment vertical="center" wrapText="1"/>
    </xf>
    <xf numFmtId="0" fontId="10" fillId="6" borderId="67" xfId="9" applyFont="1" applyFill="1" applyBorder="1" applyAlignment="1">
      <alignment vertical="center" wrapText="1"/>
    </xf>
    <xf numFmtId="0" fontId="41" fillId="0" borderId="0" xfId="10" applyAlignment="1">
      <alignment vertical="center" wrapText="1"/>
    </xf>
    <xf numFmtId="0" fontId="41" fillId="0" borderId="67" xfId="10" applyBorder="1" applyAlignment="1">
      <alignment vertical="center" wrapText="1"/>
    </xf>
    <xf numFmtId="0" fontId="41" fillId="0" borderId="64" xfId="10" applyBorder="1" applyAlignment="1">
      <alignment vertical="center" wrapText="1"/>
    </xf>
    <xf numFmtId="0" fontId="41" fillId="0" borderId="29" xfId="10" applyBorder="1" applyAlignment="1">
      <alignment vertical="center" wrapText="1"/>
    </xf>
    <xf numFmtId="0" fontId="41" fillId="6" borderId="45" xfId="9" applyFill="1" applyBorder="1" applyAlignment="1">
      <alignment horizontal="center" vertical="center"/>
    </xf>
    <xf numFmtId="0" fontId="41" fillId="6" borderId="42" xfId="9" applyFill="1" applyBorder="1" applyAlignment="1">
      <alignment horizontal="center" vertical="center"/>
    </xf>
    <xf numFmtId="0" fontId="41" fillId="6" borderId="25" xfId="9" applyFill="1" applyBorder="1" applyAlignment="1">
      <alignment horizontal="center" vertical="center"/>
    </xf>
    <xf numFmtId="0" fontId="41" fillId="6" borderId="0" xfId="9" applyFill="1" applyAlignment="1">
      <alignment horizontal="center" vertical="center"/>
    </xf>
    <xf numFmtId="0" fontId="41" fillId="6" borderId="28" xfId="9" applyFill="1" applyBorder="1" applyAlignment="1">
      <alignment horizontal="center" vertical="center"/>
    </xf>
    <xf numFmtId="0" fontId="41" fillId="6" borderId="29" xfId="9" applyFill="1" applyBorder="1" applyAlignment="1">
      <alignment horizontal="center" vertical="center"/>
    </xf>
    <xf numFmtId="0" fontId="0" fillId="0" borderId="47" xfId="0" applyBorder="1" applyAlignment="1">
      <alignment horizontal="right" vertical="center"/>
    </xf>
    <xf numFmtId="0" fontId="0" fillId="0" borderId="71" xfId="0" applyBorder="1" applyAlignment="1">
      <alignment horizontal="right" vertical="center"/>
    </xf>
    <xf numFmtId="0" fontId="61" fillId="6" borderId="0" xfId="9" applyFont="1" applyFill="1">
      <alignment vertical="center"/>
    </xf>
    <xf numFmtId="0" fontId="61" fillId="6" borderId="22" xfId="9" applyFont="1" applyFill="1" applyBorder="1">
      <alignment vertical="center"/>
    </xf>
    <xf numFmtId="0" fontId="63" fillId="0" borderId="22" xfId="0" applyFont="1" applyBorder="1">
      <alignment vertical="center"/>
    </xf>
    <xf numFmtId="0" fontId="0" fillId="0" borderId="46" xfId="0" applyBorder="1" applyAlignment="1">
      <alignment vertical="center" wrapText="1"/>
    </xf>
    <xf numFmtId="0" fontId="0" fillId="0" borderId="47" xfId="0" applyBorder="1" applyAlignment="1">
      <alignment vertical="center" wrapText="1"/>
    </xf>
    <xf numFmtId="0" fontId="0" fillId="0" borderId="71" xfId="0" applyBorder="1" applyAlignment="1">
      <alignment vertical="center" wrapText="1"/>
    </xf>
    <xf numFmtId="0" fontId="2" fillId="5" borderId="191" xfId="9" applyFont="1" applyFill="1" applyBorder="1" applyAlignment="1" applyProtection="1">
      <alignment vertical="top" wrapText="1"/>
      <protection locked="0"/>
    </xf>
    <xf numFmtId="0" fontId="2" fillId="5" borderId="192" xfId="9" applyFont="1" applyFill="1" applyBorder="1" applyAlignment="1" applyProtection="1">
      <alignment vertical="top" wrapText="1"/>
      <protection locked="0"/>
    </xf>
    <xf numFmtId="0" fontId="2" fillId="5" borderId="197" xfId="9" applyFont="1" applyFill="1" applyBorder="1" applyAlignment="1" applyProtection="1">
      <alignment vertical="top" wrapText="1"/>
      <protection locked="0"/>
    </xf>
    <xf numFmtId="0" fontId="2" fillId="5" borderId="193" xfId="9" applyFont="1" applyFill="1" applyBorder="1" applyAlignment="1" applyProtection="1">
      <alignment vertical="top" wrapText="1"/>
      <protection locked="0"/>
    </xf>
    <xf numFmtId="0" fontId="2" fillId="5" borderId="194" xfId="9" applyFont="1" applyFill="1" applyBorder="1" applyAlignment="1" applyProtection="1">
      <alignment vertical="top" wrapText="1"/>
      <protection locked="0"/>
    </xf>
    <xf numFmtId="0" fontId="2" fillId="5" borderId="198" xfId="9" applyFont="1" applyFill="1" applyBorder="1" applyAlignment="1" applyProtection="1">
      <alignment vertical="top" wrapText="1"/>
      <protection locked="0"/>
    </xf>
    <xf numFmtId="0" fontId="2" fillId="5" borderId="195" xfId="9" applyFont="1" applyFill="1" applyBorder="1" applyAlignment="1" applyProtection="1">
      <alignment vertical="top" wrapText="1"/>
      <protection locked="0"/>
    </xf>
    <xf numFmtId="0" fontId="2" fillId="5" borderId="196" xfId="9" applyFont="1" applyFill="1" applyBorder="1" applyAlignment="1" applyProtection="1">
      <alignment vertical="top" wrapText="1"/>
      <protection locked="0"/>
    </xf>
    <xf numFmtId="0" fontId="2" fillId="5" borderId="199" xfId="9" applyFont="1" applyFill="1" applyBorder="1" applyAlignment="1" applyProtection="1">
      <alignment vertical="top" wrapText="1"/>
      <protection locked="0"/>
    </xf>
    <xf numFmtId="0" fontId="10" fillId="6" borderId="39" xfId="9" applyFont="1" applyFill="1" applyBorder="1">
      <alignment vertical="center"/>
    </xf>
    <xf numFmtId="0" fontId="41" fillId="6" borderId="41" xfId="9" applyFill="1" applyBorder="1">
      <alignment vertical="center"/>
    </xf>
    <xf numFmtId="0" fontId="41" fillId="6" borderId="37" xfId="9" applyFill="1" applyBorder="1">
      <alignment vertical="center"/>
    </xf>
    <xf numFmtId="0" fontId="10" fillId="6" borderId="28" xfId="9" applyFont="1" applyFill="1" applyBorder="1">
      <alignment vertical="center"/>
    </xf>
    <xf numFmtId="0" fontId="41" fillId="6" borderId="29" xfId="9" applyFill="1" applyBorder="1">
      <alignment vertical="center"/>
    </xf>
    <xf numFmtId="0" fontId="41" fillId="6" borderId="30" xfId="9" applyFill="1" applyBorder="1">
      <alignment vertical="center"/>
    </xf>
    <xf numFmtId="0" fontId="41" fillId="6" borderId="32" xfId="9" applyFill="1" applyBorder="1">
      <alignment vertical="center"/>
    </xf>
    <xf numFmtId="0" fontId="41" fillId="6" borderId="250" xfId="9" applyFill="1" applyBorder="1">
      <alignment vertical="center"/>
    </xf>
    <xf numFmtId="0" fontId="41" fillId="6" borderId="257" xfId="9" applyFill="1" applyBorder="1">
      <alignment vertical="center"/>
    </xf>
    <xf numFmtId="0" fontId="10" fillId="6" borderId="113" xfId="9" applyFont="1" applyFill="1" applyBorder="1" applyAlignment="1">
      <alignment horizontal="center" vertical="center"/>
    </xf>
    <xf numFmtId="0" fontId="10" fillId="6" borderId="75" xfId="9" applyFont="1" applyFill="1" applyBorder="1" applyAlignment="1">
      <alignment horizontal="center" vertical="center"/>
    </xf>
    <xf numFmtId="0" fontId="10" fillId="6" borderId="79" xfId="9" applyFont="1" applyFill="1" applyBorder="1" applyAlignment="1">
      <alignment horizontal="center" vertical="center"/>
    </xf>
    <xf numFmtId="0" fontId="10" fillId="6" borderId="22" xfId="9" applyFont="1" applyFill="1" applyBorder="1" applyAlignment="1">
      <alignment horizontal="center" vertical="center"/>
    </xf>
    <xf numFmtId="0" fontId="10" fillId="6" borderId="48" xfId="9" applyFont="1" applyFill="1" applyBorder="1" applyAlignment="1">
      <alignment horizontal="center" vertical="center"/>
    </xf>
    <xf numFmtId="0" fontId="10" fillId="6" borderId="32" xfId="9" applyFont="1" applyFill="1" applyBorder="1" applyAlignment="1">
      <alignment vertical="center" wrapText="1"/>
    </xf>
    <xf numFmtId="0" fontId="10" fillId="6" borderId="250" xfId="9" applyFont="1" applyFill="1" applyBorder="1" applyAlignment="1">
      <alignment vertical="center" wrapText="1"/>
    </xf>
    <xf numFmtId="0" fontId="10" fillId="6" borderId="257" xfId="9" applyFont="1" applyFill="1" applyBorder="1" applyAlignment="1">
      <alignment vertical="center" wrapText="1"/>
    </xf>
    <xf numFmtId="0" fontId="10" fillId="6" borderId="34" xfId="9" applyFont="1" applyFill="1" applyBorder="1" applyAlignment="1">
      <alignment vertical="center" wrapText="1"/>
    </xf>
    <xf numFmtId="0" fontId="41" fillId="0" borderId="72" xfId="10" applyBorder="1" applyAlignment="1">
      <alignment vertical="center" wrapText="1"/>
    </xf>
    <xf numFmtId="0" fontId="41" fillId="0" borderId="47" xfId="10" applyBorder="1" applyAlignment="1">
      <alignment vertical="center" wrapText="1"/>
    </xf>
    <xf numFmtId="0" fontId="10" fillId="6" borderId="32" xfId="9" applyFont="1" applyFill="1" applyBorder="1">
      <alignment vertical="center"/>
    </xf>
    <xf numFmtId="0" fontId="10" fillId="6" borderId="250" xfId="9" applyFont="1" applyFill="1" applyBorder="1">
      <alignment vertical="center"/>
    </xf>
    <xf numFmtId="0" fontId="10" fillId="6" borderId="257" xfId="9" applyFont="1" applyFill="1" applyBorder="1">
      <alignment vertical="center"/>
    </xf>
    <xf numFmtId="0" fontId="64" fillId="6" borderId="0" xfId="11" applyFont="1" applyFill="1" applyAlignment="1">
      <alignment horizontal="left" vertical="top" wrapText="1"/>
    </xf>
    <xf numFmtId="0" fontId="31" fillId="8" borderId="0" xfId="11" applyFont="1" applyFill="1" applyAlignment="1">
      <alignment horizontal="left" vertical="top" wrapText="1"/>
    </xf>
    <xf numFmtId="0" fontId="0" fillId="8" borderId="0" xfId="0" applyFill="1" applyAlignment="1">
      <alignment vertical="top" wrapText="1"/>
    </xf>
    <xf numFmtId="0" fontId="31" fillId="6" borderId="0" xfId="11" applyFont="1" applyFill="1" applyAlignment="1">
      <alignment horizontal="left" wrapText="1"/>
    </xf>
    <xf numFmtId="0" fontId="0" fillId="0" borderId="0" xfId="0" applyAlignment="1">
      <alignment horizontal="left" wrapText="1"/>
    </xf>
    <xf numFmtId="0" fontId="0" fillId="0" borderId="0" xfId="0" applyAlignment="1">
      <alignment wrapText="1"/>
    </xf>
    <xf numFmtId="0" fontId="31" fillId="6" borderId="0" xfId="11" applyFont="1" applyFill="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62" fillId="8" borderId="0" xfId="9" applyFont="1" applyFill="1" applyAlignment="1">
      <alignment horizontal="right" vertical="center"/>
    </xf>
    <xf numFmtId="0" fontId="63" fillId="8" borderId="0" xfId="0" applyFont="1" applyFill="1" applyAlignment="1">
      <alignment horizontal="right" vertical="center"/>
    </xf>
    <xf numFmtId="0" fontId="62" fillId="8" borderId="0" xfId="0" applyFont="1" applyFill="1" applyAlignment="1">
      <alignment horizontal="right" vertical="center"/>
    </xf>
    <xf numFmtId="0" fontId="31" fillId="8" borderId="0" xfId="11" applyFont="1" applyFill="1" applyAlignment="1">
      <alignment horizontal="left" wrapText="1"/>
    </xf>
    <xf numFmtId="0" fontId="0" fillId="8" borderId="0" xfId="0" applyFill="1" applyAlignment="1">
      <alignment wrapText="1"/>
    </xf>
    <xf numFmtId="0" fontId="69" fillId="6" borderId="0" xfId="3" applyFont="1" applyFill="1" applyAlignment="1" applyProtection="1">
      <alignment vertical="center"/>
      <protection locked="0"/>
    </xf>
    <xf numFmtId="0" fontId="69" fillId="0" borderId="0" xfId="3" applyFont="1" applyAlignment="1" applyProtection="1">
      <alignment vertical="center"/>
      <protection locked="0"/>
    </xf>
    <xf numFmtId="0" fontId="0" fillId="6" borderId="22" xfId="9" applyFont="1" applyFill="1" applyBorder="1" applyAlignment="1">
      <alignment horizontal="center" vertical="center" wrapText="1"/>
    </xf>
    <xf numFmtId="0" fontId="0" fillId="6" borderId="48" xfId="9" applyFont="1" applyFill="1" applyBorder="1" applyAlignment="1">
      <alignment horizontal="center" vertical="center" wrapText="1"/>
    </xf>
    <xf numFmtId="0" fontId="0" fillId="6" borderId="49" xfId="9" applyFont="1" applyFill="1" applyBorder="1" applyAlignment="1">
      <alignment horizontal="center" vertical="center" wrapText="1"/>
    </xf>
    <xf numFmtId="0" fontId="0" fillId="0" borderId="28" xfId="0" applyBorder="1" applyAlignment="1">
      <alignment vertical="center" wrapText="1"/>
    </xf>
    <xf numFmtId="192" fontId="10" fillId="6" borderId="45" xfId="9" applyNumberFormat="1" applyFont="1" applyFill="1" applyBorder="1">
      <alignment vertical="center"/>
    </xf>
    <xf numFmtId="192" fontId="10" fillId="8" borderId="45" xfId="4" applyNumberFormat="1" applyFont="1" applyFill="1" applyBorder="1" applyAlignment="1" applyProtection="1">
      <alignment horizontal="right" vertical="center"/>
    </xf>
    <xf numFmtId="0" fontId="10" fillId="6" borderId="32" xfId="9" applyFont="1" applyFill="1" applyBorder="1" applyAlignment="1">
      <alignment horizontal="center" vertical="center"/>
    </xf>
    <xf numFmtId="0" fontId="41" fillId="6" borderId="250" xfId="9" applyFill="1" applyBorder="1" applyAlignment="1">
      <alignment horizontal="center" vertical="center"/>
    </xf>
    <xf numFmtId="0" fontId="41" fillId="6" borderId="32" xfId="9" applyFill="1" applyBorder="1" applyAlignment="1">
      <alignment horizontal="center" vertical="center"/>
    </xf>
    <xf numFmtId="0" fontId="10" fillId="8" borderId="70" xfId="9" applyFont="1" applyFill="1" applyBorder="1" applyAlignment="1">
      <alignment vertical="center" textRotation="255"/>
    </xf>
    <xf numFmtId="0" fontId="0" fillId="0" borderId="251" xfId="0" applyBorder="1" applyAlignment="1">
      <alignment vertical="center" textRotation="255"/>
    </xf>
    <xf numFmtId="0" fontId="0" fillId="0" borderId="67" xfId="0" applyBorder="1" applyAlignment="1">
      <alignment vertical="center" textRotation="255"/>
    </xf>
    <xf numFmtId="0" fontId="0" fillId="0" borderId="0" xfId="0" applyAlignment="1">
      <alignment vertical="center" textRotation="255"/>
    </xf>
    <xf numFmtId="0" fontId="0" fillId="0" borderId="72" xfId="0" applyBorder="1" applyAlignment="1">
      <alignment vertical="center" textRotation="255"/>
    </xf>
    <xf numFmtId="0" fontId="0" fillId="0" borderId="47" xfId="0" applyBorder="1" applyAlignment="1">
      <alignment vertical="center" textRotation="255"/>
    </xf>
    <xf numFmtId="0" fontId="41" fillId="6" borderId="45" xfId="9" applyFill="1" applyBorder="1">
      <alignment vertical="center"/>
    </xf>
    <xf numFmtId="0" fontId="41" fillId="6" borderId="64" xfId="9" applyFill="1" applyBorder="1">
      <alignment vertical="center"/>
    </xf>
    <xf numFmtId="0" fontId="2" fillId="6" borderId="25" xfId="9" applyFont="1" applyFill="1" applyBorder="1" applyAlignment="1">
      <alignment horizontal="left" vertical="center"/>
    </xf>
    <xf numFmtId="0" fontId="2" fillId="6" borderId="0" xfId="9" applyFont="1" applyFill="1" applyAlignment="1">
      <alignment horizontal="left" vertical="center"/>
    </xf>
    <xf numFmtId="0" fontId="2" fillId="6" borderId="29" xfId="9" applyFont="1" applyFill="1" applyBorder="1" applyAlignment="1">
      <alignment horizontal="left" vertical="center"/>
    </xf>
    <xf numFmtId="0" fontId="10" fillId="6" borderId="178" xfId="9" applyFont="1" applyFill="1" applyBorder="1" applyAlignment="1">
      <alignment horizontal="right" vertical="center" shrinkToFit="1"/>
    </xf>
    <xf numFmtId="0" fontId="41" fillId="6" borderId="179" xfId="9" applyFill="1" applyBorder="1" applyAlignment="1">
      <alignment horizontal="right" vertical="center" shrinkToFit="1"/>
    </xf>
    <xf numFmtId="0" fontId="41" fillId="6" borderId="180" xfId="9" applyFill="1" applyBorder="1" applyAlignment="1">
      <alignment horizontal="right" vertical="center" shrinkToFit="1"/>
    </xf>
    <xf numFmtId="0" fontId="10" fillId="6" borderId="223" xfId="9" applyFont="1" applyFill="1" applyBorder="1" applyAlignment="1">
      <alignment horizontal="right" vertical="center" shrinkToFit="1"/>
    </xf>
    <xf numFmtId="0" fontId="41" fillId="6" borderId="187" xfId="9" applyFill="1" applyBorder="1" applyAlignment="1">
      <alignment horizontal="right" vertical="center" shrinkToFit="1"/>
    </xf>
    <xf numFmtId="0" fontId="41" fillId="6" borderId="224" xfId="9" applyFill="1" applyBorder="1" applyAlignment="1">
      <alignment horizontal="right" vertical="center" shrinkToFit="1"/>
    </xf>
    <xf numFmtId="0" fontId="41" fillId="6" borderId="182" xfId="9" applyFill="1" applyBorder="1" applyAlignment="1">
      <alignment horizontal="right" vertical="center" shrinkToFit="1"/>
    </xf>
    <xf numFmtId="0" fontId="41" fillId="6" borderId="183" xfId="9" applyFill="1" applyBorder="1" applyAlignment="1">
      <alignment horizontal="right" vertical="center" shrinkToFit="1"/>
    </xf>
    <xf numFmtId="0" fontId="41" fillId="6" borderId="184" xfId="9" applyFill="1" applyBorder="1" applyAlignment="1">
      <alignment horizontal="right" vertical="center" shrinkToFit="1"/>
    </xf>
    <xf numFmtId="0" fontId="10" fillId="6" borderId="117" xfId="9" applyFont="1" applyFill="1" applyBorder="1" applyAlignment="1">
      <alignment vertical="center" wrapText="1"/>
    </xf>
    <xf numFmtId="0" fontId="10" fillId="5" borderId="133" xfId="9" applyFont="1" applyFill="1" applyBorder="1" applyAlignment="1" applyProtection="1">
      <alignment horizontal="center" vertical="center" shrinkToFit="1"/>
      <protection locked="0"/>
    </xf>
    <xf numFmtId="0" fontId="0" fillId="0" borderId="134" xfId="0" applyBorder="1" applyAlignment="1" applyProtection="1">
      <alignment horizontal="center" vertical="center" shrinkToFit="1"/>
      <protection locked="0"/>
    </xf>
    <xf numFmtId="0" fontId="0" fillId="0" borderId="142" xfId="0" applyBorder="1" applyAlignment="1" applyProtection="1">
      <alignment horizontal="center" vertical="center" shrinkToFit="1"/>
      <protection locked="0"/>
    </xf>
    <xf numFmtId="0" fontId="27" fillId="6" borderId="0" xfId="9" applyFont="1" applyFill="1" applyAlignment="1">
      <alignment horizontal="left" vertical="top" wrapText="1"/>
    </xf>
    <xf numFmtId="192" fontId="10" fillId="8" borderId="0" xfId="9" applyNumberFormat="1" applyFont="1" applyFill="1" applyAlignment="1">
      <alignment horizontal="right" vertical="center"/>
    </xf>
    <xf numFmtId="0" fontId="0" fillId="0" borderId="251" xfId="0" applyBorder="1">
      <alignment vertical="center"/>
    </xf>
    <xf numFmtId="0" fontId="0" fillId="0" borderId="252" xfId="0" applyBorder="1">
      <alignment vertical="center"/>
    </xf>
    <xf numFmtId="0" fontId="27" fillId="6" borderId="0" xfId="9" applyFont="1" applyFill="1" applyAlignment="1">
      <alignment horizontal="left" vertical="center" wrapText="1"/>
    </xf>
    <xf numFmtId="0" fontId="27" fillId="6" borderId="0" xfId="9" applyFont="1" applyFill="1" applyAlignment="1">
      <alignment horizontal="left" wrapText="1"/>
    </xf>
    <xf numFmtId="0" fontId="10" fillId="6" borderId="59" xfId="9" applyFont="1" applyFill="1" applyBorder="1" applyAlignment="1">
      <alignment horizontal="center" vertical="center"/>
    </xf>
    <xf numFmtId="187" fontId="60" fillId="7" borderId="121" xfId="9" applyNumberFormat="1" applyFont="1" applyFill="1" applyBorder="1" applyAlignment="1" applyProtection="1">
      <alignment horizontal="left" vertical="center" shrinkToFit="1"/>
      <protection locked="0"/>
    </xf>
    <xf numFmtId="187" fontId="60" fillId="0" borderId="122" xfId="0" applyNumberFormat="1" applyFont="1" applyBorder="1" applyAlignment="1" applyProtection="1">
      <alignment horizontal="left" vertical="center" shrinkToFit="1"/>
      <protection locked="0"/>
    </xf>
    <xf numFmtId="187" fontId="60" fillId="0" borderId="141" xfId="0" applyNumberFormat="1" applyFont="1" applyBorder="1" applyAlignment="1" applyProtection="1">
      <alignment horizontal="left" vertical="center" shrinkToFit="1"/>
      <protection locked="0"/>
    </xf>
    <xf numFmtId="187" fontId="60" fillId="0" borderId="124" xfId="0" applyNumberFormat="1" applyFont="1" applyBorder="1" applyAlignment="1" applyProtection="1">
      <alignment horizontal="left" vertical="center" shrinkToFit="1"/>
      <protection locked="0"/>
    </xf>
    <xf numFmtId="187" fontId="60" fillId="0" borderId="0" xfId="0" applyNumberFormat="1" applyFont="1" applyAlignment="1" applyProtection="1">
      <alignment horizontal="left" vertical="center" shrinkToFit="1"/>
      <protection locked="0"/>
    </xf>
    <xf numFmtId="187" fontId="60" fillId="0" borderId="123" xfId="0" applyNumberFormat="1" applyFont="1" applyBorder="1" applyAlignment="1" applyProtection="1">
      <alignment horizontal="left" vertical="center" shrinkToFit="1"/>
      <protection locked="0"/>
    </xf>
    <xf numFmtId="187" fontId="60" fillId="0" borderId="125" xfId="0" applyNumberFormat="1" applyFont="1" applyBorder="1" applyAlignment="1" applyProtection="1">
      <alignment horizontal="left" vertical="center" shrinkToFit="1"/>
      <protection locked="0"/>
    </xf>
    <xf numFmtId="187" fontId="60" fillId="0" borderId="126" xfId="0" applyNumberFormat="1" applyFont="1" applyBorder="1" applyAlignment="1" applyProtection="1">
      <alignment horizontal="left" vertical="center" shrinkToFit="1"/>
      <protection locked="0"/>
    </xf>
    <xf numFmtId="187" fontId="60" fillId="0" borderId="146" xfId="0" applyNumberFormat="1" applyFont="1" applyBorder="1" applyAlignment="1" applyProtection="1">
      <alignment horizontal="left" vertical="center" shrinkToFit="1"/>
      <protection locked="0"/>
    </xf>
    <xf numFmtId="38" fontId="2" fillId="4" borderId="0" xfId="4" applyFont="1" applyFill="1" applyBorder="1" applyAlignment="1" applyProtection="1">
      <alignment vertical="center"/>
    </xf>
    <xf numFmtId="192" fontId="10" fillId="8" borderId="72" xfId="9" applyNumberFormat="1" applyFont="1" applyFill="1" applyBorder="1">
      <alignment vertical="center"/>
    </xf>
    <xf numFmtId="192" fontId="10" fillId="8" borderId="47" xfId="9" applyNumberFormat="1" applyFont="1" applyFill="1" applyBorder="1">
      <alignment vertical="center"/>
    </xf>
    <xf numFmtId="192" fontId="10" fillId="8" borderId="71" xfId="9" applyNumberFormat="1" applyFont="1" applyFill="1" applyBorder="1">
      <alignment vertical="center"/>
    </xf>
    <xf numFmtId="0" fontId="10" fillId="8" borderId="7" xfId="9" applyFont="1" applyFill="1" applyBorder="1" applyAlignment="1">
      <alignment horizontal="center" vertical="center"/>
    </xf>
    <xf numFmtId="0" fontId="41" fillId="8" borderId="31" xfId="9" applyFill="1" applyBorder="1">
      <alignment vertical="center"/>
    </xf>
    <xf numFmtId="0" fontId="41" fillId="8" borderId="13" xfId="9" applyFill="1" applyBorder="1">
      <alignment vertical="center"/>
    </xf>
    <xf numFmtId="0" fontId="41" fillId="8" borderId="19" xfId="9" applyFill="1" applyBorder="1">
      <alignment vertical="center"/>
    </xf>
    <xf numFmtId="0" fontId="0" fillId="6" borderId="25" xfId="9" applyFont="1" applyFill="1" applyBorder="1" applyAlignment="1">
      <alignment horizontal="left" vertical="center"/>
    </xf>
    <xf numFmtId="183" fontId="24" fillId="6" borderId="11" xfId="9" applyNumberFormat="1" applyFont="1" applyFill="1" applyBorder="1" applyAlignment="1">
      <alignment horizontal="center" vertical="center" wrapText="1"/>
    </xf>
    <xf numFmtId="183" fontId="24" fillId="0" borderId="250" xfId="9" applyNumberFormat="1" applyFont="1" applyBorder="1" applyAlignment="1">
      <alignment horizontal="center" vertical="center" wrapText="1"/>
    </xf>
    <xf numFmtId="183" fontId="24" fillId="0" borderId="257" xfId="9" applyNumberFormat="1" applyFont="1" applyBorder="1" applyAlignment="1">
      <alignment horizontal="center" vertical="center" wrapText="1"/>
    </xf>
    <xf numFmtId="183" fontId="24" fillId="0" borderId="11" xfId="9" applyNumberFormat="1" applyFont="1" applyBorder="1" applyAlignment="1">
      <alignment horizontal="center" vertical="center" wrapText="1"/>
    </xf>
    <xf numFmtId="0" fontId="10" fillId="8" borderId="72" xfId="9" applyFont="1" applyFill="1" applyBorder="1" applyAlignment="1">
      <alignment horizontal="center" vertical="center"/>
    </xf>
    <xf numFmtId="0" fontId="10" fillId="8" borderId="47" xfId="9" applyFont="1" applyFill="1" applyBorder="1" applyAlignment="1">
      <alignment horizontal="center" vertical="center"/>
    </xf>
    <xf numFmtId="0" fontId="10" fillId="8" borderId="71" xfId="9" applyFont="1" applyFill="1" applyBorder="1" applyAlignment="1">
      <alignment horizontal="center" vertical="center"/>
    </xf>
    <xf numFmtId="0" fontId="2" fillId="4" borderId="22" xfId="9" applyFont="1" applyFill="1" applyBorder="1">
      <alignment vertical="center"/>
    </xf>
    <xf numFmtId="0" fontId="10" fillId="6" borderId="251" xfId="9" applyFont="1" applyFill="1" applyBorder="1" applyAlignment="1">
      <alignment horizontal="center" vertical="center"/>
    </xf>
    <xf numFmtId="0" fontId="41" fillId="0" borderId="22" xfId="9" applyBorder="1">
      <alignment vertical="center"/>
    </xf>
    <xf numFmtId="0" fontId="41" fillId="0" borderId="48" xfId="9" applyBorder="1">
      <alignment vertical="center"/>
    </xf>
    <xf numFmtId="0" fontId="41" fillId="0" borderId="77" xfId="9" applyBorder="1">
      <alignment vertical="center"/>
    </xf>
    <xf numFmtId="0" fontId="10" fillId="6" borderId="0" xfId="9" applyFont="1" applyFill="1" applyAlignment="1">
      <alignment horizontal="center" vertical="center"/>
    </xf>
    <xf numFmtId="0" fontId="41" fillId="0" borderId="0" xfId="9" applyAlignment="1">
      <alignment horizontal="center" vertical="center"/>
    </xf>
    <xf numFmtId="0" fontId="41" fillId="0" borderId="49" xfId="9" applyBorder="1" applyAlignment="1">
      <alignment horizontal="center" vertical="center"/>
    </xf>
    <xf numFmtId="0" fontId="2" fillId="6" borderId="0" xfId="9" applyFont="1" applyFill="1" applyAlignment="1">
      <alignment vertical="center" wrapText="1"/>
    </xf>
    <xf numFmtId="0" fontId="2" fillId="0" borderId="0" xfId="0" applyFont="1" applyAlignment="1">
      <alignment vertical="center" wrapText="1"/>
    </xf>
    <xf numFmtId="0" fontId="2" fillId="0" borderId="123" xfId="0" applyFont="1" applyBorder="1" applyAlignment="1">
      <alignment vertical="center" wrapText="1"/>
    </xf>
    <xf numFmtId="0" fontId="10" fillId="6" borderId="15" xfId="9" applyFont="1" applyFill="1" applyBorder="1" applyAlignment="1">
      <alignment horizontal="center" vertical="center"/>
    </xf>
    <xf numFmtId="0" fontId="41" fillId="6" borderId="38" xfId="9" applyFill="1" applyBorder="1" applyAlignment="1">
      <alignment horizontal="center" vertical="center"/>
    </xf>
    <xf numFmtId="0" fontId="41" fillId="6" borderId="59" xfId="9" applyFill="1" applyBorder="1" applyAlignment="1">
      <alignment horizontal="center" vertical="center"/>
    </xf>
    <xf numFmtId="0" fontId="41" fillId="6" borderId="107" xfId="9" applyFill="1" applyBorder="1" applyAlignment="1">
      <alignment horizontal="center" vertical="center"/>
    </xf>
    <xf numFmtId="0" fontId="41" fillId="6" borderId="152" xfId="9" applyFill="1" applyBorder="1" applyAlignment="1">
      <alignment horizontal="center" vertical="center"/>
    </xf>
    <xf numFmtId="0" fontId="41" fillId="0" borderId="152" xfId="9" applyBorder="1" applyAlignment="1">
      <alignment horizontal="center" vertical="center"/>
    </xf>
    <xf numFmtId="0" fontId="41" fillId="0" borderId="157" xfId="9" applyBorder="1" applyAlignment="1">
      <alignment horizontal="center" vertical="center"/>
    </xf>
    <xf numFmtId="0" fontId="29" fillId="6" borderId="0" xfId="3" applyFont="1" applyFill="1" applyAlignment="1" applyProtection="1">
      <alignment vertical="center"/>
      <protection locked="0"/>
    </xf>
    <xf numFmtId="0" fontId="30" fillId="0" borderId="0" xfId="11" applyFont="1" applyProtection="1">
      <alignment vertical="center"/>
      <protection locked="0"/>
    </xf>
    <xf numFmtId="0" fontId="10" fillId="5" borderId="121" xfId="9" applyFont="1" applyFill="1" applyBorder="1" applyAlignment="1" applyProtection="1">
      <alignment vertical="center" shrinkToFit="1"/>
      <protection locked="0"/>
    </xf>
    <xf numFmtId="0" fontId="10" fillId="5" borderId="122" xfId="9" applyFont="1" applyFill="1" applyBorder="1" applyAlignment="1" applyProtection="1">
      <alignment vertical="center" shrinkToFit="1"/>
      <protection locked="0"/>
    </xf>
    <xf numFmtId="0" fontId="10" fillId="5" borderId="141" xfId="9" applyFont="1" applyFill="1" applyBorder="1" applyAlignment="1" applyProtection="1">
      <alignment vertical="center" shrinkToFit="1"/>
      <protection locked="0"/>
    </xf>
    <xf numFmtId="0" fontId="10" fillId="5" borderId="124" xfId="9" applyFont="1" applyFill="1" applyBorder="1" applyAlignment="1" applyProtection="1">
      <alignment vertical="center" shrinkToFit="1"/>
      <protection locked="0"/>
    </xf>
    <xf numFmtId="0" fontId="10" fillId="5" borderId="0" xfId="9" applyFont="1" applyFill="1" applyAlignment="1" applyProtection="1">
      <alignment vertical="center" shrinkToFit="1"/>
      <protection locked="0"/>
    </xf>
    <xf numFmtId="0" fontId="10" fillId="5" borderId="123" xfId="9" applyFont="1" applyFill="1" applyBorder="1" applyAlignment="1" applyProtection="1">
      <alignment vertical="center" shrinkToFit="1"/>
      <protection locked="0"/>
    </xf>
    <xf numFmtId="0" fontId="41" fillId="0" borderId="124" xfId="9" applyBorder="1" applyAlignment="1" applyProtection="1">
      <alignment vertical="center" shrinkToFit="1"/>
      <protection locked="0"/>
    </xf>
    <xf numFmtId="0" fontId="41" fillId="0" borderId="0" xfId="9" applyAlignment="1" applyProtection="1">
      <alignment vertical="center" shrinkToFit="1"/>
      <protection locked="0"/>
    </xf>
    <xf numFmtId="0" fontId="41" fillId="0" borderId="123" xfId="9" applyBorder="1" applyAlignment="1" applyProtection="1">
      <alignment vertical="center" shrinkToFit="1"/>
      <protection locked="0"/>
    </xf>
    <xf numFmtId="0" fontId="0" fillId="6" borderId="250" xfId="9" applyFont="1" applyFill="1" applyBorder="1" applyAlignment="1">
      <alignment horizontal="center" vertical="center"/>
    </xf>
    <xf numFmtId="0" fontId="0" fillId="6" borderId="32" xfId="9" applyFont="1" applyFill="1" applyBorder="1" applyAlignment="1">
      <alignment horizontal="center" vertical="center"/>
    </xf>
    <xf numFmtId="49" fontId="10" fillId="5" borderId="135" xfId="9" applyNumberFormat="1" applyFont="1" applyFill="1" applyBorder="1" applyAlignment="1" applyProtection="1">
      <alignment horizontal="center" vertical="center"/>
      <protection locked="0"/>
    </xf>
    <xf numFmtId="49" fontId="0" fillId="0" borderId="136" xfId="0" applyNumberFormat="1" applyBorder="1" applyAlignment="1" applyProtection="1">
      <alignment horizontal="center" vertical="center"/>
      <protection locked="0"/>
    </xf>
    <xf numFmtId="49" fontId="0" fillId="0" borderId="136" xfId="0" applyNumberFormat="1" applyBorder="1" applyProtection="1">
      <alignment vertical="center"/>
      <protection locked="0"/>
    </xf>
    <xf numFmtId="49" fontId="0" fillId="0" borderId="143" xfId="0" applyNumberFormat="1" applyBorder="1" applyProtection="1">
      <alignment vertical="center"/>
      <protection locked="0"/>
    </xf>
    <xf numFmtId="184" fontId="10" fillId="8" borderId="121" xfId="9" applyNumberFormat="1" applyFont="1" applyFill="1" applyBorder="1" applyAlignment="1" applyProtection="1">
      <alignment vertical="center" shrinkToFit="1"/>
      <protection locked="0"/>
    </xf>
    <xf numFmtId="0" fontId="0" fillId="8" borderId="122" xfId="0" applyFill="1" applyBorder="1" applyAlignment="1" applyProtection="1">
      <alignment vertical="center" shrinkToFit="1"/>
      <protection locked="0"/>
    </xf>
    <xf numFmtId="0" fontId="0" fillId="8" borderId="141" xfId="0" applyFill="1" applyBorder="1" applyAlignment="1" applyProtection="1">
      <alignment vertical="center" shrinkToFit="1"/>
      <protection locked="0"/>
    </xf>
    <xf numFmtId="0" fontId="0" fillId="8" borderId="125" xfId="0" applyFill="1" applyBorder="1" applyAlignment="1" applyProtection="1">
      <alignment vertical="center" shrinkToFit="1"/>
      <protection locked="0"/>
    </xf>
    <xf numFmtId="0" fontId="0" fillId="8" borderId="126" xfId="0" applyFill="1" applyBorder="1" applyAlignment="1" applyProtection="1">
      <alignment vertical="center" shrinkToFit="1"/>
      <protection locked="0"/>
    </xf>
    <xf numFmtId="0" fontId="0" fillId="8" borderId="146" xfId="0" applyFill="1" applyBorder="1" applyAlignment="1" applyProtection="1">
      <alignment vertical="center" shrinkToFit="1"/>
      <protection locked="0"/>
    </xf>
    <xf numFmtId="0" fontId="2" fillId="6" borderId="44" xfId="9" applyFont="1" applyFill="1" applyBorder="1" applyAlignment="1">
      <alignment horizontal="left" vertical="center"/>
    </xf>
    <xf numFmtId="0" fontId="2" fillId="6" borderId="45" xfId="9" applyFont="1" applyFill="1" applyBorder="1" applyAlignment="1">
      <alignment horizontal="left" vertical="center"/>
    </xf>
    <xf numFmtId="184" fontId="10" fillId="6" borderId="25" xfId="9" applyNumberFormat="1" applyFont="1" applyFill="1" applyBorder="1" applyAlignment="1" applyProtection="1">
      <alignment vertical="center" shrinkToFit="1"/>
      <protection locked="0"/>
    </xf>
    <xf numFmtId="184" fontId="10" fillId="6" borderId="0" xfId="9" applyNumberFormat="1" applyFont="1" applyFill="1" applyAlignment="1" applyProtection="1">
      <alignment vertical="center" shrinkToFit="1"/>
      <protection locked="0"/>
    </xf>
    <xf numFmtId="184" fontId="10" fillId="6" borderId="49" xfId="9" applyNumberFormat="1" applyFont="1" applyFill="1" applyBorder="1" applyAlignment="1" applyProtection="1">
      <alignment vertical="center" shrinkToFit="1"/>
      <protection locked="0"/>
    </xf>
    <xf numFmtId="0" fontId="10" fillId="5" borderId="139" xfId="9" applyFont="1" applyFill="1" applyBorder="1" applyAlignment="1" applyProtection="1">
      <alignment vertical="center" wrapText="1" shrinkToFit="1"/>
      <protection locked="0"/>
    </xf>
    <xf numFmtId="0" fontId="0" fillId="0" borderId="140" xfId="0" applyBorder="1" applyAlignment="1" applyProtection="1">
      <alignment vertical="center" shrinkToFit="1"/>
      <protection locked="0"/>
    </xf>
    <xf numFmtId="0" fontId="0" fillId="0" borderId="145" xfId="0" applyBorder="1" applyAlignment="1" applyProtection="1">
      <alignment vertical="center" shrinkToFit="1"/>
      <protection locked="0"/>
    </xf>
    <xf numFmtId="0" fontId="10" fillId="5" borderId="225" xfId="9" applyFont="1" applyFill="1" applyBorder="1" applyAlignment="1" applyProtection="1">
      <alignment vertical="center" shrinkToFit="1"/>
      <protection locked="0"/>
    </xf>
    <xf numFmtId="0" fontId="0" fillId="0" borderId="226" xfId="0" applyBorder="1" applyAlignment="1" applyProtection="1">
      <alignment vertical="center" shrinkToFit="1"/>
      <protection locked="0"/>
    </xf>
    <xf numFmtId="0" fontId="0" fillId="0" borderId="227" xfId="0" applyBorder="1" applyAlignment="1" applyProtection="1">
      <alignment vertical="center" shrinkToFit="1"/>
      <protection locked="0"/>
    </xf>
    <xf numFmtId="0" fontId="10" fillId="6" borderId="63" xfId="9" applyFont="1" applyFill="1" applyBorder="1" applyAlignment="1">
      <alignment horizontal="center" vertical="center"/>
    </xf>
    <xf numFmtId="0" fontId="10" fillId="6" borderId="25" xfId="9" applyFont="1" applyFill="1" applyBorder="1" applyAlignment="1">
      <alignment horizontal="center" vertical="center"/>
    </xf>
    <xf numFmtId="0" fontId="62" fillId="8" borderId="0" xfId="9" applyFont="1" applyFill="1" applyAlignment="1">
      <alignment vertical="center" wrapText="1"/>
    </xf>
    <xf numFmtId="0" fontId="62" fillId="8" borderId="0" xfId="0" applyFont="1" applyFill="1" applyAlignment="1">
      <alignment vertical="center" wrapText="1"/>
    </xf>
    <xf numFmtId="185" fontId="10" fillId="6" borderId="41" xfId="9" applyNumberFormat="1" applyFont="1" applyFill="1" applyBorder="1" applyAlignment="1">
      <alignment horizontal="center" vertical="center"/>
    </xf>
    <xf numFmtId="0" fontId="0" fillId="0" borderId="41" xfId="0" applyBorder="1" applyAlignment="1">
      <alignment horizontal="center" vertical="center"/>
    </xf>
    <xf numFmtId="177" fontId="10" fillId="6" borderId="5" xfId="9" applyNumberFormat="1" applyFont="1" applyFill="1" applyBorder="1" applyAlignment="1">
      <alignment horizontal="right" vertical="center"/>
    </xf>
    <xf numFmtId="0" fontId="0" fillId="0" borderId="41" xfId="0" applyBorder="1" applyAlignment="1">
      <alignment horizontal="right" vertical="center"/>
    </xf>
    <xf numFmtId="0" fontId="10" fillId="6" borderId="5" xfId="9" applyFont="1" applyFill="1" applyBorder="1" applyAlignment="1">
      <alignment horizontal="center" vertical="center"/>
    </xf>
    <xf numFmtId="0" fontId="0" fillId="0" borderId="41" xfId="0" applyBorder="1">
      <alignment vertical="center"/>
    </xf>
    <xf numFmtId="0" fontId="0" fillId="0" borderId="40" xfId="0" applyBorder="1">
      <alignment vertical="center"/>
    </xf>
    <xf numFmtId="0" fontId="10" fillId="6" borderId="274" xfId="9" applyFont="1" applyFill="1" applyBorder="1" applyAlignment="1">
      <alignment horizontal="right" vertical="center"/>
    </xf>
    <xf numFmtId="0" fontId="0" fillId="0" borderId="275" xfId="0" applyBorder="1">
      <alignment vertical="center"/>
    </xf>
    <xf numFmtId="0" fontId="0" fillId="0" borderId="276" xfId="0" applyBorder="1">
      <alignment vertical="center"/>
    </xf>
    <xf numFmtId="0" fontId="0" fillId="0" borderId="64" xfId="0" applyBorder="1">
      <alignment vertical="center"/>
    </xf>
    <xf numFmtId="0" fontId="0" fillId="0" borderId="50" xfId="0" applyBorder="1">
      <alignment vertical="center"/>
    </xf>
    <xf numFmtId="0" fontId="10" fillId="6" borderId="41" xfId="9" applyFont="1" applyFill="1" applyBorder="1">
      <alignment vertical="center"/>
    </xf>
    <xf numFmtId="0" fontId="0" fillId="0" borderId="37" xfId="0" applyBorder="1">
      <alignment vertical="center"/>
    </xf>
    <xf numFmtId="0" fontId="0" fillId="0" borderId="275" xfId="0" applyBorder="1" applyAlignment="1">
      <alignment horizontal="right" vertical="center"/>
    </xf>
    <xf numFmtId="0" fontId="0" fillId="0" borderId="277" xfId="0" applyBorder="1" applyAlignment="1">
      <alignment horizontal="right" vertical="center"/>
    </xf>
    <xf numFmtId="0" fontId="0" fillId="0" borderId="64" xfId="0" applyBorder="1" applyAlignment="1">
      <alignment horizontal="right" vertical="center"/>
    </xf>
    <xf numFmtId="0" fontId="0" fillId="0" borderId="72" xfId="0" applyBorder="1">
      <alignment vertical="center"/>
    </xf>
    <xf numFmtId="0" fontId="0" fillId="0" borderId="56" xfId="0" applyBorder="1">
      <alignment vertical="center"/>
    </xf>
    <xf numFmtId="0" fontId="0" fillId="0" borderId="72" xfId="0" applyBorder="1" applyAlignment="1">
      <alignment horizontal="right" vertical="center"/>
    </xf>
    <xf numFmtId="0" fontId="0" fillId="8" borderId="260" xfId="0" applyFill="1" applyBorder="1" applyAlignment="1">
      <alignment vertical="center" wrapText="1"/>
    </xf>
    <xf numFmtId="0" fontId="0" fillId="8" borderId="261" xfId="0" applyFill="1" applyBorder="1" applyAlignment="1">
      <alignment vertical="center" wrapText="1"/>
    </xf>
    <xf numFmtId="0" fontId="0" fillId="8" borderId="0" xfId="0" applyFill="1" applyAlignment="1">
      <alignment vertical="center" wrapText="1"/>
    </xf>
    <xf numFmtId="0" fontId="0" fillId="8" borderId="123" xfId="0" applyFill="1" applyBorder="1" applyAlignment="1">
      <alignment vertical="center" wrapText="1"/>
    </xf>
    <xf numFmtId="0" fontId="0" fillId="8" borderId="245" xfId="0" applyFill="1" applyBorder="1" applyAlignment="1">
      <alignment vertical="center" wrapText="1"/>
    </xf>
    <xf numFmtId="0" fontId="0" fillId="8" borderId="249" xfId="0" applyFill="1" applyBorder="1" applyAlignment="1">
      <alignment vertical="center" wrapText="1"/>
    </xf>
    <xf numFmtId="0" fontId="11" fillId="4" borderId="0" xfId="9" applyFont="1" applyFill="1" applyAlignment="1">
      <alignment horizontal="left" vertical="center" wrapText="1"/>
    </xf>
    <xf numFmtId="0" fontId="11" fillId="4" borderId="0" xfId="9" applyFont="1" applyFill="1" applyAlignment="1">
      <alignment horizontal="left" vertical="center"/>
    </xf>
    <xf numFmtId="0" fontId="15" fillId="0" borderId="0" xfId="9" applyFont="1">
      <alignment vertical="center"/>
    </xf>
    <xf numFmtId="0" fontId="13" fillId="0" borderId="0" xfId="9" applyFont="1" applyAlignment="1">
      <alignment horizontal="center" vertical="center"/>
    </xf>
    <xf numFmtId="0" fontId="10" fillId="5" borderId="0" xfId="9" applyFont="1" applyFill="1" applyAlignment="1">
      <alignment vertical="center" shrinkToFit="1"/>
    </xf>
    <xf numFmtId="0" fontId="10" fillId="0" borderId="0" xfId="9" applyFont="1" applyAlignment="1">
      <alignment horizontal="left" vertical="top"/>
    </xf>
    <xf numFmtId="178" fontId="16" fillId="0" borderId="0" xfId="9" applyNumberFormat="1" applyFont="1" applyAlignment="1">
      <alignment horizontal="right" vertical="center"/>
    </xf>
    <xf numFmtId="0" fontId="10" fillId="5" borderId="0" xfId="9" applyFont="1" applyFill="1">
      <alignment vertical="center"/>
    </xf>
    <xf numFmtId="190" fontId="14" fillId="0" borderId="0" xfId="9" applyNumberFormat="1" applyFont="1" applyAlignment="1">
      <alignment horizontal="left" vertical="center"/>
    </xf>
    <xf numFmtId="189" fontId="10" fillId="0" borderId="0" xfId="11" applyNumberFormat="1" applyFont="1" applyAlignment="1" applyProtection="1">
      <alignment horizontal="center" vertical="center"/>
      <protection locked="0"/>
    </xf>
    <xf numFmtId="0" fontId="41" fillId="0" borderId="0" xfId="9" applyAlignment="1">
      <alignment vertical="center" shrinkToFit="1"/>
    </xf>
    <xf numFmtId="0" fontId="10" fillId="5" borderId="25" xfId="9" applyFont="1" applyFill="1" applyBorder="1">
      <alignment vertical="center"/>
    </xf>
    <xf numFmtId="192" fontId="10" fillId="0" borderId="22" xfId="9" applyNumberFormat="1" applyFont="1" applyBorder="1">
      <alignment vertical="center"/>
    </xf>
    <xf numFmtId="0" fontId="2" fillId="5" borderId="68" xfId="9" applyFont="1" applyFill="1" applyBorder="1">
      <alignment vertical="center"/>
    </xf>
    <xf numFmtId="0" fontId="2" fillId="5" borderId="64" xfId="9" applyFont="1" applyFill="1" applyBorder="1">
      <alignment vertical="center"/>
    </xf>
    <xf numFmtId="0" fontId="2" fillId="5" borderId="59" xfId="9" applyFont="1" applyFill="1" applyBorder="1">
      <alignment vertical="center"/>
    </xf>
    <xf numFmtId="0" fontId="2" fillId="5" borderId="67" xfId="9" applyFont="1" applyFill="1" applyBorder="1">
      <alignment vertical="center"/>
    </xf>
    <xf numFmtId="0" fontId="2" fillId="5" borderId="72" xfId="9" applyFont="1" applyFill="1" applyBorder="1">
      <alignment vertical="center"/>
    </xf>
    <xf numFmtId="191" fontId="10" fillId="0" borderId="68" xfId="9" applyNumberFormat="1" applyFont="1" applyBorder="1">
      <alignment vertical="center"/>
    </xf>
    <xf numFmtId="191" fontId="10" fillId="0" borderId="22" xfId="9" applyNumberFormat="1" applyFont="1" applyBorder="1">
      <alignment vertical="center"/>
    </xf>
    <xf numFmtId="191" fontId="10" fillId="0" borderId="48" xfId="9" applyNumberFormat="1" applyFont="1" applyBorder="1">
      <alignment vertical="center"/>
    </xf>
    <xf numFmtId="191" fontId="10" fillId="0" borderId="64" xfId="9" applyNumberFormat="1" applyFont="1" applyBorder="1">
      <alignment vertical="center"/>
    </xf>
    <xf numFmtId="191" fontId="10" fillId="0" borderId="29" xfId="9" applyNumberFormat="1" applyFont="1" applyBorder="1">
      <alignment vertical="center"/>
    </xf>
    <xf numFmtId="191" fontId="10" fillId="0" borderId="50" xfId="9" applyNumberFormat="1" applyFont="1" applyBorder="1">
      <alignment vertical="center"/>
    </xf>
    <xf numFmtId="0" fontId="10" fillId="0" borderId="25" xfId="9" applyFont="1" applyBorder="1">
      <alignment vertical="center"/>
    </xf>
    <xf numFmtId="0" fontId="10" fillId="0" borderId="0" xfId="9" applyFont="1">
      <alignment vertical="center"/>
    </xf>
    <xf numFmtId="187" fontId="10" fillId="5" borderId="22" xfId="9" applyNumberFormat="1" applyFont="1" applyFill="1" applyBorder="1">
      <alignment vertical="center"/>
    </xf>
    <xf numFmtId="187" fontId="41" fillId="5" borderId="22" xfId="9" applyNumberFormat="1" applyFill="1" applyBorder="1">
      <alignment vertical="center"/>
    </xf>
    <xf numFmtId="187" fontId="41" fillId="5" borderId="29" xfId="9" applyNumberFormat="1" applyFill="1" applyBorder="1">
      <alignment vertical="center"/>
    </xf>
    <xf numFmtId="0" fontId="21" fillId="0" borderId="22" xfId="9" applyFont="1" applyBorder="1">
      <alignment vertical="center"/>
    </xf>
    <xf numFmtId="0" fontId="41" fillId="0" borderId="23" xfId="9" applyBorder="1">
      <alignment vertical="center"/>
    </xf>
    <xf numFmtId="191" fontId="10" fillId="0" borderId="59" xfId="9" applyNumberFormat="1" applyFont="1" applyBorder="1">
      <alignment vertical="center"/>
    </xf>
    <xf numFmtId="191" fontId="10" fillId="0" borderId="45" xfId="9" applyNumberFormat="1" applyFont="1" applyBorder="1">
      <alignment vertical="center"/>
    </xf>
    <xf numFmtId="191" fontId="10" fillId="0" borderId="51" xfId="9" applyNumberFormat="1" applyFont="1" applyBorder="1">
      <alignment vertical="center"/>
    </xf>
    <xf numFmtId="0" fontId="10" fillId="0" borderId="44" xfId="9" applyFont="1" applyBorder="1">
      <alignment vertical="center"/>
    </xf>
    <xf numFmtId="0" fontId="10" fillId="0" borderId="45" xfId="9" applyFont="1" applyBorder="1">
      <alignment vertical="center"/>
    </xf>
    <xf numFmtId="0" fontId="10" fillId="0" borderId="28" xfId="9" applyFont="1" applyBorder="1">
      <alignment vertical="center"/>
    </xf>
    <xf numFmtId="0" fontId="10" fillId="0" borderId="29" xfId="9" applyFont="1" applyBorder="1">
      <alignment vertical="center"/>
    </xf>
    <xf numFmtId="187" fontId="10" fillId="5" borderId="45" xfId="9" applyNumberFormat="1" applyFont="1" applyFill="1" applyBorder="1">
      <alignment vertical="center"/>
    </xf>
    <xf numFmtId="187" fontId="10" fillId="5" borderId="29" xfId="9" applyNumberFormat="1" applyFont="1" applyFill="1" applyBorder="1">
      <alignment vertical="center"/>
    </xf>
    <xf numFmtId="187" fontId="10" fillId="5" borderId="0" xfId="9" applyNumberFormat="1" applyFont="1" applyFill="1">
      <alignment vertical="center"/>
    </xf>
    <xf numFmtId="187" fontId="10" fillId="5" borderId="47" xfId="9" applyNumberFormat="1" applyFont="1" applyFill="1" applyBorder="1">
      <alignment vertical="center"/>
    </xf>
    <xf numFmtId="0" fontId="10" fillId="5" borderId="21" xfId="9" applyFont="1" applyFill="1" applyBorder="1" applyAlignment="1">
      <alignment horizontal="center" vertical="top" wrapText="1"/>
    </xf>
    <xf numFmtId="0" fontId="10" fillId="5" borderId="22" xfId="9" applyFont="1" applyFill="1" applyBorder="1" applyAlignment="1">
      <alignment horizontal="center" vertical="top" wrapText="1"/>
    </xf>
    <xf numFmtId="0" fontId="10" fillId="5" borderId="48" xfId="9" applyFont="1" applyFill="1" applyBorder="1" applyAlignment="1">
      <alignment horizontal="center" vertical="top" wrapText="1"/>
    </xf>
    <xf numFmtId="0" fontId="0" fillId="5" borderId="10" xfId="9" applyFont="1" applyFill="1" applyBorder="1" applyAlignment="1">
      <alignment horizontal="center" vertical="center"/>
    </xf>
    <xf numFmtId="0" fontId="10" fillId="5" borderId="11" xfId="9" applyFont="1" applyFill="1" applyBorder="1" applyAlignment="1">
      <alignment horizontal="right" vertical="center"/>
    </xf>
    <xf numFmtId="0" fontId="0" fillId="0" borderId="67" xfId="9" applyFont="1" applyBorder="1" applyAlignment="1">
      <alignment vertical="center" wrapText="1"/>
    </xf>
    <xf numFmtId="0" fontId="0" fillId="0" borderId="59" xfId="9" applyFont="1" applyBorder="1" applyAlignment="1">
      <alignment vertical="center" wrapText="1"/>
    </xf>
    <xf numFmtId="0" fontId="0" fillId="0" borderId="11" xfId="9" applyFont="1" applyBorder="1" applyAlignment="1">
      <alignment vertical="center" wrapText="1"/>
    </xf>
    <xf numFmtId="0" fontId="0" fillId="0" borderId="67" xfId="9" applyFont="1" applyBorder="1">
      <alignment vertical="center"/>
    </xf>
    <xf numFmtId="0" fontId="0" fillId="0" borderId="72" xfId="9" applyFont="1" applyBorder="1">
      <alignment vertical="center"/>
    </xf>
    <xf numFmtId="0" fontId="10" fillId="0" borderId="59" xfId="9" applyFont="1" applyBorder="1" applyAlignment="1">
      <alignment horizontal="right" vertical="center"/>
    </xf>
    <xf numFmtId="0" fontId="10" fillId="0" borderId="20" xfId="9" applyFont="1" applyBorder="1" applyAlignment="1">
      <alignment horizontal="right" vertical="center"/>
    </xf>
    <xf numFmtId="0" fontId="0" fillId="5" borderId="11" xfId="9" applyFont="1" applyFill="1" applyBorder="1" applyAlignment="1">
      <alignment vertical="center" wrapText="1"/>
    </xf>
    <xf numFmtId="0" fontId="0" fillId="5" borderId="250" xfId="9" applyFont="1" applyFill="1" applyBorder="1" applyAlignment="1">
      <alignment vertical="center" wrapText="1"/>
    </xf>
    <xf numFmtId="0" fontId="0" fillId="5" borderId="257" xfId="9" applyFont="1" applyFill="1" applyBorder="1" applyAlignment="1">
      <alignment vertical="center" wrapText="1"/>
    </xf>
    <xf numFmtId="0" fontId="0" fillId="5" borderId="59" xfId="9" applyFont="1" applyFill="1" applyBorder="1" applyAlignment="1">
      <alignment vertical="center" wrapText="1"/>
    </xf>
    <xf numFmtId="0" fontId="0" fillId="5" borderId="45" xfId="9" applyFont="1" applyFill="1" applyBorder="1" applyAlignment="1">
      <alignment vertical="center" wrapText="1"/>
    </xf>
    <xf numFmtId="0" fontId="0" fillId="5" borderId="42" xfId="9" applyFont="1" applyFill="1" applyBorder="1" applyAlignment="1">
      <alignment vertical="center" wrapText="1"/>
    </xf>
    <xf numFmtId="0" fontId="0" fillId="5" borderId="64" xfId="9" applyFont="1" applyFill="1" applyBorder="1" applyAlignment="1">
      <alignment vertical="center" wrapText="1"/>
    </xf>
    <xf numFmtId="0" fontId="0" fillId="5" borderId="29" xfId="9" applyFont="1" applyFill="1" applyBorder="1" applyAlignment="1">
      <alignment vertical="center" wrapText="1"/>
    </xf>
    <xf numFmtId="0" fontId="0" fillId="5" borderId="30" xfId="9" applyFont="1" applyFill="1" applyBorder="1" applyAlignment="1">
      <alignment vertical="center" wrapText="1"/>
    </xf>
    <xf numFmtId="0" fontId="0" fillId="0" borderId="59" xfId="9" applyFont="1" applyBorder="1">
      <alignment vertical="center"/>
    </xf>
    <xf numFmtId="0" fontId="0" fillId="0" borderId="45" xfId="9" applyFont="1" applyBorder="1">
      <alignment vertical="center"/>
    </xf>
    <xf numFmtId="0" fontId="0" fillId="0" borderId="42" xfId="9" applyFont="1" applyBorder="1">
      <alignment vertical="center"/>
    </xf>
    <xf numFmtId="0" fontId="0" fillId="0" borderId="64" xfId="9" applyFont="1" applyBorder="1">
      <alignment vertical="center"/>
    </xf>
    <xf numFmtId="0" fontId="0" fillId="0" borderId="29" xfId="9" applyFont="1" applyBorder="1">
      <alignment vertical="center"/>
    </xf>
    <xf numFmtId="0" fontId="0" fillId="0" borderId="30" xfId="9" applyFont="1" applyBorder="1">
      <alignment vertical="center"/>
    </xf>
    <xf numFmtId="0" fontId="0" fillId="5" borderId="25" xfId="9" applyFont="1" applyFill="1" applyBorder="1" applyAlignment="1">
      <alignment horizontal="left" vertical="center"/>
    </xf>
    <xf numFmtId="0" fontId="0" fillId="5" borderId="0" xfId="9" applyFont="1" applyFill="1" applyAlignment="1">
      <alignment horizontal="left" vertical="center"/>
    </xf>
    <xf numFmtId="0" fontId="10" fillId="0" borderId="59" xfId="9" applyFont="1" applyBorder="1" applyAlignment="1">
      <alignment horizontal="right" vertical="center" shrinkToFit="1"/>
    </xf>
    <xf numFmtId="0" fontId="10" fillId="7" borderId="0" xfId="9" applyFont="1" applyFill="1" applyAlignment="1">
      <alignment vertical="top" wrapText="1"/>
    </xf>
    <xf numFmtId="0" fontId="0" fillId="7" borderId="0" xfId="0" applyFill="1" applyAlignment="1">
      <alignment vertical="top" wrapText="1"/>
    </xf>
    <xf numFmtId="0" fontId="0" fillId="5" borderId="86" xfId="9" applyFont="1" applyFill="1" applyBorder="1" applyAlignment="1">
      <alignment horizontal="center" vertical="center"/>
    </xf>
    <xf numFmtId="0" fontId="0" fillId="5" borderId="17" xfId="9" applyFont="1" applyFill="1" applyBorder="1" applyAlignment="1">
      <alignment horizontal="center" vertical="center"/>
    </xf>
    <xf numFmtId="0" fontId="0" fillId="5" borderId="87" xfId="9" applyFont="1" applyFill="1" applyBorder="1" applyAlignment="1">
      <alignment horizontal="center" vertical="center"/>
    </xf>
    <xf numFmtId="0" fontId="0" fillId="5" borderId="88" xfId="9" applyFont="1" applyFill="1" applyBorder="1" applyAlignment="1">
      <alignment horizontal="center" vertical="center"/>
    </xf>
    <xf numFmtId="0" fontId="0" fillId="5" borderId="89" xfId="9" applyFont="1" applyFill="1" applyBorder="1" applyAlignment="1">
      <alignment horizontal="center" vertical="center"/>
    </xf>
    <xf numFmtId="0" fontId="0" fillId="5" borderId="103" xfId="9" applyFont="1" applyFill="1" applyBorder="1" applyAlignment="1">
      <alignment horizontal="center" vertical="center"/>
    </xf>
    <xf numFmtId="0" fontId="0" fillId="5" borderId="106" xfId="9" applyFont="1" applyFill="1" applyBorder="1" applyAlignment="1">
      <alignment horizontal="center" vertical="center"/>
    </xf>
    <xf numFmtId="0" fontId="10" fillId="0" borderId="99" xfId="9" applyFont="1" applyBorder="1" applyAlignment="1">
      <alignment vertical="center" shrinkToFit="1"/>
    </xf>
    <xf numFmtId="0" fontId="10" fillId="0" borderId="100" xfId="9" applyFont="1" applyBorder="1" applyAlignment="1">
      <alignment vertical="center" shrinkToFit="1"/>
    </xf>
    <xf numFmtId="0" fontId="10" fillId="0" borderId="102" xfId="9" applyFont="1" applyBorder="1" applyAlignment="1">
      <alignment vertical="center" shrinkToFit="1"/>
    </xf>
    <xf numFmtId="0" fontId="10" fillId="0" borderId="97" xfId="9" applyFont="1" applyBorder="1" applyAlignment="1">
      <alignment vertical="center" shrinkToFit="1"/>
    </xf>
    <xf numFmtId="0" fontId="10" fillId="0" borderId="83" xfId="9" applyFont="1" applyBorder="1" applyAlignment="1">
      <alignment vertical="center" shrinkToFit="1"/>
    </xf>
    <xf numFmtId="0" fontId="10" fillId="0" borderId="101" xfId="9" applyFont="1" applyBorder="1" applyAlignment="1">
      <alignment vertical="center" shrinkToFit="1"/>
    </xf>
    <xf numFmtId="0" fontId="0" fillId="5" borderId="251" xfId="9" applyFont="1" applyFill="1" applyBorder="1" applyAlignment="1">
      <alignment vertical="center" wrapText="1"/>
    </xf>
    <xf numFmtId="0" fontId="0" fillId="5" borderId="252" xfId="9" applyFont="1" applyFill="1" applyBorder="1" applyAlignment="1">
      <alignment vertical="center" wrapText="1"/>
    </xf>
    <xf numFmtId="0" fontId="0" fillId="0" borderId="45" xfId="9" applyFont="1" applyBorder="1" applyAlignment="1">
      <alignment horizontal="center" vertical="center" wrapText="1"/>
    </xf>
    <xf numFmtId="0" fontId="0" fillId="0" borderId="45" xfId="9" applyFont="1" applyBorder="1" applyAlignment="1">
      <alignment vertical="center" wrapText="1"/>
    </xf>
    <xf numFmtId="0" fontId="0" fillId="0" borderId="42" xfId="9" applyFont="1" applyBorder="1" applyAlignment="1">
      <alignment vertical="center" wrapText="1"/>
    </xf>
    <xf numFmtId="0" fontId="0" fillId="0" borderId="0" xfId="9" applyFont="1" applyAlignment="1">
      <alignment vertical="center" wrapText="1"/>
    </xf>
    <xf numFmtId="0" fontId="0" fillId="0" borderId="26" xfId="9" applyFont="1" applyBorder="1" applyAlignment="1">
      <alignment vertical="center" wrapText="1"/>
    </xf>
    <xf numFmtId="0" fontId="0" fillId="0" borderId="216" xfId="9" applyFont="1" applyBorder="1" applyAlignment="1">
      <alignment vertical="center" wrapText="1"/>
    </xf>
    <xf numFmtId="0" fontId="0" fillId="0" borderId="93" xfId="9" applyFont="1" applyBorder="1" applyAlignment="1">
      <alignment vertical="center" wrapText="1"/>
    </xf>
    <xf numFmtId="0" fontId="10" fillId="5" borderId="94" xfId="9" applyFont="1" applyFill="1" applyBorder="1" applyAlignment="1">
      <alignment vertical="center" shrinkToFit="1"/>
    </xf>
    <xf numFmtId="0" fontId="10" fillId="5" borderId="95" xfId="9" applyFont="1" applyFill="1" applyBorder="1" applyAlignment="1">
      <alignment vertical="center" shrinkToFit="1"/>
    </xf>
    <xf numFmtId="0" fontId="10" fillId="5" borderId="96" xfId="9" applyFont="1" applyFill="1" applyBorder="1" applyAlignment="1">
      <alignment vertical="center" shrinkToFit="1"/>
    </xf>
    <xf numFmtId="0" fontId="10" fillId="5" borderId="97" xfId="9" applyFont="1" applyFill="1" applyBorder="1" applyAlignment="1">
      <alignment vertical="center" shrinkToFit="1"/>
    </xf>
    <xf numFmtId="0" fontId="10" fillId="5" borderId="83" xfId="9" applyFont="1" applyFill="1" applyBorder="1" applyAlignment="1">
      <alignment vertical="center" shrinkToFit="1"/>
    </xf>
    <xf numFmtId="0" fontId="10" fillId="5" borderId="91" xfId="9" applyFont="1" applyFill="1" applyBorder="1" applyAlignment="1">
      <alignment vertical="center" shrinkToFit="1"/>
    </xf>
    <xf numFmtId="0" fontId="10" fillId="5" borderId="98" xfId="9" applyFont="1" applyFill="1" applyBorder="1" applyAlignment="1">
      <alignment vertical="center" shrinkToFit="1"/>
    </xf>
    <xf numFmtId="0" fontId="10" fillId="5" borderId="85" xfId="9" applyFont="1" applyFill="1" applyBorder="1" applyAlignment="1">
      <alignment vertical="center" shrinkToFit="1"/>
    </xf>
    <xf numFmtId="0" fontId="10" fillId="5" borderId="92" xfId="9" applyFont="1" applyFill="1" applyBorder="1" applyAlignment="1">
      <alignment vertical="center" shrinkToFit="1"/>
    </xf>
    <xf numFmtId="0" fontId="10" fillId="5" borderId="67" xfId="9" applyFont="1" applyFill="1" applyBorder="1" applyAlignment="1">
      <alignment horizontal="right" vertical="center" shrinkToFit="1"/>
    </xf>
    <xf numFmtId="0" fontId="10" fillId="5" borderId="0" xfId="9" applyFont="1" applyFill="1" applyAlignment="1">
      <alignment horizontal="right" vertical="center" shrinkToFit="1"/>
    </xf>
    <xf numFmtId="0" fontId="10" fillId="5" borderId="26" xfId="9" applyFont="1" applyFill="1" applyBorder="1" applyAlignment="1">
      <alignment horizontal="right" vertical="center" shrinkToFit="1"/>
    </xf>
    <xf numFmtId="181" fontId="10" fillId="0" borderId="45" xfId="9" applyNumberFormat="1" applyFont="1" applyBorder="1" applyAlignment="1">
      <alignment vertical="center" shrinkToFit="1"/>
    </xf>
    <xf numFmtId="181" fontId="10" fillId="0" borderId="51" xfId="9" applyNumberFormat="1" applyFont="1" applyBorder="1" applyAlignment="1">
      <alignment vertical="center" shrinkToFit="1"/>
    </xf>
    <xf numFmtId="181" fontId="10" fillId="0" borderId="0" xfId="9" applyNumberFormat="1" applyFont="1" applyAlignment="1">
      <alignment vertical="center" shrinkToFit="1"/>
    </xf>
    <xf numFmtId="181" fontId="10" fillId="0" borderId="49" xfId="9" applyNumberFormat="1" applyFont="1" applyBorder="1" applyAlignment="1">
      <alignment vertical="center" shrinkToFit="1"/>
    </xf>
    <xf numFmtId="181" fontId="10" fillId="0" borderId="216" xfId="9" applyNumberFormat="1" applyFont="1" applyBorder="1" applyAlignment="1">
      <alignment vertical="center" shrinkToFit="1"/>
    </xf>
    <xf numFmtId="181" fontId="10" fillId="0" borderId="77" xfId="9" applyNumberFormat="1" applyFont="1" applyBorder="1" applyAlignment="1">
      <alignment vertical="center" shrinkToFit="1"/>
    </xf>
    <xf numFmtId="0" fontId="0" fillId="0" borderId="70" xfId="9" applyFont="1" applyBorder="1" applyAlignment="1">
      <alignment horizontal="center" vertical="center" wrapText="1"/>
    </xf>
    <xf numFmtId="0" fontId="0" fillId="0" borderId="251" xfId="9" applyFont="1" applyBorder="1" applyAlignment="1">
      <alignment horizontal="center" vertical="center" wrapText="1"/>
    </xf>
    <xf numFmtId="0" fontId="0" fillId="0" borderId="252" xfId="9" applyFont="1" applyBorder="1" applyAlignment="1">
      <alignment horizontal="center" vertical="center" wrapText="1"/>
    </xf>
    <xf numFmtId="0" fontId="0" fillId="0" borderId="67" xfId="9" applyFont="1" applyBorder="1" applyAlignment="1">
      <alignment horizontal="center" vertical="center" wrapText="1"/>
    </xf>
    <xf numFmtId="0" fontId="0" fillId="0" borderId="0" xfId="9" applyFont="1" applyAlignment="1">
      <alignment horizontal="center" vertical="center" wrapText="1"/>
    </xf>
    <xf numFmtId="0" fontId="0" fillId="0" borderId="26" xfId="9" applyFont="1" applyBorder="1" applyAlignment="1">
      <alignment horizontal="center" vertical="center" wrapText="1"/>
    </xf>
    <xf numFmtId="0" fontId="2" fillId="5" borderId="44" xfId="9" applyFont="1" applyFill="1" applyBorder="1" applyAlignment="1">
      <alignment horizontal="center" vertical="center"/>
    </xf>
    <xf numFmtId="0" fontId="2" fillId="5" borderId="45" xfId="9" applyFont="1" applyFill="1" applyBorder="1" applyAlignment="1">
      <alignment horizontal="center" vertical="center"/>
    </xf>
    <xf numFmtId="0" fontId="2" fillId="5" borderId="42" xfId="9" applyFont="1" applyFill="1" applyBorder="1" applyAlignment="1">
      <alignment horizontal="center" vertical="center"/>
    </xf>
    <xf numFmtId="0" fontId="2" fillId="5" borderId="25" xfId="9" applyFont="1" applyFill="1" applyBorder="1" applyAlignment="1">
      <alignment horizontal="center" vertical="center"/>
    </xf>
    <xf numFmtId="0" fontId="2" fillId="5" borderId="0" xfId="9" applyFont="1" applyFill="1" applyAlignment="1">
      <alignment horizontal="center" vertical="center"/>
    </xf>
    <xf numFmtId="0" fontId="2" fillId="5" borderId="26" xfId="9" applyFont="1" applyFill="1" applyBorder="1" applyAlignment="1">
      <alignment horizontal="center" vertical="center"/>
    </xf>
    <xf numFmtId="187" fontId="2" fillId="5" borderId="70" xfId="9" applyNumberFormat="1" applyFont="1" applyFill="1" applyBorder="1">
      <alignment vertical="center"/>
    </xf>
    <xf numFmtId="187" fontId="2" fillId="5" borderId="64" xfId="9" applyNumberFormat="1" applyFont="1" applyFill="1" applyBorder="1">
      <alignment vertical="center"/>
    </xf>
    <xf numFmtId="187" fontId="2" fillId="5" borderId="59" xfId="9" applyNumberFormat="1" applyFont="1" applyFill="1" applyBorder="1">
      <alignment vertical="center"/>
    </xf>
    <xf numFmtId="0" fontId="2" fillId="0" borderId="64" xfId="9" applyFont="1" applyBorder="1">
      <alignment vertical="center"/>
    </xf>
    <xf numFmtId="192" fontId="10" fillId="0" borderId="0" xfId="9" applyNumberFormat="1" applyFont="1">
      <alignment vertical="center"/>
    </xf>
    <xf numFmtId="192" fontId="10" fillId="0" borderId="49" xfId="9" applyNumberFormat="1" applyFont="1" applyBorder="1">
      <alignment vertical="center"/>
    </xf>
    <xf numFmtId="0" fontId="10" fillId="5" borderId="59" xfId="9" applyFont="1" applyFill="1" applyBorder="1" applyAlignment="1">
      <alignment horizontal="left" vertical="center" wrapText="1"/>
    </xf>
    <xf numFmtId="0" fontId="10" fillId="5" borderId="45" xfId="9" applyFont="1" applyFill="1" applyBorder="1" applyAlignment="1">
      <alignment horizontal="left" vertical="center" wrapText="1"/>
    </xf>
    <xf numFmtId="0" fontId="10" fillId="5" borderId="42" xfId="9" applyFont="1" applyFill="1" applyBorder="1" applyAlignment="1">
      <alignment horizontal="left" vertical="center" wrapText="1"/>
    </xf>
    <xf numFmtId="0" fontId="10" fillId="5" borderId="64" xfId="9" applyFont="1" applyFill="1" applyBorder="1" applyAlignment="1">
      <alignment horizontal="left" vertical="center" wrapText="1"/>
    </xf>
    <xf numFmtId="0" fontId="10" fillId="5" borderId="29" xfId="9" applyFont="1" applyFill="1" applyBorder="1" applyAlignment="1">
      <alignment horizontal="left" vertical="center" wrapText="1"/>
    </xf>
    <xf numFmtId="0" fontId="10" fillId="5" borderId="30" xfId="9" applyFont="1" applyFill="1" applyBorder="1" applyAlignment="1">
      <alignment horizontal="left" vertical="center" wrapText="1"/>
    </xf>
    <xf numFmtId="0" fontId="10" fillId="0" borderId="32" xfId="9" applyFont="1" applyBorder="1" applyAlignment="1">
      <alignment horizontal="center" vertical="center" wrapText="1"/>
    </xf>
    <xf numFmtId="0" fontId="10" fillId="0" borderId="250" xfId="9" applyFont="1" applyBorder="1" applyAlignment="1">
      <alignment horizontal="center" vertical="center" wrapText="1"/>
    </xf>
    <xf numFmtId="0" fontId="10" fillId="0" borderId="247" xfId="9" applyFont="1" applyBorder="1" applyAlignment="1">
      <alignment horizontal="center" vertical="center" wrapText="1"/>
    </xf>
    <xf numFmtId="0" fontId="10" fillId="0" borderId="44" xfId="9" applyFont="1" applyBorder="1" applyAlignment="1">
      <alignment horizontal="center" vertical="center" wrapText="1"/>
    </xf>
    <xf numFmtId="0" fontId="10" fillId="0" borderId="45" xfId="9" applyFont="1" applyBorder="1" applyAlignment="1">
      <alignment horizontal="center" vertical="center" wrapText="1"/>
    </xf>
    <xf numFmtId="0" fontId="10" fillId="0" borderId="51" xfId="9" applyFont="1" applyBorder="1" applyAlignment="1">
      <alignment horizontal="center" vertical="center" wrapText="1"/>
    </xf>
    <xf numFmtId="0" fontId="10" fillId="0" borderId="25" xfId="9" applyFont="1" applyBorder="1" applyAlignment="1">
      <alignment horizontal="center" vertical="center" wrapText="1"/>
    </xf>
    <xf numFmtId="0" fontId="10" fillId="0" borderId="0" xfId="9" applyFont="1" applyAlignment="1">
      <alignment horizontal="center" vertical="center" wrapText="1"/>
    </xf>
    <xf numFmtId="0" fontId="10" fillId="0" borderId="49" xfId="9" applyFont="1" applyBorder="1" applyAlignment="1">
      <alignment horizontal="center" vertical="center" wrapText="1"/>
    </xf>
    <xf numFmtId="0" fontId="10" fillId="0" borderId="46" xfId="9" applyFont="1" applyBorder="1" applyAlignment="1">
      <alignment horizontal="center" vertical="center" wrapText="1"/>
    </xf>
    <xf numFmtId="0" fontId="10" fillId="0" borderId="47" xfId="9" applyFont="1" applyBorder="1" applyAlignment="1">
      <alignment horizontal="center" vertical="center" wrapText="1"/>
    </xf>
    <xf numFmtId="0" fontId="10" fillId="0" borderId="56" xfId="9" applyFont="1" applyBorder="1" applyAlignment="1">
      <alignment horizontal="center" vertical="center" wrapText="1"/>
    </xf>
    <xf numFmtId="0" fontId="10" fillId="0" borderId="21" xfId="9" applyFont="1" applyBorder="1" applyAlignment="1">
      <alignment horizontal="left" indent="1" shrinkToFit="1"/>
    </xf>
    <xf numFmtId="0" fontId="41" fillId="0" borderId="22" xfId="8" applyBorder="1" applyAlignment="1">
      <alignment horizontal="left" indent="1" shrinkToFit="1"/>
    </xf>
    <xf numFmtId="0" fontId="41" fillId="0" borderId="48" xfId="8" applyBorder="1" applyAlignment="1">
      <alignment horizontal="left" indent="1" shrinkToFit="1"/>
    </xf>
    <xf numFmtId="0" fontId="10" fillId="0" borderId="25" xfId="9" applyFont="1" applyBorder="1" applyAlignment="1">
      <alignment horizontal="left" vertical="center" indent="1" shrinkToFit="1"/>
    </xf>
    <xf numFmtId="0" fontId="41" fillId="0" borderId="0" xfId="8" applyAlignment="1">
      <alignment horizontal="left" vertical="center" indent="1" shrinkToFit="1"/>
    </xf>
    <xf numFmtId="0" fontId="41" fillId="0" borderId="49" xfId="8" applyBorder="1" applyAlignment="1">
      <alignment horizontal="left" vertical="center" indent="1" shrinkToFit="1"/>
    </xf>
    <xf numFmtId="0" fontId="10" fillId="0" borderId="28" xfId="9" applyFont="1" applyBorder="1" applyAlignment="1">
      <alignment horizontal="left" vertical="top" indent="1" shrinkToFit="1"/>
    </xf>
    <xf numFmtId="0" fontId="41" fillId="0" borderId="29" xfId="8" applyBorder="1" applyAlignment="1">
      <alignment horizontal="left" vertical="top" indent="1" shrinkToFit="1"/>
    </xf>
    <xf numFmtId="0" fontId="41" fillId="0" borderId="50" xfId="8" applyBorder="1" applyAlignment="1">
      <alignment horizontal="left" vertical="top" indent="1" shrinkToFit="1"/>
    </xf>
    <xf numFmtId="0" fontId="10" fillId="0" borderId="44" xfId="9" applyFont="1" applyBorder="1" applyAlignment="1">
      <alignment horizontal="left" vertical="center" indent="1" shrinkToFit="1"/>
    </xf>
    <xf numFmtId="0" fontId="10" fillId="0" borderId="45" xfId="9" applyFont="1" applyBorder="1" applyAlignment="1">
      <alignment horizontal="left" vertical="center" indent="1" shrinkToFit="1"/>
    </xf>
    <xf numFmtId="0" fontId="10" fillId="0" borderId="51" xfId="9" applyFont="1" applyBorder="1" applyAlignment="1">
      <alignment horizontal="left" vertical="center" indent="1" shrinkToFit="1"/>
    </xf>
    <xf numFmtId="0" fontId="10" fillId="0" borderId="45" xfId="9" applyFont="1" applyBorder="1" applyAlignment="1">
      <alignment horizontal="center" vertical="center" shrinkToFit="1"/>
    </xf>
    <xf numFmtId="0" fontId="10" fillId="0" borderId="51" xfId="9" applyFont="1" applyBorder="1" applyAlignment="1">
      <alignment horizontal="center" vertical="center" shrinkToFit="1"/>
    </xf>
    <xf numFmtId="0" fontId="10" fillId="5" borderId="25" xfId="9" applyFont="1" applyFill="1" applyBorder="1" applyAlignment="1">
      <alignment horizontal="right" vertical="top" wrapText="1"/>
    </xf>
    <xf numFmtId="0" fontId="10" fillId="5" borderId="0" xfId="9" applyFont="1" applyFill="1" applyAlignment="1">
      <alignment horizontal="right" vertical="top" wrapText="1"/>
    </xf>
    <xf numFmtId="0" fontId="0" fillId="0" borderId="0" xfId="0" applyAlignment="1">
      <alignment horizontal="right" vertical="center" wrapText="1"/>
    </xf>
    <xf numFmtId="0" fontId="10" fillId="0" borderId="53" xfId="9" applyFont="1" applyBorder="1" applyAlignment="1">
      <alignment horizontal="center" vertical="center" shrinkToFit="1"/>
    </xf>
    <xf numFmtId="0" fontId="10" fillId="0" borderId="60" xfId="9" applyFont="1" applyBorder="1" applyAlignment="1">
      <alignment horizontal="center" vertical="center" shrinkToFit="1"/>
    </xf>
    <xf numFmtId="0" fontId="10" fillId="0" borderId="54" xfId="9" applyFont="1" applyBorder="1" applyAlignment="1">
      <alignment horizontal="center" vertical="top" wrapText="1"/>
    </xf>
    <xf numFmtId="0" fontId="10" fillId="0" borderId="55" xfId="9" applyFont="1" applyBorder="1" applyAlignment="1">
      <alignment horizontal="center" vertical="top" wrapText="1"/>
    </xf>
    <xf numFmtId="0" fontId="10" fillId="0" borderId="61" xfId="9" applyFont="1" applyBorder="1" applyAlignment="1">
      <alignment horizontal="center" vertical="top" wrapText="1"/>
    </xf>
    <xf numFmtId="0" fontId="10" fillId="0" borderId="57" xfId="9" applyFont="1" applyBorder="1" applyAlignment="1">
      <alignment horizontal="center" vertical="top" wrapText="1"/>
    </xf>
    <xf numFmtId="0" fontId="10" fillId="0" borderId="58" xfId="9" applyFont="1" applyBorder="1" applyAlignment="1">
      <alignment horizontal="center" vertical="top" wrapText="1"/>
    </xf>
    <xf numFmtId="0" fontId="10" fillId="0" borderId="62" xfId="9" applyFont="1" applyBorder="1" applyAlignment="1">
      <alignment horizontal="center" vertical="top" wrapText="1"/>
    </xf>
    <xf numFmtId="0" fontId="10" fillId="5" borderId="0" xfId="9" applyFont="1" applyFill="1" applyAlignment="1">
      <alignment horizontal="left" vertical="center" indent="1" shrinkToFit="1"/>
    </xf>
    <xf numFmtId="0" fontId="10" fillId="5" borderId="49" xfId="9" applyFont="1" applyFill="1" applyBorder="1" applyAlignment="1">
      <alignment horizontal="left" vertical="center" indent="1" shrinkToFit="1"/>
    </xf>
    <xf numFmtId="0" fontId="10" fillId="0" borderId="21" xfId="9" applyFont="1" applyBorder="1" applyAlignment="1">
      <alignment horizontal="center" vertical="center" wrapText="1"/>
    </xf>
    <xf numFmtId="0" fontId="10" fillId="0" borderId="22" xfId="9" applyFont="1" applyBorder="1" applyAlignment="1">
      <alignment horizontal="center" vertical="center" wrapText="1"/>
    </xf>
    <xf numFmtId="0" fontId="10" fillId="0" borderId="48" xfId="9" applyFont="1" applyBorder="1" applyAlignment="1">
      <alignment horizontal="center" vertical="center" wrapText="1"/>
    </xf>
    <xf numFmtId="0" fontId="10" fillId="0" borderId="28" xfId="9" applyFont="1" applyBorder="1" applyAlignment="1">
      <alignment horizontal="center" vertical="center" wrapText="1"/>
    </xf>
    <xf numFmtId="0" fontId="10" fillId="0" borderId="29" xfId="9" applyFont="1" applyBorder="1" applyAlignment="1">
      <alignment horizontal="center" vertical="center" wrapText="1"/>
    </xf>
    <xf numFmtId="0" fontId="10" fillId="0" borderId="50" xfId="9" applyFont="1" applyBorder="1" applyAlignment="1">
      <alignment horizontal="center" vertical="center" wrapText="1"/>
    </xf>
    <xf numFmtId="0" fontId="10" fillId="0" borderId="52" xfId="9" applyFont="1" applyBorder="1" applyAlignment="1">
      <alignment horizontal="center" vertical="center" wrapText="1"/>
    </xf>
    <xf numFmtId="180" fontId="10" fillId="5" borderId="0" xfId="9" applyNumberFormat="1" applyFont="1" applyFill="1" applyAlignment="1">
      <alignment horizontal="center" vertical="top"/>
    </xf>
    <xf numFmtId="0" fontId="0" fillId="0" borderId="0" xfId="0" applyAlignment="1">
      <alignment horizontal="center" vertical="top"/>
    </xf>
    <xf numFmtId="0" fontId="10" fillId="5" borderId="70" xfId="9" applyFont="1" applyFill="1" applyBorder="1" applyAlignment="1">
      <alignment horizontal="right" vertical="center" shrinkToFit="1"/>
    </xf>
    <xf numFmtId="0" fontId="10" fillId="5" borderId="251" xfId="9" applyFont="1" applyFill="1" applyBorder="1" applyAlignment="1">
      <alignment horizontal="right" vertical="center" shrinkToFit="1"/>
    </xf>
    <xf numFmtId="0" fontId="10" fillId="5" borderId="252" xfId="9" applyFont="1" applyFill="1" applyBorder="1" applyAlignment="1">
      <alignment horizontal="right" vertical="center" shrinkToFit="1"/>
    </xf>
    <xf numFmtId="0" fontId="10" fillId="5" borderId="64" xfId="9" applyFont="1" applyFill="1" applyBorder="1" applyAlignment="1">
      <alignment horizontal="right" vertical="center" shrinkToFit="1"/>
    </xf>
    <xf numFmtId="0" fontId="10" fillId="5" borderId="29" xfId="9" applyFont="1" applyFill="1" applyBorder="1" applyAlignment="1">
      <alignment horizontal="right" vertical="center" shrinkToFit="1"/>
    </xf>
    <xf numFmtId="0" fontId="10" fillId="5" borderId="30" xfId="9" applyFont="1" applyFill="1" applyBorder="1" applyAlignment="1">
      <alignment horizontal="right" vertical="center" shrinkToFit="1"/>
    </xf>
    <xf numFmtId="0" fontId="10" fillId="0" borderId="80" xfId="9" applyFont="1" applyBorder="1">
      <alignment vertical="center"/>
    </xf>
    <xf numFmtId="0" fontId="10" fillId="0" borderId="81" xfId="9" applyFont="1" applyBorder="1">
      <alignment vertical="center"/>
    </xf>
    <xf numFmtId="0" fontId="10" fillId="0" borderId="90" xfId="9" applyFont="1" applyBorder="1">
      <alignment vertical="center"/>
    </xf>
    <xf numFmtId="0" fontId="10" fillId="0" borderId="82" xfId="9" applyFont="1" applyBorder="1">
      <alignment vertical="center"/>
    </xf>
    <xf numFmtId="0" fontId="10" fillId="0" borderId="83" xfId="9" applyFont="1" applyBorder="1">
      <alignment vertical="center"/>
    </xf>
    <xf numFmtId="0" fontId="10" fillId="0" borderId="91" xfId="9" applyFont="1" applyBorder="1">
      <alignment vertical="center"/>
    </xf>
    <xf numFmtId="0" fontId="10" fillId="0" borderId="84" xfId="9" applyFont="1" applyBorder="1">
      <alignment vertical="center"/>
    </xf>
    <xf numFmtId="0" fontId="10" fillId="0" borderId="85" xfId="9" applyFont="1" applyBorder="1">
      <alignment vertical="center"/>
    </xf>
    <xf numFmtId="0" fontId="10" fillId="0" borderId="92" xfId="9" applyFont="1" applyBorder="1">
      <alignment vertical="center"/>
    </xf>
    <xf numFmtId="0" fontId="0" fillId="0" borderId="59" xfId="9" applyFont="1" applyBorder="1" applyAlignment="1">
      <alignment horizontal="center" vertical="center" wrapText="1"/>
    </xf>
    <xf numFmtId="185" fontId="10" fillId="5" borderId="68" xfId="9" applyNumberFormat="1" applyFont="1" applyFill="1" applyBorder="1">
      <alignment vertical="center"/>
    </xf>
    <xf numFmtId="185" fontId="10" fillId="5" borderId="22" xfId="9" applyNumberFormat="1" applyFont="1" applyFill="1" applyBorder="1">
      <alignment vertical="center"/>
    </xf>
    <xf numFmtId="185" fontId="10" fillId="5" borderId="67" xfId="9" applyNumberFormat="1" applyFont="1" applyFill="1" applyBorder="1">
      <alignment vertical="center"/>
    </xf>
    <xf numFmtId="185" fontId="10" fillId="5" borderId="0" xfId="9" applyNumberFormat="1" applyFont="1" applyFill="1">
      <alignment vertical="center"/>
    </xf>
    <xf numFmtId="185" fontId="10" fillId="5" borderId="69" xfId="9" applyNumberFormat="1" applyFont="1" applyFill="1" applyBorder="1">
      <alignment vertical="center"/>
    </xf>
    <xf numFmtId="185" fontId="10" fillId="5" borderId="216" xfId="9" applyNumberFormat="1" applyFont="1" applyFill="1" applyBorder="1">
      <alignment vertical="center"/>
    </xf>
    <xf numFmtId="0" fontId="10" fillId="5" borderId="22" xfId="9" applyFont="1" applyFill="1" applyBorder="1">
      <alignment vertical="center"/>
    </xf>
    <xf numFmtId="0" fontId="10" fillId="5" borderId="23" xfId="9" applyFont="1" applyFill="1" applyBorder="1">
      <alignment vertical="center"/>
    </xf>
    <xf numFmtId="0" fontId="10" fillId="5" borderId="26" xfId="9" applyFont="1" applyFill="1" applyBorder="1">
      <alignment vertical="center"/>
    </xf>
    <xf numFmtId="0" fontId="10" fillId="5" borderId="216" xfId="9" applyFont="1" applyFill="1" applyBorder="1">
      <alignment vertical="center"/>
    </xf>
    <xf numFmtId="0" fontId="10" fillId="5" borderId="93" xfId="9" applyFont="1" applyFill="1" applyBorder="1">
      <alignment vertical="center"/>
    </xf>
    <xf numFmtId="0" fontId="0" fillId="0" borderId="22" xfId="9" applyFont="1" applyBorder="1" applyAlignment="1">
      <alignment horizontal="center" vertical="center" wrapText="1"/>
    </xf>
    <xf numFmtId="0" fontId="0" fillId="0" borderId="48" xfId="9" applyFont="1" applyBorder="1" applyAlignment="1">
      <alignment horizontal="center" vertical="center" wrapText="1"/>
    </xf>
    <xf numFmtId="0" fontId="0" fillId="0" borderId="49" xfId="9" applyFont="1" applyBorder="1" applyAlignment="1">
      <alignment horizontal="center" vertical="center" wrapText="1"/>
    </xf>
    <xf numFmtId="0" fontId="0" fillId="0" borderId="216" xfId="9" applyFont="1" applyBorder="1" applyAlignment="1">
      <alignment horizontal="center" vertical="center" wrapText="1"/>
    </xf>
    <xf numFmtId="0" fontId="0" fillId="0" borderId="77" xfId="9" applyFont="1" applyBorder="1" applyAlignment="1">
      <alignment horizontal="center" vertical="center" wrapText="1"/>
    </xf>
    <xf numFmtId="0" fontId="10" fillId="0" borderId="44" xfId="9" applyFont="1" applyBorder="1" applyAlignment="1">
      <alignment horizontal="center" vertical="center"/>
    </xf>
    <xf numFmtId="0" fontId="10" fillId="0" borderId="45" xfId="9" applyFont="1" applyBorder="1" applyAlignment="1">
      <alignment horizontal="center" vertical="center"/>
    </xf>
    <xf numFmtId="0" fontId="10" fillId="0" borderId="42" xfId="9" applyFont="1" applyBorder="1" applyAlignment="1">
      <alignment horizontal="center" vertical="center"/>
    </xf>
    <xf numFmtId="0" fontId="10" fillId="0" borderId="46" xfId="9" applyFont="1" applyBorder="1" applyAlignment="1">
      <alignment horizontal="center" vertical="center"/>
    </xf>
    <xf numFmtId="0" fontId="10" fillId="0" borderId="47" xfId="9" applyFont="1" applyBorder="1" applyAlignment="1">
      <alignment horizontal="center" vertical="center"/>
    </xf>
    <xf numFmtId="0" fontId="10" fillId="0" borderId="71" xfId="9" applyFont="1" applyBorder="1" applyAlignment="1">
      <alignment horizontal="center" vertical="center"/>
    </xf>
    <xf numFmtId="0" fontId="10" fillId="5" borderId="32" xfId="9" applyFont="1" applyFill="1" applyBorder="1" applyAlignment="1">
      <alignment horizontal="center" vertical="center"/>
    </xf>
    <xf numFmtId="0" fontId="10" fillId="5" borderId="257" xfId="9" applyFont="1" applyFill="1" applyBorder="1" applyAlignment="1">
      <alignment horizontal="center" vertical="center"/>
    </xf>
    <xf numFmtId="0" fontId="10" fillId="0" borderId="21" xfId="9" applyFont="1" applyBorder="1" applyAlignment="1">
      <alignment horizontal="center" vertical="center"/>
    </xf>
    <xf numFmtId="0" fontId="10" fillId="0" borderId="22" xfId="9" applyFont="1" applyBorder="1" applyAlignment="1">
      <alignment horizontal="center" vertical="center"/>
    </xf>
    <xf numFmtId="0" fontId="10" fillId="0" borderId="23" xfId="9" applyFont="1" applyBorder="1" applyAlignment="1">
      <alignment horizontal="center" vertical="center"/>
    </xf>
    <xf numFmtId="0" fontId="10" fillId="0" borderId="28" xfId="9" applyFont="1" applyBorder="1" applyAlignment="1">
      <alignment horizontal="center" vertical="center"/>
    </xf>
    <xf numFmtId="0" fontId="10" fillId="0" borderId="29" xfId="9" applyFont="1" applyBorder="1" applyAlignment="1">
      <alignment horizontal="center" vertical="center"/>
    </xf>
    <xf numFmtId="0" fontId="10" fillId="0" borderId="30" xfId="9" applyFont="1" applyBorder="1" applyAlignment="1">
      <alignment horizontal="center" vertical="center"/>
    </xf>
    <xf numFmtId="192" fontId="10" fillId="0" borderId="45" xfId="9" applyNumberFormat="1" applyFont="1" applyBorder="1">
      <alignment vertical="center"/>
    </xf>
    <xf numFmtId="192" fontId="10" fillId="0" borderId="51" xfId="9" applyNumberFormat="1" applyFont="1" applyBorder="1">
      <alignment vertical="center"/>
    </xf>
    <xf numFmtId="192" fontId="10" fillId="0" borderId="29" xfId="9" applyNumberFormat="1" applyFont="1" applyBorder="1">
      <alignment vertical="center"/>
    </xf>
    <xf numFmtId="192" fontId="10" fillId="0" borderId="50" xfId="9" applyNumberFormat="1" applyFont="1" applyBorder="1">
      <alignment vertical="center"/>
    </xf>
    <xf numFmtId="0" fontId="10" fillId="5" borderId="59" xfId="9" applyFont="1" applyFill="1" applyBorder="1" applyAlignment="1">
      <alignment horizontal="left" vertical="center"/>
    </xf>
    <xf numFmtId="0" fontId="10" fillId="5" borderId="45" xfId="9" applyFont="1" applyFill="1" applyBorder="1" applyAlignment="1">
      <alignment horizontal="left" vertical="center"/>
    </xf>
    <xf numFmtId="0" fontId="10" fillId="5" borderId="42" xfId="9" applyFont="1" applyFill="1" applyBorder="1" applyAlignment="1">
      <alignment horizontal="left" vertical="center"/>
    </xf>
    <xf numFmtId="0" fontId="10" fillId="5" borderId="64" xfId="9" applyFont="1" applyFill="1" applyBorder="1" applyAlignment="1">
      <alignment horizontal="left" vertical="center"/>
    </xf>
    <xf numFmtId="0" fontId="10" fillId="5" borderId="29" xfId="9" applyFont="1" applyFill="1" applyBorder="1" applyAlignment="1">
      <alignment horizontal="left" vertical="center"/>
    </xf>
    <xf numFmtId="0" fontId="10" fillId="5" borderId="30" xfId="9" applyFont="1" applyFill="1" applyBorder="1" applyAlignment="1">
      <alignment horizontal="left" vertical="center"/>
    </xf>
    <xf numFmtId="0" fontId="2" fillId="0" borderId="72" xfId="9" applyFont="1" applyBorder="1">
      <alignment vertical="center"/>
    </xf>
    <xf numFmtId="0" fontId="10" fillId="0" borderId="65" xfId="9" applyFont="1" applyBorder="1">
      <alignment vertical="center"/>
    </xf>
    <xf numFmtId="0" fontId="10" fillId="0" borderId="76" xfId="9" applyFont="1" applyBorder="1">
      <alignment vertical="center"/>
    </xf>
    <xf numFmtId="186" fontId="10" fillId="0" borderId="75" xfId="9" applyNumberFormat="1" applyFont="1" applyBorder="1" applyAlignment="1">
      <alignment horizontal="right" vertical="center"/>
    </xf>
    <xf numFmtId="185" fontId="10" fillId="5" borderId="75" xfId="9" applyNumberFormat="1" applyFont="1" applyFill="1" applyBorder="1" applyAlignment="1">
      <alignment horizontal="center" vertical="center"/>
    </xf>
    <xf numFmtId="0" fontId="10" fillId="5" borderId="75" xfId="9" applyFont="1" applyFill="1" applyBorder="1">
      <alignment vertical="center"/>
    </xf>
    <xf numFmtId="0" fontId="10" fillId="5" borderId="78" xfId="9" applyFont="1" applyFill="1" applyBorder="1">
      <alignment vertical="center"/>
    </xf>
    <xf numFmtId="0" fontId="10" fillId="0" borderId="75" xfId="9" applyFont="1" applyBorder="1" applyAlignment="1">
      <alignment horizontal="center" vertical="center"/>
    </xf>
    <xf numFmtId="0" fontId="10" fillId="0" borderId="79" xfId="9" applyFont="1" applyBorder="1" applyAlignment="1">
      <alignment horizontal="center" vertical="center"/>
    </xf>
    <xf numFmtId="0" fontId="0" fillId="5" borderId="0" xfId="9" applyFont="1" applyFill="1" applyAlignment="1">
      <alignment vertical="center" shrinkToFit="1"/>
    </xf>
    <xf numFmtId="0" fontId="41" fillId="0" borderId="26" xfId="11" applyBorder="1" applyAlignment="1">
      <alignment vertical="center" shrinkToFit="1"/>
    </xf>
    <xf numFmtId="0" fontId="0" fillId="5" borderId="63" xfId="9" applyFont="1" applyFill="1" applyBorder="1" applyAlignment="1">
      <alignment horizontal="center" vertical="center" wrapText="1"/>
    </xf>
    <xf numFmtId="193" fontId="10" fillId="0" borderId="45" xfId="4" applyNumberFormat="1" applyFont="1" applyBorder="1" applyAlignment="1">
      <alignment vertical="center"/>
    </xf>
    <xf numFmtId="193" fontId="10" fillId="0" borderId="51" xfId="4" applyNumberFormat="1" applyFont="1" applyBorder="1" applyAlignment="1">
      <alignment vertical="center"/>
    </xf>
    <xf numFmtId="193" fontId="10" fillId="0" borderId="47" xfId="4" applyNumberFormat="1" applyFont="1" applyBorder="1" applyAlignment="1">
      <alignment vertical="center"/>
    </xf>
    <xf numFmtId="193" fontId="10" fillId="0" borderId="56" xfId="4" applyNumberFormat="1" applyFont="1" applyBorder="1" applyAlignment="1">
      <alignment vertical="center"/>
    </xf>
    <xf numFmtId="0" fontId="10" fillId="0" borderId="32" xfId="9" applyFont="1" applyBorder="1" applyAlignment="1">
      <alignment horizontal="center" vertical="center"/>
    </xf>
    <xf numFmtId="0" fontId="10" fillId="0" borderId="257" xfId="9" applyFont="1" applyBorder="1" applyAlignment="1">
      <alignment horizontal="center" vertical="center"/>
    </xf>
    <xf numFmtId="0" fontId="10" fillId="5" borderId="63" xfId="9" applyFont="1" applyFill="1" applyBorder="1" applyAlignment="1">
      <alignment horizontal="center" vertical="center"/>
    </xf>
    <xf numFmtId="0" fontId="10" fillId="5" borderId="251" xfId="9" applyFont="1" applyFill="1" applyBorder="1" applyAlignment="1">
      <alignment horizontal="center" vertical="center"/>
    </xf>
    <xf numFmtId="0" fontId="10" fillId="5" borderId="252" xfId="9" applyFont="1" applyFill="1" applyBorder="1" applyAlignment="1">
      <alignment horizontal="center" vertical="center"/>
    </xf>
    <xf numFmtId="0" fontId="10" fillId="5" borderId="25" xfId="9" applyFont="1" applyFill="1" applyBorder="1" applyAlignment="1">
      <alignment horizontal="center" vertical="center"/>
    </xf>
    <xf numFmtId="0" fontId="10" fillId="5" borderId="0" xfId="9" applyFont="1" applyFill="1" applyAlignment="1">
      <alignment horizontal="center" vertical="center"/>
    </xf>
    <xf numFmtId="0" fontId="10" fillId="5" borderId="26" xfId="9" applyFont="1" applyFill="1" applyBorder="1" applyAlignment="1">
      <alignment horizontal="center" vertical="center"/>
    </xf>
    <xf numFmtId="0" fontId="10" fillId="0" borderId="68" xfId="9" applyFont="1" applyBorder="1" applyAlignment="1">
      <alignment horizontal="center" vertical="center"/>
    </xf>
    <xf numFmtId="0" fontId="10" fillId="0" borderId="48" xfId="9" applyFont="1" applyBorder="1" applyAlignment="1">
      <alignment horizontal="center" vertical="center"/>
    </xf>
    <xf numFmtId="0" fontId="10" fillId="0" borderId="69" xfId="9" applyFont="1" applyBorder="1" applyAlignment="1">
      <alignment horizontal="center" vertical="center"/>
    </xf>
    <xf numFmtId="0" fontId="10" fillId="0" borderId="216" xfId="9" applyFont="1" applyBorder="1" applyAlignment="1">
      <alignment horizontal="center" vertical="center"/>
    </xf>
    <xf numFmtId="0" fontId="10" fillId="0" borderId="77" xfId="9" applyFont="1" applyBorder="1" applyAlignment="1">
      <alignment horizontal="center" vertical="center"/>
    </xf>
    <xf numFmtId="0" fontId="10" fillId="0" borderId="59" xfId="9" applyFont="1" applyBorder="1" applyAlignment="1">
      <alignment horizontal="center" vertical="center"/>
    </xf>
    <xf numFmtId="0" fontId="10" fillId="0" borderId="64" xfId="9" applyFont="1" applyBorder="1" applyAlignment="1">
      <alignment horizontal="center" vertical="center"/>
    </xf>
    <xf numFmtId="187" fontId="10" fillId="0" borderId="67" xfId="9" applyNumberFormat="1" applyFont="1" applyBorder="1">
      <alignment vertical="center"/>
    </xf>
    <xf numFmtId="187" fontId="41" fillId="0" borderId="0" xfId="9" applyNumberFormat="1">
      <alignment vertical="center"/>
    </xf>
    <xf numFmtId="187" fontId="41" fillId="0" borderId="49" xfId="9" applyNumberFormat="1" applyBorder="1">
      <alignment vertical="center"/>
    </xf>
    <xf numFmtId="187" fontId="41" fillId="0" borderId="64" xfId="9" applyNumberFormat="1" applyBorder="1">
      <alignment vertical="center"/>
    </xf>
    <xf numFmtId="187" fontId="41" fillId="0" borderId="29" xfId="9" applyNumberFormat="1" applyBorder="1">
      <alignment vertical="center"/>
    </xf>
    <xf numFmtId="187" fontId="41" fillId="0" borderId="50" xfId="9" applyNumberFormat="1" applyBorder="1">
      <alignment vertical="center"/>
    </xf>
    <xf numFmtId="191" fontId="10" fillId="5" borderId="59" xfId="9" applyNumberFormat="1" applyFont="1" applyFill="1" applyBorder="1">
      <alignment vertical="center"/>
    </xf>
    <xf numFmtId="191" fontId="41" fillId="0" borderId="45" xfId="9" applyNumberFormat="1" applyBorder="1">
      <alignment vertical="center"/>
    </xf>
    <xf numFmtId="191" fontId="41" fillId="0" borderId="51" xfId="9" applyNumberFormat="1" applyBorder="1">
      <alignment vertical="center"/>
    </xf>
    <xf numFmtId="191" fontId="41" fillId="0" borderId="72" xfId="9" applyNumberFormat="1" applyBorder="1">
      <alignment vertical="center"/>
    </xf>
    <xf numFmtId="191" fontId="41" fillId="0" borderId="47" xfId="9" applyNumberFormat="1" applyBorder="1">
      <alignment vertical="center"/>
    </xf>
    <xf numFmtId="191" fontId="41" fillId="0" borderId="56" xfId="9" applyNumberFormat="1" applyBorder="1">
      <alignment vertical="center"/>
    </xf>
    <xf numFmtId="191" fontId="10" fillId="0" borderId="67" xfId="9" applyNumberFormat="1" applyFont="1" applyBorder="1">
      <alignment vertical="center"/>
    </xf>
    <xf numFmtId="191" fontId="10" fillId="0" borderId="0" xfId="9" applyNumberFormat="1" applyFont="1">
      <alignment vertical="center"/>
    </xf>
    <xf numFmtId="191" fontId="10" fillId="0" borderId="49" xfId="9" applyNumberFormat="1" applyFont="1" applyBorder="1">
      <alignment vertical="center"/>
    </xf>
    <xf numFmtId="191" fontId="10" fillId="0" borderId="72" xfId="9" applyNumberFormat="1" applyFont="1" applyBorder="1">
      <alignment vertical="center"/>
    </xf>
    <xf numFmtId="191" fontId="10" fillId="0" borderId="47" xfId="9" applyNumberFormat="1" applyFont="1" applyBorder="1">
      <alignment vertical="center"/>
    </xf>
    <xf numFmtId="191" fontId="10" fillId="0" borderId="56" xfId="9" applyNumberFormat="1" applyFont="1" applyBorder="1">
      <alignment vertical="center"/>
    </xf>
    <xf numFmtId="0" fontId="10" fillId="5" borderId="20" xfId="9" applyFont="1" applyFill="1" applyBorder="1" applyAlignment="1">
      <alignment horizontal="right" vertical="center"/>
    </xf>
    <xf numFmtId="0" fontId="10" fillId="5" borderId="5" xfId="9" applyFont="1" applyFill="1" applyBorder="1" applyAlignment="1">
      <alignment horizontal="right" vertical="center"/>
    </xf>
    <xf numFmtId="0" fontId="41" fillId="0" borderId="47" xfId="9" applyBorder="1">
      <alignment vertical="center"/>
    </xf>
    <xf numFmtId="0" fontId="41" fillId="0" borderId="71" xfId="9" applyBorder="1">
      <alignment vertical="center"/>
    </xf>
    <xf numFmtId="0" fontId="10" fillId="5" borderId="25" xfId="9" applyFont="1" applyFill="1" applyBorder="1" applyAlignment="1">
      <alignment horizontal="center" vertical="center" shrinkToFit="1"/>
    </xf>
    <xf numFmtId="0" fontId="10" fillId="5" borderId="0" xfId="9" applyFont="1" applyFill="1" applyAlignment="1">
      <alignment horizontal="center" vertical="center" shrinkToFit="1"/>
    </xf>
    <xf numFmtId="0" fontId="10" fillId="5" borderId="26" xfId="9" applyFont="1" applyFill="1" applyBorder="1" applyAlignment="1">
      <alignment horizontal="center" vertical="center" shrinkToFit="1"/>
    </xf>
    <xf numFmtId="0" fontId="10" fillId="5" borderId="46" xfId="9" applyFont="1" applyFill="1" applyBorder="1" applyAlignment="1">
      <alignment horizontal="center" vertical="center" shrinkToFit="1"/>
    </xf>
    <xf numFmtId="0" fontId="10" fillId="5" borderId="47" xfId="9" applyFont="1" applyFill="1" applyBorder="1" applyAlignment="1">
      <alignment horizontal="center" vertical="center" shrinkToFit="1"/>
    </xf>
    <xf numFmtId="0" fontId="10" fillId="5" borderId="71" xfId="9" applyFont="1" applyFill="1" applyBorder="1" applyAlignment="1">
      <alignment horizontal="center" vertical="center" shrinkToFit="1"/>
    </xf>
    <xf numFmtId="0" fontId="10" fillId="0" borderId="67" xfId="9" applyFont="1" applyBorder="1" applyAlignment="1">
      <alignment horizontal="right" vertical="center" shrinkToFit="1"/>
    </xf>
    <xf numFmtId="0" fontId="10" fillId="0" borderId="68" xfId="9" applyFont="1" applyBorder="1" applyAlignment="1">
      <alignment horizontal="right" vertical="center" shrinkToFit="1"/>
    </xf>
    <xf numFmtId="0" fontId="10" fillId="0" borderId="66" xfId="9" applyFont="1" applyBorder="1">
      <alignment vertical="center"/>
    </xf>
    <xf numFmtId="0" fontId="10" fillId="0" borderId="73" xfId="9" applyFont="1" applyBorder="1">
      <alignment vertical="center"/>
    </xf>
    <xf numFmtId="186" fontId="10" fillId="0" borderId="74" xfId="9" applyNumberFormat="1" applyFont="1" applyBorder="1" applyAlignment="1">
      <alignment horizontal="right" vertical="center"/>
    </xf>
    <xf numFmtId="0" fontId="10" fillId="0" borderId="75" xfId="9" applyFont="1" applyBorder="1">
      <alignment vertical="center"/>
    </xf>
    <xf numFmtId="0" fontId="10" fillId="0" borderId="78" xfId="9" applyFont="1" applyBorder="1">
      <alignment vertical="center"/>
    </xf>
    <xf numFmtId="0" fontId="0" fillId="5" borderId="0" xfId="9" applyFont="1" applyFill="1" applyAlignment="1">
      <alignment vertical="center" wrapText="1"/>
    </xf>
    <xf numFmtId="0" fontId="0" fillId="5" borderId="26" xfId="9" applyFont="1" applyFill="1" applyBorder="1" applyAlignment="1">
      <alignment vertical="center" wrapText="1"/>
    </xf>
    <xf numFmtId="0" fontId="0" fillId="5" borderId="63" xfId="9" applyFont="1" applyFill="1" applyBorder="1" applyAlignment="1">
      <alignment horizontal="center" vertical="center"/>
    </xf>
    <xf numFmtId="0" fontId="0" fillId="5" borderId="104" xfId="9" applyFont="1" applyFill="1" applyBorder="1" applyAlignment="1">
      <alignment horizontal="center" vertical="center"/>
    </xf>
    <xf numFmtId="0" fontId="0" fillId="5" borderId="105" xfId="9" applyFont="1" applyFill="1" applyBorder="1" applyAlignment="1">
      <alignment horizontal="center" vertical="center"/>
    </xf>
    <xf numFmtId="0" fontId="10" fillId="0" borderId="113" xfId="9" applyFont="1" applyBorder="1" applyAlignment="1">
      <alignment horizontal="center" vertical="center"/>
    </xf>
    <xf numFmtId="0" fontId="10" fillId="5" borderId="0" xfId="9" applyFont="1" applyFill="1" applyAlignment="1">
      <alignment vertical="top" wrapText="1"/>
    </xf>
    <xf numFmtId="0" fontId="10" fillId="5" borderId="47" xfId="9" applyFont="1" applyFill="1" applyBorder="1" applyAlignment="1">
      <alignment vertical="top" wrapText="1"/>
    </xf>
    <xf numFmtId="0" fontId="41" fillId="0" borderId="42" xfId="9" applyBorder="1" applyAlignment="1">
      <alignment horizontal="center" vertical="center"/>
    </xf>
    <xf numFmtId="0" fontId="10" fillId="0" borderId="25" xfId="9" applyFont="1" applyBorder="1" applyAlignment="1">
      <alignment horizontal="center" vertical="center"/>
    </xf>
    <xf numFmtId="0" fontId="41" fillId="0" borderId="26" xfId="9" applyBorder="1" applyAlignment="1">
      <alignment horizontal="center" vertical="center"/>
    </xf>
    <xf numFmtId="0" fontId="41" fillId="0" borderId="25" xfId="9" applyBorder="1" applyAlignment="1">
      <alignment horizontal="center" vertical="center"/>
    </xf>
    <xf numFmtId="0" fontId="41" fillId="0" borderId="28" xfId="9" applyBorder="1" applyAlignment="1">
      <alignment horizontal="center" vertical="center"/>
    </xf>
    <xf numFmtId="0" fontId="41" fillId="0" borderId="30" xfId="9" applyBorder="1" applyAlignment="1">
      <alignment horizontal="center" vertical="center"/>
    </xf>
    <xf numFmtId="0" fontId="10" fillId="0" borderId="0" xfId="9" applyFont="1" applyAlignment="1">
      <alignment horizontal="center" vertical="center"/>
    </xf>
    <xf numFmtId="0" fontId="10" fillId="0" borderId="26" xfId="9" applyFont="1" applyBorder="1" applyAlignment="1">
      <alignment horizontal="center" vertical="center"/>
    </xf>
    <xf numFmtId="0" fontId="41" fillId="0" borderId="22" xfId="9" applyBorder="1" applyAlignment="1">
      <alignment horizontal="center" vertical="center"/>
    </xf>
    <xf numFmtId="0" fontId="41" fillId="0" borderId="23" xfId="9" applyBorder="1" applyAlignment="1">
      <alignment horizontal="center" vertical="center"/>
    </xf>
    <xf numFmtId="0" fontId="10" fillId="0" borderId="42" xfId="9" applyFont="1" applyBorder="1" applyAlignment="1">
      <alignment horizontal="center" vertical="center" wrapText="1"/>
    </xf>
    <xf numFmtId="0" fontId="10" fillId="0" borderId="26" xfId="9" applyFont="1" applyBorder="1" applyAlignment="1">
      <alignment horizontal="center" vertical="center" wrapText="1"/>
    </xf>
    <xf numFmtId="0" fontId="10" fillId="0" borderId="71" xfId="9" applyFont="1" applyBorder="1" applyAlignment="1">
      <alignment horizontal="center" vertical="center" wrapText="1"/>
    </xf>
    <xf numFmtId="0" fontId="10" fillId="0" borderId="59" xfId="9" applyFont="1" applyBorder="1" applyAlignment="1">
      <alignment horizontal="left" vertical="center" wrapText="1"/>
    </xf>
    <xf numFmtId="0" fontId="10" fillId="0" borderId="45" xfId="9" applyFont="1" applyBorder="1" applyAlignment="1">
      <alignment horizontal="left" vertical="center" wrapText="1"/>
    </xf>
    <xf numFmtId="0" fontId="10" fillId="0" borderId="42" xfId="9" applyFont="1" applyBorder="1" applyAlignment="1">
      <alignment horizontal="left" vertical="center" wrapText="1"/>
    </xf>
    <xf numFmtId="0" fontId="10" fillId="0" borderId="67" xfId="9" applyFont="1" applyBorder="1" applyAlignment="1">
      <alignment horizontal="left" vertical="center" wrapText="1"/>
    </xf>
    <xf numFmtId="0" fontId="10" fillId="0" borderId="0" xfId="9" applyFont="1" applyAlignment="1">
      <alignment horizontal="left" vertical="center" wrapText="1"/>
    </xf>
    <xf numFmtId="0" fontId="10" fillId="0" borderId="26" xfId="9" applyFont="1" applyBorder="1" applyAlignment="1">
      <alignment horizontal="left" vertical="center" wrapText="1"/>
    </xf>
    <xf numFmtId="0" fontId="10" fillId="0" borderId="72" xfId="9" applyFont="1" applyBorder="1" applyAlignment="1">
      <alignment horizontal="left" vertical="center" wrapText="1"/>
    </xf>
    <xf numFmtId="0" fontId="10" fillId="0" borderId="47" xfId="9" applyFont="1" applyBorder="1" applyAlignment="1">
      <alignment horizontal="left" vertical="center" wrapText="1"/>
    </xf>
    <xf numFmtId="0" fontId="10" fillId="0" borderId="71" xfId="9" applyFont="1" applyBorder="1" applyAlignment="1">
      <alignment horizontal="left" vertical="center" wrapText="1"/>
    </xf>
    <xf numFmtId="0" fontId="10" fillId="0" borderId="59" xfId="9" applyFont="1" applyBorder="1" applyAlignment="1">
      <alignment vertical="center" wrapText="1"/>
    </xf>
    <xf numFmtId="0" fontId="41" fillId="0" borderId="42" xfId="10" applyBorder="1" applyAlignment="1">
      <alignment vertical="center" wrapText="1"/>
    </xf>
    <xf numFmtId="0" fontId="41" fillId="0" borderId="26" xfId="10" applyBorder="1" applyAlignment="1">
      <alignment vertical="center" wrapText="1"/>
    </xf>
    <xf numFmtId="0" fontId="41" fillId="0" borderId="30" xfId="10" applyBorder="1" applyAlignment="1">
      <alignment vertical="center" wrapText="1"/>
    </xf>
    <xf numFmtId="0" fontId="41" fillId="0" borderId="45" xfId="10" applyBorder="1" applyAlignment="1">
      <alignment horizontal="left" vertical="center" wrapText="1"/>
    </xf>
    <xf numFmtId="0" fontId="41" fillId="0" borderId="42" xfId="10" applyBorder="1" applyAlignment="1">
      <alignment horizontal="left" vertical="center" wrapText="1"/>
    </xf>
    <xf numFmtId="0" fontId="41" fillId="0" borderId="67" xfId="10" applyBorder="1" applyAlignment="1">
      <alignment horizontal="left" vertical="center" wrapText="1"/>
    </xf>
    <xf numFmtId="0" fontId="41" fillId="0" borderId="0" xfId="10" applyAlignment="1">
      <alignment horizontal="left" vertical="center" wrapText="1"/>
    </xf>
    <xf numFmtId="0" fontId="41" fillId="0" borderId="26" xfId="10" applyBorder="1" applyAlignment="1">
      <alignment horizontal="left" vertical="center" wrapText="1"/>
    </xf>
    <xf numFmtId="0" fontId="41" fillId="0" borderId="64" xfId="10" applyBorder="1" applyAlignment="1">
      <alignment horizontal="left" vertical="center" wrapText="1"/>
    </xf>
    <xf numFmtId="0" fontId="41" fillId="0" borderId="29" xfId="10" applyBorder="1" applyAlignment="1">
      <alignment horizontal="left" vertical="center" wrapText="1"/>
    </xf>
    <xf numFmtId="0" fontId="41" fillId="0" borderId="30" xfId="10" applyBorder="1" applyAlignment="1">
      <alignment horizontal="left" vertical="center" wrapText="1"/>
    </xf>
    <xf numFmtId="0" fontId="10" fillId="0" borderId="111" xfId="9" applyFont="1" applyBorder="1" applyAlignment="1">
      <alignment horizontal="center" vertical="center"/>
    </xf>
    <xf numFmtId="0" fontId="10" fillId="0" borderId="24" xfId="9" applyFont="1" applyBorder="1" applyAlignment="1">
      <alignment horizontal="center" vertical="center"/>
    </xf>
    <xf numFmtId="0" fontId="10" fillId="0" borderId="112" xfId="9" applyFont="1" applyBorder="1" applyAlignment="1">
      <alignment horizontal="center" vertical="center"/>
    </xf>
    <xf numFmtId="0" fontId="10" fillId="0" borderId="44" xfId="9" applyFont="1" applyBorder="1" applyAlignment="1">
      <alignment horizontal="left" vertical="center" wrapText="1"/>
    </xf>
    <xf numFmtId="0" fontId="10" fillId="0" borderId="25" xfId="9" applyFont="1" applyBorder="1" applyAlignment="1">
      <alignment horizontal="left" vertical="center" wrapText="1"/>
    </xf>
    <xf numFmtId="0" fontId="10" fillId="0" borderId="46" xfId="9" applyFont="1" applyBorder="1" applyAlignment="1">
      <alignment horizontal="left" vertical="center" wrapText="1"/>
    </xf>
    <xf numFmtId="0" fontId="10" fillId="0" borderId="28" xfId="9" applyFont="1" applyBorder="1" applyAlignment="1">
      <alignment horizontal="left" vertical="center" wrapText="1"/>
    </xf>
    <xf numFmtId="0" fontId="10" fillId="0" borderId="29" xfId="9" applyFont="1" applyBorder="1" applyAlignment="1">
      <alignment horizontal="left" vertical="center" wrapText="1"/>
    </xf>
    <xf numFmtId="0" fontId="10" fillId="0" borderId="30" xfId="9" applyFont="1" applyBorder="1" applyAlignment="1">
      <alignment horizontal="left" vertical="center" wrapText="1"/>
    </xf>
    <xf numFmtId="0" fontId="0" fillId="0" borderId="69" xfId="9" applyFont="1" applyBorder="1" applyAlignment="1">
      <alignment vertical="center" wrapText="1"/>
    </xf>
    <xf numFmtId="0" fontId="0" fillId="5" borderId="104" xfId="9" applyFont="1" applyFill="1" applyBorder="1" applyAlignment="1">
      <alignment horizontal="center" vertical="center" wrapText="1"/>
    </xf>
    <xf numFmtId="181" fontId="10" fillId="0" borderId="47" xfId="9" applyNumberFormat="1" applyFont="1" applyBorder="1" applyAlignment="1">
      <alignment vertical="center" shrinkToFit="1"/>
    </xf>
    <xf numFmtId="181" fontId="10" fillId="0" borderId="56" xfId="9" applyNumberFormat="1" applyFont="1" applyBorder="1" applyAlignment="1">
      <alignment vertical="center" shrinkToFit="1"/>
    </xf>
    <xf numFmtId="0" fontId="10" fillId="5" borderId="72" xfId="9" applyFont="1" applyFill="1" applyBorder="1" applyAlignment="1">
      <alignment horizontal="right" vertical="center" shrinkToFit="1"/>
    </xf>
    <xf numFmtId="0" fontId="10" fillId="5" borderId="47" xfId="9" applyFont="1" applyFill="1" applyBorder="1" applyAlignment="1">
      <alignment horizontal="right" vertical="center" shrinkToFit="1"/>
    </xf>
    <xf numFmtId="0" fontId="10" fillId="5" borderId="71" xfId="9" applyFont="1" applyFill="1" applyBorder="1" applyAlignment="1">
      <alignment horizontal="right" vertical="center" shrinkToFit="1"/>
    </xf>
    <xf numFmtId="0" fontId="10" fillId="5" borderId="49" xfId="9" applyFont="1" applyFill="1" applyBorder="1" applyAlignment="1">
      <alignment vertical="center" shrinkToFit="1"/>
    </xf>
    <xf numFmtId="192" fontId="0" fillId="0" borderId="22" xfId="0" applyNumberFormat="1" applyBorder="1">
      <alignment vertical="center"/>
    </xf>
    <xf numFmtId="0" fontId="0" fillId="5" borderId="25" xfId="9" applyFont="1" applyFill="1" applyBorder="1" applyAlignment="1">
      <alignment horizontal="center" vertical="center" wrapText="1"/>
    </xf>
    <xf numFmtId="0" fontId="0" fillId="5" borderId="25" xfId="9" applyFont="1" applyFill="1" applyBorder="1" applyAlignment="1">
      <alignment horizontal="center" vertical="center"/>
    </xf>
    <xf numFmtId="0" fontId="0" fillId="5" borderId="46" xfId="9" applyFont="1" applyFill="1" applyBorder="1" applyAlignment="1">
      <alignment horizontal="center" vertical="center"/>
    </xf>
    <xf numFmtId="0" fontId="0" fillId="5" borderId="107" xfId="9" applyFont="1" applyFill="1" applyBorder="1" applyAlignment="1">
      <alignment horizontal="center" vertical="center"/>
    </xf>
    <xf numFmtId="0" fontId="0" fillId="0" borderId="47" xfId="9" applyFont="1" applyBorder="1" applyAlignment="1">
      <alignment vertical="center" wrapText="1"/>
    </xf>
    <xf numFmtId="0" fontId="0" fillId="0" borderId="71" xfId="9" applyFont="1" applyBorder="1" applyAlignment="1">
      <alignment vertical="center" wrapText="1"/>
    </xf>
    <xf numFmtId="0" fontId="10" fillId="5" borderId="108" xfId="9" applyFont="1" applyFill="1" applyBorder="1" applyAlignment="1">
      <alignment vertical="center" shrinkToFit="1"/>
    </xf>
    <xf numFmtId="0" fontId="10" fillId="5" borderId="109" xfId="9" applyFont="1" applyFill="1" applyBorder="1" applyAlignment="1">
      <alignment vertical="center" shrinkToFit="1"/>
    </xf>
    <xf numFmtId="0" fontId="10" fillId="5" borderId="110" xfId="9" applyFont="1" applyFill="1" applyBorder="1" applyAlignment="1">
      <alignment vertical="center" shrinkToFit="1"/>
    </xf>
    <xf numFmtId="0" fontId="32" fillId="0" borderId="0" xfId="9" applyFont="1" applyAlignment="1">
      <alignment horizontal="center" vertical="top" wrapText="1"/>
    </xf>
    <xf numFmtId="0" fontId="0" fillId="0" borderId="0" xfId="9" applyFont="1" applyAlignment="1">
      <alignment vertical="top" wrapText="1"/>
    </xf>
    <xf numFmtId="0" fontId="7" fillId="0" borderId="0" xfId="9" applyFont="1" applyAlignment="1">
      <alignment horizontal="center" vertical="top"/>
    </xf>
    <xf numFmtId="0" fontId="9" fillId="0" borderId="0" xfId="3" applyFont="1" applyAlignment="1">
      <alignment horizontal="center" vertical="center"/>
    </xf>
    <xf numFmtId="0" fontId="6" fillId="0" borderId="0" xfId="9" applyFont="1" applyAlignment="1">
      <alignment vertical="top" wrapText="1"/>
    </xf>
    <xf numFmtId="0" fontId="8" fillId="0" borderId="0" xfId="9" applyFont="1" applyAlignment="1">
      <alignment horizontal="left" wrapText="1" indent="2"/>
    </xf>
    <xf numFmtId="0" fontId="0" fillId="0" borderId="5" xfId="11" applyFont="1" applyBorder="1" applyAlignment="1">
      <alignment horizontal="center" vertical="center" wrapText="1"/>
    </xf>
    <xf numFmtId="0" fontId="0" fillId="0" borderId="11" xfId="11" applyFont="1" applyBorder="1" applyAlignment="1">
      <alignment vertical="center" wrapText="1"/>
    </xf>
    <xf numFmtId="0" fontId="0" fillId="0" borderId="250" xfId="11" applyFont="1" applyBorder="1" applyAlignment="1">
      <alignment horizontal="center" vertical="center" wrapText="1"/>
    </xf>
    <xf numFmtId="0" fontId="0" fillId="0" borderId="257" xfId="11" applyFont="1" applyBorder="1" applyAlignment="1">
      <alignment horizontal="center" vertical="center" wrapText="1"/>
    </xf>
    <xf numFmtId="0" fontId="3" fillId="0" borderId="38" xfId="11" applyFont="1" applyBorder="1" applyAlignment="1">
      <alignment horizontal="center" vertical="center" wrapText="1"/>
    </xf>
    <xf numFmtId="0" fontId="3" fillId="0" borderId="31" xfId="11" applyFont="1" applyBorder="1" applyAlignment="1">
      <alignment horizontal="center" vertical="center" wrapText="1"/>
    </xf>
    <xf numFmtId="0" fontId="0" fillId="0" borderId="9" xfId="11" applyFont="1" applyBorder="1" applyAlignment="1">
      <alignment horizontal="center" vertical="center" wrapText="1"/>
    </xf>
    <xf numFmtId="0" fontId="0" fillId="0" borderId="3" xfId="11" applyFont="1" applyBorder="1" applyAlignment="1">
      <alignment horizontal="center" vertical="center" wrapText="1"/>
    </xf>
    <xf numFmtId="0" fontId="0" fillId="0" borderId="4" xfId="11" applyFont="1" applyBorder="1" applyAlignment="1">
      <alignment horizontal="center" vertical="center" wrapText="1"/>
    </xf>
    <xf numFmtId="0" fontId="0" fillId="0" borderId="6" xfId="11" applyFont="1" applyBorder="1" applyAlignment="1">
      <alignment horizontal="center" vertical="center" wrapText="1"/>
    </xf>
    <xf numFmtId="0" fontId="0" fillId="0" borderId="37" xfId="11" applyFont="1" applyBorder="1" applyAlignment="1">
      <alignment horizontal="center" vertical="center" wrapText="1"/>
    </xf>
    <xf numFmtId="0" fontId="0" fillId="0" borderId="39" xfId="11" applyFont="1" applyBorder="1" applyAlignment="1">
      <alignment horizontal="center" vertical="center" wrapText="1"/>
    </xf>
    <xf numFmtId="0" fontId="0" fillId="0" borderId="40" xfId="11" applyFont="1" applyBorder="1" applyAlignment="1">
      <alignment horizontal="center" vertical="center" wrapText="1"/>
    </xf>
    <xf numFmtId="0" fontId="0" fillId="0" borderId="41" xfId="11" applyFont="1" applyBorder="1" applyAlignment="1">
      <alignment horizontal="center" vertical="center" wrapText="1"/>
    </xf>
    <xf numFmtId="0" fontId="0" fillId="0" borderId="10" xfId="11" applyFont="1" applyBorder="1" applyAlignment="1">
      <alignment horizontal="center" vertical="center" wrapText="1"/>
    </xf>
    <xf numFmtId="0" fontId="0" fillId="0" borderId="11" xfId="11" applyFont="1" applyBorder="1" applyAlignment="1">
      <alignment horizontal="center" vertical="center" wrapText="1"/>
    </xf>
    <xf numFmtId="0" fontId="3" fillId="0" borderId="44" xfId="11" applyFont="1" applyBorder="1" applyAlignment="1">
      <alignment vertical="center" wrapText="1"/>
    </xf>
    <xf numFmtId="0" fontId="3" fillId="0" borderId="59" xfId="11" applyFont="1" applyBorder="1" applyAlignment="1">
      <alignment vertical="center" wrapText="1"/>
    </xf>
    <xf numFmtId="0" fontId="0" fillId="0" borderId="0" xfId="11" applyFont="1" applyAlignment="1">
      <alignment vertical="center" wrapText="1"/>
    </xf>
    <xf numFmtId="0" fontId="0" fillId="0" borderId="10" xfId="11" applyFont="1" applyBorder="1" applyAlignment="1">
      <alignment vertical="center" wrapText="1"/>
    </xf>
    <xf numFmtId="0" fontId="0" fillId="0" borderId="24" xfId="11" applyFont="1" applyBorder="1" applyAlignment="1">
      <alignment horizontal="center" vertical="center" wrapText="1"/>
    </xf>
    <xf numFmtId="0" fontId="0" fillId="0" borderId="27" xfId="11" applyFont="1" applyBorder="1" applyAlignment="1">
      <alignment horizontal="center" vertical="center" wrapText="1"/>
    </xf>
    <xf numFmtId="0" fontId="0" fillId="0" borderId="31" xfId="11" applyFont="1" applyBorder="1" applyAlignment="1">
      <alignment horizontal="center" vertical="center" wrapText="1"/>
    </xf>
    <xf numFmtId="0" fontId="0" fillId="3" borderId="4" xfId="11" applyFont="1" applyFill="1" applyBorder="1" applyAlignment="1">
      <alignment horizontal="center" vertical="center" wrapText="1"/>
    </xf>
    <xf numFmtId="0" fontId="0" fillId="3" borderId="10" xfId="11" applyFont="1" applyFill="1" applyBorder="1" applyAlignment="1">
      <alignment vertical="center" wrapText="1"/>
    </xf>
    <xf numFmtId="0" fontId="0" fillId="0" borderId="9" xfId="11" applyFont="1" applyBorder="1" applyAlignment="1">
      <alignment vertical="center" wrapText="1"/>
    </xf>
    <xf numFmtId="0" fontId="0" fillId="0" borderId="59" xfId="11" applyFont="1" applyBorder="1" applyAlignment="1">
      <alignment horizontal="center" vertical="center" wrapText="1"/>
    </xf>
    <xf numFmtId="0" fontId="0" fillId="0" borderId="45" xfId="11" applyFont="1" applyBorder="1" applyAlignment="1">
      <alignment horizontal="center" vertical="center" wrapText="1"/>
    </xf>
    <xf numFmtId="0" fontId="3" fillId="0" borderId="16" xfId="11" applyFont="1" applyBorder="1" applyAlignment="1">
      <alignment horizontal="center" vertical="center" wrapText="1"/>
    </xf>
    <xf numFmtId="0" fontId="3" fillId="0" borderId="8" xfId="11" applyFont="1" applyBorder="1" applyAlignment="1">
      <alignment horizontal="center" vertical="center" wrapText="1"/>
    </xf>
    <xf numFmtId="0" fontId="0" fillId="0" borderId="42" xfId="11" applyFont="1" applyBorder="1" applyAlignment="1">
      <alignment horizontal="center" vertical="center" wrapText="1"/>
    </xf>
    <xf numFmtId="0" fontId="0" fillId="0" borderId="26" xfId="11" applyFont="1" applyBorder="1" applyAlignment="1">
      <alignment horizontal="center" vertical="center" wrapText="1"/>
    </xf>
    <xf numFmtId="0" fontId="0" fillId="0" borderId="30" xfId="11" applyFont="1" applyBorder="1" applyAlignment="1">
      <alignment horizontal="center" vertical="center" wrapText="1"/>
    </xf>
    <xf numFmtId="0" fontId="0" fillId="0" borderId="16" xfId="11" applyFont="1" applyBorder="1" applyAlignment="1">
      <alignment horizontal="center" vertical="center" wrapText="1"/>
    </xf>
    <xf numFmtId="0" fontId="0" fillId="0" borderId="18" xfId="11" applyFont="1" applyBorder="1" applyAlignment="1">
      <alignment horizontal="center" vertical="center" wrapText="1"/>
    </xf>
    <xf numFmtId="0" fontId="0" fillId="0" borderId="8" xfId="11" applyFont="1" applyBorder="1" applyAlignment="1">
      <alignment horizontal="center" vertical="center" wrapText="1"/>
    </xf>
    <xf numFmtId="0" fontId="0" fillId="0" borderId="12" xfId="11" applyFont="1" applyBorder="1" applyAlignment="1">
      <alignment horizontal="center" vertical="center" wrapText="1"/>
    </xf>
    <xf numFmtId="0" fontId="0" fillId="0" borderId="247" xfId="11" applyFont="1" applyBorder="1" applyAlignment="1">
      <alignment horizontal="center" vertical="center" wrapText="1"/>
    </xf>
    <xf numFmtId="0" fontId="0" fillId="2" borderId="21" xfId="11" applyFont="1" applyFill="1" applyBorder="1" applyAlignment="1">
      <alignment horizontal="center" vertical="center" wrapText="1"/>
    </xf>
    <xf numFmtId="0" fontId="0" fillId="2" borderId="22" xfId="11" applyFont="1" applyFill="1" applyBorder="1" applyAlignment="1">
      <alignment horizontal="center" vertical="center" wrapText="1"/>
    </xf>
    <xf numFmtId="0" fontId="0" fillId="2" borderId="23" xfId="11" applyFont="1" applyFill="1" applyBorder="1" applyAlignment="1">
      <alignment vertical="center" wrapText="1"/>
    </xf>
    <xf numFmtId="0" fontId="0" fillId="2" borderId="25" xfId="11" applyFont="1" applyFill="1" applyBorder="1" applyAlignment="1">
      <alignment vertical="center" wrapText="1"/>
    </xf>
    <xf numFmtId="0" fontId="0" fillId="2" borderId="0" xfId="11" applyFont="1" applyFill="1" applyAlignment="1">
      <alignment vertical="center" wrapText="1"/>
    </xf>
    <xf numFmtId="0" fontId="0" fillId="2" borderId="26" xfId="11" applyFont="1" applyFill="1" applyBorder="1" applyAlignment="1">
      <alignment vertical="center" wrapText="1"/>
    </xf>
    <xf numFmtId="0" fontId="0" fillId="2" borderId="28" xfId="11" applyFont="1" applyFill="1" applyBorder="1" applyAlignment="1">
      <alignment vertical="center" wrapText="1"/>
    </xf>
    <xf numFmtId="0" fontId="0" fillId="2" borderId="29" xfId="11" applyFont="1" applyFill="1" applyBorder="1" applyAlignment="1">
      <alignment vertical="center" wrapText="1"/>
    </xf>
    <xf numFmtId="0" fontId="0" fillId="2" borderId="30" xfId="11" applyFont="1" applyFill="1" applyBorder="1" applyAlignment="1">
      <alignment vertical="center" wrapText="1"/>
    </xf>
    <xf numFmtId="0" fontId="0" fillId="0" borderId="15" xfId="11" applyFont="1" applyBorder="1" applyAlignment="1">
      <alignment horizontal="center" vertical="center" wrapText="1"/>
    </xf>
    <xf numFmtId="0" fontId="0" fillId="0" borderId="17" xfId="11" applyFont="1" applyBorder="1" applyAlignment="1">
      <alignment horizontal="center" vertical="center" wrapText="1"/>
    </xf>
    <xf numFmtId="0" fontId="0" fillId="0" borderId="7" xfId="11" applyFont="1" applyBorder="1" applyAlignment="1">
      <alignment horizontal="center" vertical="center" wrapText="1"/>
    </xf>
    <xf numFmtId="0" fontId="0" fillId="0" borderId="27" xfId="0" applyBorder="1" applyAlignment="1">
      <alignment horizontal="center" vertical="center" wrapText="1"/>
    </xf>
    <xf numFmtId="0" fontId="0" fillId="0" borderId="64" xfId="0" applyBorder="1" applyAlignment="1">
      <alignment horizontal="center" vertical="center" wrapText="1"/>
    </xf>
    <xf numFmtId="0" fontId="0" fillId="0" borderId="30" xfId="0" applyBorder="1" applyAlignment="1">
      <alignment horizontal="center" vertical="center" wrapText="1"/>
    </xf>
    <xf numFmtId="0" fontId="0" fillId="0" borderId="51" xfId="11" applyFont="1" applyBorder="1" applyAlignment="1">
      <alignment horizontal="center" vertical="center" wrapText="1"/>
    </xf>
    <xf numFmtId="0" fontId="0" fillId="0" borderId="29" xfId="0" applyBorder="1" applyAlignment="1">
      <alignment horizontal="center" vertical="center" wrapText="1"/>
    </xf>
    <xf numFmtId="0" fontId="0" fillId="0" borderId="50" xfId="0" applyBorder="1" applyAlignment="1">
      <alignment horizontal="center" vertical="center" wrapText="1"/>
    </xf>
    <xf numFmtId="0" fontId="0" fillId="0" borderId="44" xfId="11" applyFont="1" applyBorder="1" applyAlignment="1">
      <alignment vertical="center" wrapText="1"/>
    </xf>
    <xf numFmtId="0" fontId="0" fillId="0" borderId="45" xfId="11" applyFont="1" applyBorder="1" applyAlignment="1">
      <alignment vertical="center" wrapText="1"/>
    </xf>
    <xf numFmtId="0" fontId="0" fillId="0" borderId="250" xfId="0" applyBorder="1" applyAlignment="1">
      <alignment vertical="center" wrapText="1"/>
    </xf>
    <xf numFmtId="0" fontId="0" fillId="0" borderId="257" xfId="0" applyBorder="1" applyAlignment="1">
      <alignment vertical="center" wrapText="1"/>
    </xf>
    <xf numFmtId="0" fontId="0" fillId="0" borderId="59" xfId="11" applyFont="1" applyBorder="1" applyAlignment="1">
      <alignment vertical="center" wrapText="1"/>
    </xf>
    <xf numFmtId="0" fontId="0" fillId="0" borderId="44" xfId="11" applyFont="1" applyBorder="1" applyAlignment="1">
      <alignment horizontal="center" vertical="center" wrapText="1"/>
    </xf>
    <xf numFmtId="0" fontId="0" fillId="0" borderId="45" xfId="11" applyFont="1" applyBorder="1">
      <alignment vertical="center"/>
    </xf>
  </cellXfs>
  <cellStyles count="15">
    <cellStyle name="アクセスしたハイパーリンク" xfId="2" xr:uid="{00000000-0005-0000-0000-000000000000}"/>
    <cellStyle name="ハイパーリンク" xfId="3" xr:uid="{00000000-0005-0000-0000-000001000000}"/>
    <cellStyle name="桁区切り" xfId="4" builtinId="6"/>
    <cellStyle name="桁区切り 2" xfId="14" xr:uid="{00000000-0005-0000-0000-000003000000}"/>
    <cellStyle name="桁区切り[0]" xfId="5" xr:uid="{00000000-0005-0000-0000-000004000000}"/>
    <cellStyle name="通貨[0]" xfId="7" xr:uid="{00000000-0005-0000-0000-000005000000}"/>
    <cellStyle name="標準" xfId="0" builtinId="0"/>
    <cellStyle name="標準 2" xfId="9" xr:uid="{00000000-0005-0000-0000-000007000000}"/>
    <cellStyle name="標準 3" xfId="10" xr:uid="{00000000-0005-0000-0000-000008000000}"/>
    <cellStyle name="標準 4" xfId="1" xr:uid="{00000000-0005-0000-0000-000009000000}"/>
    <cellStyle name="標準 5" xfId="11" xr:uid="{00000000-0005-0000-0000-00000A000000}"/>
    <cellStyle name="標準 6" xfId="12" xr:uid="{00000000-0005-0000-0000-00000B000000}"/>
    <cellStyle name="標準 7" xfId="6" xr:uid="{00000000-0005-0000-0000-00000C000000}"/>
    <cellStyle name="標準 8" xfId="8" xr:uid="{00000000-0005-0000-0000-00000D000000}"/>
    <cellStyle name="標準 9" xfId="13" xr:uid="{00000000-0005-0000-0000-00000E000000}"/>
  </cellStyles>
  <dxfs count="125">
    <dxf>
      <font>
        <b/>
        <i val="0"/>
        <color indexed="9"/>
      </font>
      <fill>
        <patternFill>
          <fgColor indexed="10"/>
          <bgColor indexed="10"/>
        </patternFill>
      </fill>
    </dxf>
    <dxf>
      <font>
        <b/>
        <i val="0"/>
        <color indexed="9"/>
      </font>
      <fill>
        <patternFill>
          <fgColor indexed="10"/>
          <bgColor indexed="10"/>
        </patternFill>
      </fill>
    </dxf>
    <dxf>
      <fill>
        <patternFill>
          <fgColor indexed="10"/>
          <bgColor indexed="45"/>
        </patternFill>
      </fill>
    </dxf>
    <dxf>
      <fill>
        <patternFill>
          <fgColor indexed="10"/>
          <bgColor indexed="45"/>
        </patternFill>
      </fill>
    </dxf>
    <dxf>
      <fill>
        <patternFill>
          <fgColor indexed="10"/>
          <bgColor indexed="45"/>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rgb="FFFFFF00"/>
        </patternFill>
      </fill>
    </dxf>
    <dxf>
      <fill>
        <patternFill>
          <bgColor theme="8" tint="0.39994506668294322"/>
        </patternFill>
      </fill>
    </dxf>
    <dxf>
      <fill>
        <patternFill>
          <fgColor indexed="10"/>
          <bgColor indexed="8"/>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fill>
        <patternFill>
          <bgColor rgb="FFFFFF00"/>
        </patternFill>
      </fill>
    </dxf>
    <dxf>
      <font>
        <b/>
        <i val="0"/>
        <color rgb="FFFF0000"/>
      </font>
      <fill>
        <patternFill>
          <bgColor rgb="FFFFFF00"/>
        </patternFill>
      </fill>
    </dxf>
    <dxf>
      <font>
        <strike/>
        <color auto="1"/>
      </font>
      <fill>
        <patternFill>
          <bgColor rgb="FFFFFF00"/>
        </patternFill>
      </fill>
    </dxf>
    <dxf>
      <fill>
        <patternFill>
          <bgColor rgb="FFFFFF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lor rgb="FFFF0000"/>
      </font>
      <fill>
        <patternFill>
          <bgColor rgb="FFFFCC99"/>
        </patternFill>
      </fill>
    </dxf>
    <dxf>
      <font>
        <b/>
        <i val="0"/>
        <strike val="0"/>
        <color rgb="FFFF0000"/>
      </font>
      <fill>
        <patternFill>
          <bgColor rgb="FFFFCC99"/>
        </patternFill>
      </fill>
    </dxf>
    <dxf>
      <font>
        <b/>
        <i val="0"/>
        <color indexed="9"/>
      </font>
      <fill>
        <patternFill>
          <fgColor indexed="10"/>
          <bgColor indexed="10"/>
        </patternFill>
      </fill>
    </dxf>
    <dxf>
      <font>
        <color auto="1"/>
      </font>
      <fill>
        <patternFill>
          <bgColor rgb="FFFFCC99"/>
        </patternFill>
      </fill>
    </dxf>
    <dxf>
      <font>
        <strike val="0"/>
        <color auto="1"/>
      </font>
      <fill>
        <patternFill>
          <bgColor rgb="FFFFCC99"/>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strike val="0"/>
        <color rgb="FF0000FF"/>
      </font>
    </dxf>
    <dxf>
      <fill>
        <patternFill>
          <fgColor indexed="10"/>
          <bgColor indexed="13"/>
        </patternFill>
      </fill>
    </dxf>
    <dxf>
      <fill>
        <patternFill>
          <bgColor rgb="FFFFFF00"/>
        </patternFill>
      </fill>
    </dxf>
    <dxf>
      <fill>
        <patternFill>
          <fgColor indexed="10"/>
          <bgColor indexed="13"/>
        </patternFill>
      </fill>
    </dxf>
    <dxf>
      <fill>
        <patternFill>
          <fgColor indexed="10"/>
          <bgColor indexed="13"/>
        </patternFill>
      </fill>
    </dxf>
    <dxf>
      <fill>
        <patternFill>
          <fgColor indexed="10"/>
          <bgColor indexed="13"/>
        </patternFill>
      </fill>
    </dxf>
    <dxf>
      <font>
        <b/>
        <i val="0"/>
        <color rgb="FFFF0000"/>
      </font>
    </dxf>
    <dxf>
      <font>
        <b/>
        <i val="0"/>
        <color theme="0"/>
      </font>
      <fill>
        <patternFill>
          <fgColor indexed="10"/>
          <bgColor rgb="FFFF0000"/>
        </patternFill>
      </fill>
    </dxf>
    <dxf>
      <font>
        <b/>
        <i val="0"/>
        <color theme="0"/>
      </font>
      <fill>
        <patternFill>
          <fgColor indexed="10"/>
          <bgColor rgb="FFFF0000"/>
        </patternFill>
      </fill>
    </dxf>
    <dxf>
      <font>
        <b/>
        <i val="0"/>
        <color rgb="FFFF0000"/>
      </font>
    </dxf>
    <dxf>
      <font>
        <b/>
        <i val="0"/>
        <color rgb="FFFF0000"/>
      </font>
    </dxf>
    <dxf>
      <font>
        <b/>
        <i val="0"/>
        <color theme="0"/>
      </font>
      <fill>
        <patternFill>
          <fgColor indexed="10"/>
          <bgColor rgb="FFFF0000"/>
        </patternFill>
      </fill>
    </dxf>
    <dxf>
      <font>
        <b/>
        <i val="0"/>
        <color theme="0"/>
      </font>
      <fill>
        <patternFill>
          <fgColor indexed="10"/>
          <bgColor rgb="FFFF0000"/>
        </patternFill>
      </fill>
    </dxf>
    <dxf>
      <font>
        <b/>
        <i val="0"/>
        <color rgb="FFFF0000"/>
      </font>
    </dxf>
    <dxf>
      <font>
        <b/>
        <i val="0"/>
        <color theme="0"/>
      </font>
      <fill>
        <patternFill>
          <fgColor indexed="10"/>
          <bgColor rgb="FFFF0000"/>
        </patternFill>
      </fill>
    </dxf>
    <dxf>
      <font>
        <b/>
        <i val="0"/>
        <color rgb="FFFF0000"/>
      </font>
    </dxf>
    <dxf>
      <font>
        <b/>
        <i val="0"/>
        <color theme="0"/>
      </font>
      <fill>
        <patternFill>
          <fgColor indexed="10"/>
          <bgColor rgb="FFFF0000"/>
        </patternFill>
      </fill>
    </dxf>
    <dxf>
      <font>
        <b/>
        <i val="0"/>
        <color rgb="FFFF0000"/>
      </font>
    </dxf>
    <dxf>
      <font>
        <b/>
        <i val="0"/>
        <color theme="0"/>
      </font>
      <fill>
        <patternFill>
          <fgColor indexed="10"/>
          <bgColor rgb="FFFF0000"/>
        </patternFill>
      </fill>
    </dxf>
    <dxf>
      <font>
        <b/>
        <i val="0"/>
        <color rgb="FFFF0000"/>
      </font>
    </dxf>
    <dxf>
      <font>
        <b/>
        <i val="0"/>
        <color rgb="FFFF0000"/>
      </font>
    </dxf>
    <dxf>
      <font>
        <b/>
        <i val="0"/>
        <color theme="0"/>
      </font>
      <fill>
        <patternFill>
          <fgColor indexed="10"/>
          <bgColor rgb="FFFF0000"/>
        </patternFill>
      </fill>
    </dxf>
    <dxf>
      <font>
        <b/>
        <i val="0"/>
        <color theme="0"/>
      </font>
      <fill>
        <patternFill>
          <fgColor indexed="10"/>
          <bgColor rgb="FFFF0000"/>
        </patternFill>
      </fill>
    </dxf>
    <dxf>
      <font>
        <b/>
        <i val="0"/>
        <color rgb="FFFF0000"/>
      </font>
    </dxf>
    <dxf>
      <font>
        <b/>
        <i val="0"/>
        <color indexed="10"/>
      </font>
      <fill>
        <patternFill>
          <fgColor indexed="10"/>
          <bgColor indexed="13"/>
        </patternFill>
      </fill>
    </dxf>
    <dxf>
      <font>
        <b/>
        <i val="0"/>
        <color theme="0" tint="-0.24994659260841701"/>
      </font>
    </dxf>
    <dxf>
      <font>
        <b/>
        <i val="0"/>
        <color rgb="FFFF0000"/>
      </font>
    </dxf>
    <dxf>
      <font>
        <b/>
        <i val="0"/>
        <color rgb="FFFF0000"/>
      </font>
    </dxf>
    <dxf>
      <font>
        <b/>
        <i val="0"/>
        <color indexed="10"/>
      </font>
      <fill>
        <patternFill>
          <fgColor indexed="10"/>
          <bgColor rgb="FFFFFF00"/>
        </patternFill>
      </fill>
    </dxf>
    <dxf>
      <font>
        <b/>
        <i val="0"/>
        <color rgb="FFFF0000"/>
      </font>
    </dxf>
    <dxf>
      <font>
        <b/>
        <i val="0"/>
        <color indexed="10"/>
      </font>
      <fill>
        <patternFill>
          <fgColor indexed="10"/>
          <bgColor rgb="FFFFFF00"/>
        </patternFill>
      </fill>
    </dxf>
    <dxf>
      <font>
        <b/>
        <i val="0"/>
        <color rgb="FFFF0000"/>
      </font>
    </dxf>
    <dxf>
      <font>
        <b/>
        <i val="0"/>
        <color indexed="10"/>
      </font>
      <fill>
        <patternFill>
          <fgColor indexed="10"/>
          <bgColor rgb="FFFFFF00"/>
        </patternFill>
      </fill>
    </dxf>
    <dxf>
      <font>
        <b/>
        <i val="0"/>
        <color rgb="FFFF0000"/>
      </font>
    </dxf>
    <dxf>
      <font>
        <b/>
        <i val="0"/>
        <color indexed="10"/>
      </font>
      <fill>
        <patternFill>
          <fgColor indexed="10"/>
          <bgColor rgb="FFFFFF00"/>
        </patternFill>
      </fill>
    </dxf>
    <dxf>
      <font>
        <b/>
        <i val="0"/>
        <color indexed="10"/>
      </font>
      <fill>
        <patternFill>
          <fgColor indexed="10"/>
          <bgColor rgb="FFFFFF00"/>
        </patternFill>
      </fill>
    </dxf>
    <dxf>
      <font>
        <b/>
        <i val="0"/>
        <color rgb="FFFF0000"/>
      </font>
    </dxf>
    <dxf>
      <font>
        <b/>
        <i val="0"/>
        <color indexed="10"/>
      </font>
      <fill>
        <patternFill>
          <fgColor indexed="10"/>
          <bgColor rgb="FFFFFF00"/>
        </patternFill>
      </fill>
    </dxf>
    <dxf>
      <font>
        <b/>
        <i val="0"/>
        <color indexed="10"/>
      </font>
      <fill>
        <patternFill>
          <fgColor indexed="10"/>
          <bgColor rgb="FFFFFF00"/>
        </patternFill>
      </fill>
    </dxf>
    <dxf>
      <font>
        <b/>
        <i val="0"/>
        <color rgb="FFFF0000"/>
      </font>
    </dxf>
    <dxf>
      <font>
        <b/>
        <i val="0"/>
        <color rgb="FFFF0000"/>
      </font>
    </dxf>
    <dxf>
      <font>
        <b/>
        <i val="0"/>
        <color indexed="10"/>
      </font>
      <fill>
        <patternFill>
          <fgColor indexed="10"/>
          <bgColor rgb="FFFFFF00"/>
        </patternFill>
      </fill>
    </dxf>
    <dxf>
      <font>
        <b/>
        <i val="0"/>
        <color indexed="10"/>
      </font>
      <fill>
        <patternFill>
          <fgColor indexed="10"/>
          <bgColor rgb="FFFFFF00"/>
        </patternFill>
      </fill>
    </dxf>
    <dxf>
      <font>
        <b/>
        <i val="0"/>
        <color rgb="FFFF0000"/>
      </font>
    </dxf>
    <dxf>
      <font>
        <b/>
        <i val="0"/>
        <color theme="0" tint="-0.24994659260841701"/>
      </font>
    </dxf>
    <dxf>
      <font>
        <b/>
        <i val="0"/>
        <color theme="0" tint="-0.24994659260841701"/>
      </font>
    </dxf>
    <dxf>
      <font>
        <b val="0"/>
        <i val="0"/>
        <strike val="0"/>
        <color theme="0"/>
      </font>
      <fill>
        <patternFill>
          <bgColor rgb="FFFF0000"/>
        </patternFill>
      </fill>
    </dxf>
    <dxf>
      <font>
        <b val="0"/>
        <i val="0"/>
        <strike val="0"/>
        <color theme="0" tint="-0.24994659260841701"/>
      </font>
      <fill>
        <patternFill patternType="none">
          <bgColor auto="1"/>
        </patternFill>
      </fill>
    </dxf>
    <dxf>
      <font>
        <b/>
        <i val="0"/>
        <color rgb="FFFF0000"/>
      </font>
      <fill>
        <patternFill>
          <bgColor theme="9" tint="0.39994506668294322"/>
        </patternFill>
      </fill>
    </dxf>
    <dxf>
      <font>
        <b/>
        <i val="0"/>
        <strike val="0"/>
        <color theme="0" tint="-0.24994659260841701"/>
      </font>
    </dxf>
    <dxf>
      <fill>
        <patternFill>
          <bgColor rgb="FFFFFF00"/>
        </patternFill>
      </fill>
    </dxf>
    <dxf>
      <font>
        <b/>
        <i val="0"/>
        <color theme="0" tint="-0.34998626667073579"/>
      </font>
      <fill>
        <patternFill patternType="solid">
          <bgColor rgb="FFFFCC99"/>
        </patternFill>
      </fill>
    </dxf>
    <dxf>
      <fill>
        <patternFill patternType="none">
          <bgColor auto="1"/>
        </patternFill>
      </fill>
    </dxf>
    <dxf>
      <font>
        <b/>
        <i val="0"/>
        <color theme="0" tint="-0.24994659260841701"/>
      </font>
      <fill>
        <patternFill patternType="none">
          <bgColor auto="1"/>
        </patternFill>
      </fill>
    </dxf>
    <dxf>
      <font>
        <b/>
        <i val="0"/>
        <color theme="0" tint="-0.24994659260841701"/>
      </font>
    </dxf>
    <dxf>
      <font>
        <b/>
        <i val="0"/>
        <color theme="0" tint="-0.24994659260841701"/>
      </font>
    </dxf>
    <dxf>
      <font>
        <color rgb="FFCCFFCC"/>
      </font>
      <fill>
        <patternFill>
          <bgColor rgb="FFCCFFCC"/>
        </patternFill>
      </fill>
    </dxf>
    <dxf>
      <font>
        <color rgb="FFCCFFCC"/>
      </font>
      <fill>
        <patternFill>
          <bgColor rgb="FFCCFFCC"/>
        </patternFill>
      </fill>
    </dxf>
    <dxf>
      <fill>
        <patternFill patternType="none">
          <bgColor auto="1"/>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color theme="0"/>
      </font>
      <fill>
        <patternFill>
          <bgColor rgb="FF00B0F0"/>
        </patternFill>
      </fill>
    </dxf>
    <dxf>
      <fill>
        <patternFill>
          <bgColor rgb="FF00B0F0"/>
        </patternFill>
      </fill>
    </dxf>
    <dxf>
      <fill>
        <patternFill>
          <bgColor rgb="FFFF0000"/>
        </patternFill>
      </fill>
    </dxf>
    <dxf>
      <font>
        <b/>
        <i val="0"/>
        <color theme="0"/>
      </font>
      <fill>
        <patternFill patternType="solid">
          <bgColor rgb="FFFF0000"/>
        </patternFill>
      </fill>
    </dxf>
    <dxf>
      <fill>
        <patternFill>
          <bgColor rgb="FF92D050"/>
        </patternFill>
      </fill>
    </dxf>
    <dxf>
      <fill>
        <patternFill>
          <bgColor rgb="FF92D050"/>
        </patternFill>
      </fill>
    </dxf>
    <dxf>
      <font>
        <color auto="1"/>
      </font>
      <fill>
        <patternFill>
          <bgColor rgb="FFFFCCFF"/>
        </patternFill>
      </fill>
    </dxf>
    <dxf>
      <fill>
        <patternFill>
          <bgColor rgb="FFFFCCFF"/>
        </patternFill>
      </fill>
    </dxf>
    <dxf>
      <fill>
        <patternFill>
          <bgColor rgb="FFFFFF00"/>
        </patternFill>
      </fill>
    </dxf>
    <dxf>
      <fill>
        <patternFill>
          <bgColor rgb="FF00B0F0"/>
        </patternFill>
      </fill>
    </dxf>
    <dxf>
      <fill>
        <patternFill>
          <bgColor rgb="FF92D050"/>
        </patternFill>
      </fill>
    </dxf>
    <dxf>
      <fill>
        <patternFill>
          <bgColor rgb="FFFF0000"/>
        </patternFill>
      </fill>
    </dxf>
  </dxfs>
  <tableStyles count="0" defaultTableStyle="TableStyleMedium2" defaultPivotStyle="PivotStyleLight16"/>
  <colors>
    <mruColors>
      <color rgb="FFFF6600"/>
      <color rgb="FFFF99FF"/>
      <color rgb="FFFFFFFF"/>
      <color rgb="FFCCFFCC"/>
      <color rgb="FF0000FF"/>
      <color rgb="FFFFCC99"/>
      <color rgb="FFCCFFFF"/>
      <color rgb="FFFF00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fmlaLink="M2" lockText="1"/>
</file>

<file path=xl/ctrlProps/ctrlProp10.xml><?xml version="1.0" encoding="utf-8"?>
<formControlPr xmlns="http://schemas.microsoft.com/office/spreadsheetml/2009/9/main" objectType="CheckBox" fmlaLink="$BF$323" lockText="1" noThreeD="1"/>
</file>

<file path=xl/ctrlProps/ctrlProp11.xml><?xml version="1.0" encoding="utf-8"?>
<formControlPr xmlns="http://schemas.microsoft.com/office/spreadsheetml/2009/9/main" objectType="CheckBox" fmlaLink="$BF$321" lockText="1" noThreeD="1"/>
</file>

<file path=xl/ctrlProps/ctrlProp12.xml><?xml version="1.0" encoding="utf-8"?>
<formControlPr xmlns="http://schemas.microsoft.com/office/spreadsheetml/2009/9/main" objectType="CheckBox" fmlaLink="$BF$325" lockText="1" noThreeD="1"/>
</file>

<file path=xl/ctrlProps/ctrlProp13.xml><?xml version="1.0" encoding="utf-8"?>
<formControlPr xmlns="http://schemas.microsoft.com/office/spreadsheetml/2009/9/main" objectType="CheckBox" fmlaLink="$BF$344" lockText="1" noThreeD="1"/>
</file>

<file path=xl/ctrlProps/ctrlProp14.xml><?xml version="1.0" encoding="utf-8"?>
<formControlPr xmlns="http://schemas.microsoft.com/office/spreadsheetml/2009/9/main" objectType="CheckBox" fmlaLink="$BF$346" lockText="1" noThreeD="1"/>
</file>

<file path=xl/ctrlProps/ctrlProp15.xml><?xml version="1.0" encoding="utf-8"?>
<formControlPr xmlns="http://schemas.microsoft.com/office/spreadsheetml/2009/9/main" objectType="CheckBox" fmlaLink="$BF$348" lockText="1" noThreeD="1"/>
</file>

<file path=xl/ctrlProps/ctrlProp16.xml><?xml version="1.0" encoding="utf-8"?>
<formControlPr xmlns="http://schemas.microsoft.com/office/spreadsheetml/2009/9/main" objectType="CheckBox" fmlaLink="$BF$350" lockText="1" noThreeD="1"/>
</file>

<file path=xl/ctrlProps/ctrlProp17.xml><?xml version="1.0" encoding="utf-8"?>
<formControlPr xmlns="http://schemas.microsoft.com/office/spreadsheetml/2009/9/main" objectType="CheckBox" fmlaLink="$BF$280"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checked="Checked" firstButton="1" fmlaLink="$BF$31"/>
</file>

<file path=xl/ctrlProps/ctrlProp22.xml><?xml version="1.0" encoding="utf-8"?>
<formControlPr xmlns="http://schemas.microsoft.com/office/spreadsheetml/2009/9/main" objectType="Radio" firstButton="1" fmlaLink="$BF$46" lockText="1"/>
</file>

<file path=xl/ctrlProps/ctrlProp23.xml><?xml version="1.0" encoding="utf-8"?>
<formControlPr xmlns="http://schemas.microsoft.com/office/spreadsheetml/2009/9/main" objectType="Radio" lockText="1"/>
</file>

<file path=xl/ctrlProps/ctrlProp24.xml><?xml version="1.0" encoding="utf-8"?>
<formControlPr xmlns="http://schemas.microsoft.com/office/spreadsheetml/2009/9/main" objectType="Radio" lockText="1"/>
</file>

<file path=xl/ctrlProps/ctrlProp25.xml><?xml version="1.0" encoding="utf-8"?>
<formControlPr xmlns="http://schemas.microsoft.com/office/spreadsheetml/2009/9/main" objectType="Radio" lockText="1"/>
</file>

<file path=xl/ctrlProps/ctrlProp26.xml><?xml version="1.0" encoding="utf-8"?>
<formControlPr xmlns="http://schemas.microsoft.com/office/spreadsheetml/2009/9/main" objectType="CheckBox" fmlaLink="$BF$150" lockText="1"/>
</file>

<file path=xl/ctrlProps/ctrlProp3.xml><?xml version="1.0" encoding="utf-8"?>
<formControlPr xmlns="http://schemas.microsoft.com/office/spreadsheetml/2009/9/main" objectType="CheckBox" fmlaLink="$BF$295" lockText="1" noThreeD="1"/>
</file>

<file path=xl/ctrlProps/ctrlProp4.xml><?xml version="1.0" encoding="utf-8"?>
<formControlPr xmlns="http://schemas.microsoft.com/office/spreadsheetml/2009/9/main" objectType="CheckBox" fmlaLink="$BF$297" lockText="1" noThreeD="1"/>
</file>

<file path=xl/ctrlProps/ctrlProp5.xml><?xml version="1.0" encoding="utf-8"?>
<formControlPr xmlns="http://schemas.microsoft.com/office/spreadsheetml/2009/9/main" objectType="CheckBox" fmlaLink="$BF$299" lockText="1" noThreeD="1"/>
</file>

<file path=xl/ctrlProps/ctrlProp6.xml><?xml version="1.0" encoding="utf-8"?>
<formControlPr xmlns="http://schemas.microsoft.com/office/spreadsheetml/2009/9/main" objectType="CheckBox" fmlaLink="$BF$301" lockText="1" noThreeD="1"/>
</file>

<file path=xl/ctrlProps/ctrlProp7.xml><?xml version="1.0" encoding="utf-8"?>
<formControlPr xmlns="http://schemas.microsoft.com/office/spreadsheetml/2009/9/main" objectType="CheckBox" fmlaLink="$BF$303" lockText="1" noThreeD="1"/>
</file>

<file path=xl/ctrlProps/ctrlProp8.xml><?xml version="1.0" encoding="utf-8"?>
<formControlPr xmlns="http://schemas.microsoft.com/office/spreadsheetml/2009/9/main" objectType="CheckBox" fmlaLink="$BF$317" lockText="1" noThreeD="1"/>
</file>

<file path=xl/ctrlProps/ctrlProp9.xml><?xml version="1.0" encoding="utf-8"?>
<formControlPr xmlns="http://schemas.microsoft.com/office/spreadsheetml/2009/9/main" objectType="CheckBox" fmlaLink="$BF$319" lockText="1" noThreeD="1"/>
</file>

<file path=xl/drawings/drawing1.xml><?xml version="1.0" encoding="utf-8"?>
<xdr:wsDr xmlns:xdr="http://schemas.openxmlformats.org/drawingml/2006/spreadsheetDrawing" xmlns:a="http://schemas.openxmlformats.org/drawingml/2006/main">
  <xdr:twoCellAnchor>
    <xdr:from>
      <xdr:col>15</xdr:col>
      <xdr:colOff>142875</xdr:colOff>
      <xdr:row>13</xdr:row>
      <xdr:rowOff>114898</xdr:rowOff>
    </xdr:from>
    <xdr:to>
      <xdr:col>22</xdr:col>
      <xdr:colOff>476249</xdr:colOff>
      <xdr:row>27</xdr:row>
      <xdr:rowOff>381000</xdr:rowOff>
    </xdr:to>
    <xdr:sp macro="" textlink="">
      <xdr:nvSpPr>
        <xdr:cNvPr id="4" name="角丸四角形吹き出し 1">
          <a:extLst>
            <a:ext uri="{FF2B5EF4-FFF2-40B4-BE49-F238E27FC236}">
              <a16:creationId xmlns:a16="http://schemas.microsoft.com/office/drawing/2014/main" id="{00000000-0008-0000-0100-000004000000}"/>
            </a:ext>
          </a:extLst>
        </xdr:cNvPr>
        <xdr:cNvSpPr/>
      </xdr:nvSpPr>
      <xdr:spPr>
        <a:xfrm>
          <a:off x="11994696" y="1951862"/>
          <a:ext cx="4714874" cy="6865567"/>
        </a:xfrm>
        <a:prstGeom prst="wedgeRoundRectCallout">
          <a:avLst>
            <a:gd name="adj1" fmla="val -77509"/>
            <a:gd name="adj2" fmla="val -40701"/>
            <a:gd name="adj3" fmla="val 16667"/>
          </a:avLst>
        </a:prstGeom>
        <a:gradFill rotWithShape="0">
          <a:gsLst>
            <a:gs pos="0">
              <a:srgbClr val="BBD5F0"/>
            </a:gs>
            <a:gs pos="100000">
              <a:srgbClr val="9CBEE0"/>
            </a:gs>
          </a:gsLst>
          <a:lin ang="5400000" scaled="0"/>
        </a:gradFill>
        <a:ln w="15875" cap="flat" cmpd="sng" algn="ctr">
          <a:solidFill>
            <a:srgbClr val="739CC3"/>
          </a:solidFill>
          <a:prstDash val="solid"/>
          <a:miter lim="200000"/>
        </a:ln>
      </xdr:spPr>
      <xdr:txBody>
        <a:bodyPr vertOverflow="clip" horzOverflow="clip" rtlCol="0" anchor="t"/>
        <a:lstStyle/>
        <a:p>
          <a:pPr algn="l"/>
          <a:r>
            <a:rPr kumimoji="1" lang="ja-JP" altLang="en-US" sz="1400" b="1">
              <a:solidFill>
                <a:srgbClr val="FF0000"/>
              </a:solidFill>
            </a:rPr>
            <a:t>赤枠線内に入力</a:t>
          </a:r>
          <a:r>
            <a:rPr kumimoji="1" lang="ja-JP" altLang="en-US" sz="1400" b="0">
              <a:solidFill>
                <a:sysClr val="windowText" lastClr="000000"/>
              </a:solidFill>
            </a:rPr>
            <a:t>してください。</a:t>
          </a:r>
          <a:endParaRPr kumimoji="1" lang="en-US" altLang="ja-JP" sz="1400" b="0">
            <a:solidFill>
              <a:sysClr val="windowText" lastClr="000000"/>
            </a:solidFill>
          </a:endParaRPr>
        </a:p>
        <a:p>
          <a:pPr algn="l"/>
          <a:r>
            <a:rPr kumimoji="1" lang="ja-JP" altLang="en-US" sz="1400" b="1">
              <a:solidFill>
                <a:srgbClr val="0070C0"/>
              </a:solidFill>
            </a:rPr>
            <a:t>赤枠線内の</a:t>
          </a:r>
          <a:r>
            <a:rPr kumimoji="1" lang="en-US" altLang="ja-JP" sz="1400" b="1">
              <a:solidFill>
                <a:srgbClr val="0070C0"/>
              </a:solidFill>
            </a:rPr>
            <a:t>G</a:t>
          </a:r>
          <a:r>
            <a:rPr kumimoji="1" lang="ja-JP" altLang="en-US" sz="1400" b="1">
              <a:solidFill>
                <a:srgbClr val="0070C0"/>
              </a:solidFill>
            </a:rPr>
            <a:t>～</a:t>
          </a:r>
          <a:r>
            <a:rPr kumimoji="1" lang="en-US" altLang="ja-JP" sz="1400" b="1">
              <a:solidFill>
                <a:srgbClr val="0070C0"/>
              </a:solidFill>
            </a:rPr>
            <a:t>K</a:t>
          </a:r>
          <a:r>
            <a:rPr kumimoji="1" lang="ja-JP" altLang="en-US" sz="1400" b="1">
              <a:solidFill>
                <a:srgbClr val="0070C0"/>
              </a:solidFill>
            </a:rPr>
            <a:t>列のセル</a:t>
          </a:r>
          <a:r>
            <a:rPr kumimoji="1" lang="ja-JP" altLang="en-US" sz="1400"/>
            <a:t>には</a:t>
          </a:r>
          <a:r>
            <a:rPr kumimoji="1" lang="ja-JP" altLang="en-US" sz="1400" b="1" u="sng">
              <a:solidFill>
                <a:srgbClr val="FF0000"/>
              </a:solidFill>
            </a:rPr>
            <a:t>整数値を入力</a:t>
          </a:r>
          <a:r>
            <a:rPr kumimoji="1" lang="ja-JP" altLang="en-US" sz="1400"/>
            <a:t>していただきますが、</a:t>
          </a:r>
          <a:r>
            <a:rPr kumimoji="1" lang="ja-JP" altLang="ja-JP" sz="1400">
              <a:effectLst/>
              <a:latin typeface="+mn-lt"/>
              <a:ea typeface="+mn-ea"/>
              <a:cs typeface="+mn-cs"/>
            </a:rPr>
            <a:t>単位</a:t>
          </a:r>
          <a:r>
            <a:rPr kumimoji="1" lang="ja-JP" altLang="en-US" sz="1400">
              <a:effectLst/>
              <a:latin typeface="+mn-lt"/>
              <a:ea typeface="+mn-ea"/>
              <a:cs typeface="+mn-cs"/>
            </a:rPr>
            <a:t>未満は</a:t>
          </a:r>
          <a:r>
            <a:rPr kumimoji="1" lang="ja-JP" altLang="ja-JP" sz="1400">
              <a:effectLst/>
              <a:latin typeface="+mn-lt"/>
              <a:ea typeface="+mn-ea"/>
              <a:cs typeface="+mn-cs"/>
            </a:rPr>
            <a:t>四捨五入</a:t>
          </a:r>
          <a:r>
            <a:rPr kumimoji="1" lang="ja-JP" altLang="en-US" sz="1400">
              <a:effectLst/>
              <a:latin typeface="+mn-lt"/>
              <a:ea typeface="+mn-ea"/>
              <a:cs typeface="+mn-cs"/>
            </a:rPr>
            <a:t>にしてください</a:t>
          </a:r>
          <a:endParaRPr kumimoji="1" lang="en-US" altLang="ja-JP" sz="1400"/>
        </a:p>
        <a:p>
          <a:pPr algn="l"/>
          <a:endParaRPr kumimoji="1" lang="en-US" altLang="ja-JP" sz="14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入力する数値については、以前の報告書からコピペする場合は、</a:t>
          </a:r>
          <a:r>
            <a:rPr kumimoji="1" lang="ja-JP" altLang="en-US" sz="1400" b="1" i="0" u="sng" strike="noStrike" kern="0" cap="none" spc="0" normalizeH="0" baseline="0" noProof="0">
              <a:ln>
                <a:noFill/>
              </a:ln>
              <a:solidFill>
                <a:srgbClr val="FF0000"/>
              </a:solidFill>
              <a:effectLst/>
              <a:uLnTx/>
              <a:uFillTx/>
              <a:latin typeface="+mn-lt"/>
              <a:ea typeface="+mn-ea"/>
              <a:cs typeface="+mn-cs"/>
            </a:rPr>
            <a:t>貼り付けのオプションを使い、「値」貼り付けを選択</a:t>
          </a:r>
          <a:r>
            <a:rPr kumimoji="1" lang="ja-JP" altLang="en-US" sz="1400" b="0" i="0" u="none" strike="noStrike" kern="0" cap="none" spc="0" normalizeH="0" baseline="0" noProof="0">
              <a:ln>
                <a:noFill/>
              </a:ln>
              <a:solidFill>
                <a:sysClr val="windowText" lastClr="000000"/>
              </a:solidFill>
              <a:effectLst/>
              <a:uLnTx/>
              <a:uFillTx/>
              <a:latin typeface="+mn-lt"/>
              <a:ea typeface="+mn-ea"/>
              <a:cs typeface="+mn-cs"/>
            </a:rPr>
            <a:t>してください。通常の貼り付けをすると計算式が狂ってしまう可能性があります</a:t>
          </a:r>
        </a:p>
        <a:p>
          <a:pPr algn="l"/>
          <a:endParaRPr kumimoji="1" lang="en-US" altLang="ja-JP" sz="1400"/>
        </a:p>
        <a:p>
          <a:pPr algn="l"/>
          <a:br>
            <a:rPr kumimoji="1" lang="en-US" altLang="ja-JP" sz="1400"/>
          </a:br>
          <a:r>
            <a:rPr kumimoji="1" lang="ja-JP" altLang="en-US" sz="1400"/>
            <a:t>＜プラ製＞</a:t>
          </a:r>
          <a:endParaRPr kumimoji="1" lang="en-US" altLang="ja-JP" sz="1400"/>
        </a:p>
        <a:p>
          <a:pPr algn="l"/>
          <a:r>
            <a:rPr kumimoji="1" lang="ja-JP" altLang="en-US" sz="1400"/>
            <a:t>個々の内数＞プラ製の容器包装ならば、</a:t>
          </a:r>
          <a:endParaRPr kumimoji="1" lang="en-US" altLang="ja-JP" sz="1400"/>
        </a:p>
        <a:p>
          <a:pPr algn="l"/>
          <a:r>
            <a:rPr kumimoji="1" lang="ja-JP" altLang="en-US" sz="1400" b="0">
              <a:solidFill>
                <a:sysClr val="windowText" lastClr="000000"/>
              </a:solidFill>
            </a:rPr>
            <a:t>当該項目及びプラ製の容器包装は</a:t>
          </a:r>
          <a:r>
            <a:rPr kumimoji="1" lang="ja-JP" altLang="en-US" sz="1400" b="1">
              <a:solidFill>
                <a:srgbClr val="FF0000"/>
              </a:solidFill>
            </a:rPr>
            <a:t>赤色のセル</a:t>
          </a:r>
          <a:r>
            <a:rPr kumimoji="1" lang="ja-JP" altLang="en-US" sz="1400"/>
            <a:t>になります</a:t>
          </a:r>
          <a:endParaRPr kumimoji="1" lang="en-US" altLang="ja-JP" sz="1400"/>
        </a:p>
        <a:p>
          <a:pPr algn="l"/>
          <a:r>
            <a:rPr kumimoji="1" lang="ja-JP" altLang="en-US" sz="1400"/>
            <a:t>（表の左上にもその旨のメッセージが表示されます）</a:t>
          </a:r>
          <a:endParaRPr kumimoji="1" lang="en-US" altLang="ja-JP" sz="1400"/>
        </a:p>
        <a:p>
          <a:pPr algn="l"/>
          <a:endParaRPr kumimoji="1" lang="en-US" altLang="ja-JP" sz="1400"/>
        </a:p>
        <a:p>
          <a:pPr algn="l"/>
          <a:r>
            <a:rPr kumimoji="1" lang="ja-JP" altLang="en-US" sz="1400"/>
            <a:t>４種の買物袋の合計した値　＞　プラ製容器包装ならば、</a:t>
          </a:r>
          <a:endParaRPr kumimoji="1" lang="en-US" altLang="ja-JP" sz="1400"/>
        </a:p>
        <a:p>
          <a:pPr algn="l"/>
          <a:r>
            <a:rPr kumimoji="1" lang="ja-JP" altLang="en-US" sz="1400" b="1">
              <a:solidFill>
                <a:srgbClr val="00B050"/>
              </a:solidFill>
            </a:rPr>
            <a:t>若草色のセル</a:t>
          </a:r>
          <a:r>
            <a:rPr kumimoji="1" lang="ja-JP" altLang="en-US" sz="1400"/>
            <a:t>になります</a:t>
          </a:r>
          <a:br>
            <a:rPr kumimoji="1" lang="en-US" altLang="ja-JP" sz="1400"/>
          </a:br>
          <a:r>
            <a:rPr kumimoji="1" lang="ja-JP" altLang="en-US" sz="1400"/>
            <a:t>（表の左上にもその旨のメッセージが表示されます）</a:t>
          </a:r>
        </a:p>
        <a:p>
          <a:pPr algn="l"/>
          <a:endParaRPr kumimoji="1" lang="en-US" altLang="ja-JP" sz="1400"/>
        </a:p>
        <a:p>
          <a:pPr algn="l"/>
          <a:endParaRPr kumimoji="1" lang="en-US" altLang="ja-JP" sz="1400"/>
        </a:p>
        <a:p>
          <a:pPr algn="l"/>
          <a:r>
            <a:rPr kumimoji="1" lang="ja-JP" altLang="en-US" sz="1400"/>
            <a:t>＜紙製＞</a:t>
          </a:r>
          <a:br>
            <a:rPr kumimoji="1" lang="en-US" altLang="ja-JP" sz="1400"/>
          </a:br>
          <a:r>
            <a:rPr kumimoji="1" lang="ja-JP" altLang="en-US" sz="1400"/>
            <a:t>紙製の袋＞紙製の容器包装ならば、</a:t>
          </a:r>
          <a:r>
            <a:rPr kumimoji="1" lang="ja-JP" altLang="en-US" sz="1400" b="1">
              <a:solidFill>
                <a:srgbClr val="0070C0"/>
              </a:solidFill>
              <a:effectLst/>
              <a:latin typeface="+mn-lt"/>
              <a:ea typeface="+mn-ea"/>
              <a:cs typeface="+mn-cs"/>
            </a:rPr>
            <a:t>濃い水</a:t>
          </a:r>
          <a:r>
            <a:rPr kumimoji="1" lang="ja-JP" altLang="ja-JP" sz="1400" b="1">
              <a:solidFill>
                <a:srgbClr val="0070C0"/>
              </a:solidFill>
              <a:effectLst/>
              <a:latin typeface="+mn-lt"/>
              <a:ea typeface="+mn-ea"/>
              <a:cs typeface="+mn-cs"/>
            </a:rPr>
            <a:t>色</a:t>
          </a:r>
          <a:r>
            <a:rPr kumimoji="1" lang="ja-JP" altLang="en-US" sz="1400" b="1">
              <a:solidFill>
                <a:srgbClr val="0070C0"/>
              </a:solidFill>
              <a:effectLst/>
              <a:latin typeface="+mn-lt"/>
              <a:ea typeface="+mn-ea"/>
              <a:cs typeface="+mn-cs"/>
            </a:rPr>
            <a:t>のセル</a:t>
          </a:r>
          <a:r>
            <a:rPr kumimoji="1" lang="ja-JP" altLang="ja-JP" sz="1400">
              <a:effectLst/>
              <a:latin typeface="+mn-lt"/>
              <a:ea typeface="+mn-ea"/>
              <a:cs typeface="+mn-cs"/>
            </a:rPr>
            <a:t>になります</a:t>
          </a:r>
          <a:endParaRPr kumimoji="1" lang="en-US" altLang="ja-JP" sz="1400"/>
        </a:p>
        <a:p>
          <a:pPr algn="l"/>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1</xdr:row>
          <xdr:rowOff>66675</xdr:rowOff>
        </xdr:from>
        <xdr:to>
          <xdr:col>5</xdr:col>
          <xdr:colOff>457200</xdr:colOff>
          <xdr:row>1</xdr:row>
          <xdr:rowOff>247650</xdr:rowOff>
        </xdr:to>
        <xdr:sp macro="" textlink="">
          <xdr:nvSpPr>
            <xdr:cNvPr id="21514" name="Option Button 10" descr="はい" hidden="1">
              <a:extLst>
                <a:ext uri="{63B3BB69-23CF-44E3-9099-C40C66FF867C}">
                  <a14:compatExt spid="_x0000_s21514"/>
                </a:ext>
                <a:ext uri="{FF2B5EF4-FFF2-40B4-BE49-F238E27FC236}">
                  <a16:creationId xmlns:a16="http://schemas.microsoft.com/office/drawing/2014/main" id="{00000000-0008-0000-01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xdr:row>
          <xdr:rowOff>47625</xdr:rowOff>
        </xdr:from>
        <xdr:to>
          <xdr:col>6</xdr:col>
          <xdr:colOff>619125</xdr:colOff>
          <xdr:row>1</xdr:row>
          <xdr:rowOff>266700</xdr:rowOff>
        </xdr:to>
        <xdr:sp macro="" textlink="">
          <xdr:nvSpPr>
            <xdr:cNvPr id="21515" name="Option Button 11" descr="いいえ" hidden="1">
              <a:extLst>
                <a:ext uri="{63B3BB69-23CF-44E3-9099-C40C66FF867C}">
                  <a14:compatExt spid="_x0000_s21515"/>
                </a:ext>
                <a:ext uri="{FF2B5EF4-FFF2-40B4-BE49-F238E27FC236}">
                  <a16:creationId xmlns:a16="http://schemas.microsoft.com/office/drawing/2014/main" id="{00000000-0008-0000-01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いいえ</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36</xdr:col>
      <xdr:colOff>142875</xdr:colOff>
      <xdr:row>2</xdr:row>
      <xdr:rowOff>114300</xdr:rowOff>
    </xdr:from>
    <xdr:to>
      <xdr:col>53</xdr:col>
      <xdr:colOff>161925</xdr:colOff>
      <xdr:row>5</xdr:row>
      <xdr:rowOff>95250</xdr:rowOff>
    </xdr:to>
    <xdr:sp macro="" textlink="">
      <xdr:nvSpPr>
        <xdr:cNvPr id="32769" name="AutoShape 4">
          <a:extLst>
            <a:ext uri="{FF2B5EF4-FFF2-40B4-BE49-F238E27FC236}">
              <a16:creationId xmlns:a16="http://schemas.microsoft.com/office/drawing/2014/main" id="{00000000-0008-0000-0200-000001800000}"/>
            </a:ext>
          </a:extLst>
        </xdr:cNvPr>
        <xdr:cNvSpPr>
          <a:spLocks noChangeArrowheads="1"/>
        </xdr:cNvSpPr>
      </xdr:nvSpPr>
      <xdr:spPr bwMode="auto">
        <a:xfrm>
          <a:off x="7677150" y="828675"/>
          <a:ext cx="3581400" cy="55245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0</xdr:colOff>
          <xdr:row>291</xdr:row>
          <xdr:rowOff>190500</xdr:rowOff>
        </xdr:from>
        <xdr:to>
          <xdr:col>17</xdr:col>
          <xdr:colOff>38100</xdr:colOff>
          <xdr:row>294</xdr:row>
          <xdr:rowOff>57150</xdr:rowOff>
        </xdr:to>
        <xdr:sp macro="" textlink="">
          <xdr:nvSpPr>
            <xdr:cNvPr id="11006" name="Check Box 766" hidden="1">
              <a:extLst>
                <a:ext uri="{63B3BB69-23CF-44E3-9099-C40C66FF867C}">
                  <a14:compatExt spid="_x0000_s11006"/>
                </a:ext>
                <a:ext uri="{FF2B5EF4-FFF2-40B4-BE49-F238E27FC236}">
                  <a16:creationId xmlns:a16="http://schemas.microsoft.com/office/drawing/2014/main" id="{00000000-0008-0000-0200-0000FE2A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295</xdr:row>
          <xdr:rowOff>0</xdr:rowOff>
        </xdr:from>
        <xdr:to>
          <xdr:col>17</xdr:col>
          <xdr:colOff>38100</xdr:colOff>
          <xdr:row>297</xdr:row>
          <xdr:rowOff>57150</xdr:rowOff>
        </xdr:to>
        <xdr:sp macro="" textlink="">
          <xdr:nvSpPr>
            <xdr:cNvPr id="11007" name="Check Box 767" hidden="1">
              <a:extLst>
                <a:ext uri="{63B3BB69-23CF-44E3-9099-C40C66FF867C}">
                  <a14:compatExt spid="_x0000_s11007"/>
                </a:ext>
                <a:ext uri="{FF2B5EF4-FFF2-40B4-BE49-F238E27FC236}">
                  <a16:creationId xmlns:a16="http://schemas.microsoft.com/office/drawing/2014/main" id="{00000000-0008-0000-0200-0000FF2A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296</xdr:row>
          <xdr:rowOff>190500</xdr:rowOff>
        </xdr:from>
        <xdr:to>
          <xdr:col>17</xdr:col>
          <xdr:colOff>38100</xdr:colOff>
          <xdr:row>299</xdr:row>
          <xdr:rowOff>57150</xdr:rowOff>
        </xdr:to>
        <xdr:sp macro="" textlink="">
          <xdr:nvSpPr>
            <xdr:cNvPr id="11008" name="Check Box 768" hidden="1">
              <a:extLst>
                <a:ext uri="{63B3BB69-23CF-44E3-9099-C40C66FF867C}">
                  <a14:compatExt spid="_x0000_s11008"/>
                </a:ext>
                <a:ext uri="{FF2B5EF4-FFF2-40B4-BE49-F238E27FC236}">
                  <a16:creationId xmlns:a16="http://schemas.microsoft.com/office/drawing/2014/main" id="{00000000-0008-0000-0200-000000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299</xdr:row>
          <xdr:rowOff>19050</xdr:rowOff>
        </xdr:from>
        <xdr:to>
          <xdr:col>17</xdr:col>
          <xdr:colOff>38100</xdr:colOff>
          <xdr:row>301</xdr:row>
          <xdr:rowOff>57150</xdr:rowOff>
        </xdr:to>
        <xdr:sp macro="" textlink="">
          <xdr:nvSpPr>
            <xdr:cNvPr id="11009" name="Check Box 769" hidden="1">
              <a:extLst>
                <a:ext uri="{63B3BB69-23CF-44E3-9099-C40C66FF867C}">
                  <a14:compatExt spid="_x0000_s11009"/>
                </a:ext>
                <a:ext uri="{FF2B5EF4-FFF2-40B4-BE49-F238E27FC236}">
                  <a16:creationId xmlns:a16="http://schemas.microsoft.com/office/drawing/2014/main" id="{00000000-0008-0000-0200-000001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300</xdr:row>
          <xdr:rowOff>209550</xdr:rowOff>
        </xdr:from>
        <xdr:to>
          <xdr:col>17</xdr:col>
          <xdr:colOff>38100</xdr:colOff>
          <xdr:row>303</xdr:row>
          <xdr:rowOff>57150</xdr:rowOff>
        </xdr:to>
        <xdr:sp macro="" textlink="">
          <xdr:nvSpPr>
            <xdr:cNvPr id="11010" name="Check Box 770" hidden="1">
              <a:extLst>
                <a:ext uri="{63B3BB69-23CF-44E3-9099-C40C66FF867C}">
                  <a14:compatExt spid="_x0000_s11010"/>
                </a:ext>
                <a:ext uri="{FF2B5EF4-FFF2-40B4-BE49-F238E27FC236}">
                  <a16:creationId xmlns:a16="http://schemas.microsoft.com/office/drawing/2014/main" id="{00000000-0008-0000-0200-000002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315</xdr:row>
          <xdr:rowOff>19050</xdr:rowOff>
        </xdr:from>
        <xdr:to>
          <xdr:col>17</xdr:col>
          <xdr:colOff>38100</xdr:colOff>
          <xdr:row>317</xdr:row>
          <xdr:rowOff>57150</xdr:rowOff>
        </xdr:to>
        <xdr:sp macro="" textlink="">
          <xdr:nvSpPr>
            <xdr:cNvPr id="11011" name="Check Box 771" hidden="1">
              <a:extLst>
                <a:ext uri="{63B3BB69-23CF-44E3-9099-C40C66FF867C}">
                  <a14:compatExt spid="_x0000_s11011"/>
                </a:ext>
                <a:ext uri="{FF2B5EF4-FFF2-40B4-BE49-F238E27FC236}">
                  <a16:creationId xmlns:a16="http://schemas.microsoft.com/office/drawing/2014/main" id="{00000000-0008-0000-0200-000003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317</xdr:row>
          <xdr:rowOff>19050</xdr:rowOff>
        </xdr:from>
        <xdr:to>
          <xdr:col>17</xdr:col>
          <xdr:colOff>38100</xdr:colOff>
          <xdr:row>319</xdr:row>
          <xdr:rowOff>57150</xdr:rowOff>
        </xdr:to>
        <xdr:sp macro="" textlink="">
          <xdr:nvSpPr>
            <xdr:cNvPr id="11012" name="Check Box 772" hidden="1">
              <a:extLst>
                <a:ext uri="{63B3BB69-23CF-44E3-9099-C40C66FF867C}">
                  <a14:compatExt spid="_x0000_s11012"/>
                </a:ext>
                <a:ext uri="{FF2B5EF4-FFF2-40B4-BE49-F238E27FC236}">
                  <a16:creationId xmlns:a16="http://schemas.microsoft.com/office/drawing/2014/main" id="{00000000-0008-0000-0200-000004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321</xdr:row>
          <xdr:rowOff>19050</xdr:rowOff>
        </xdr:from>
        <xdr:to>
          <xdr:col>17</xdr:col>
          <xdr:colOff>38100</xdr:colOff>
          <xdr:row>323</xdr:row>
          <xdr:rowOff>57150</xdr:rowOff>
        </xdr:to>
        <xdr:sp macro="" textlink="">
          <xdr:nvSpPr>
            <xdr:cNvPr id="11013" name="Check Box 773" hidden="1">
              <a:extLst>
                <a:ext uri="{63B3BB69-23CF-44E3-9099-C40C66FF867C}">
                  <a14:compatExt spid="_x0000_s11013"/>
                </a:ext>
                <a:ext uri="{FF2B5EF4-FFF2-40B4-BE49-F238E27FC236}">
                  <a16:creationId xmlns:a16="http://schemas.microsoft.com/office/drawing/2014/main" id="{00000000-0008-0000-0200-000005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319</xdr:row>
          <xdr:rowOff>19050</xdr:rowOff>
        </xdr:from>
        <xdr:to>
          <xdr:col>17</xdr:col>
          <xdr:colOff>38100</xdr:colOff>
          <xdr:row>321</xdr:row>
          <xdr:rowOff>66675</xdr:rowOff>
        </xdr:to>
        <xdr:sp macro="" textlink="">
          <xdr:nvSpPr>
            <xdr:cNvPr id="11014" name="Check Box 774" hidden="1">
              <a:extLst>
                <a:ext uri="{63B3BB69-23CF-44E3-9099-C40C66FF867C}">
                  <a14:compatExt spid="_x0000_s11014"/>
                </a:ext>
                <a:ext uri="{FF2B5EF4-FFF2-40B4-BE49-F238E27FC236}">
                  <a16:creationId xmlns:a16="http://schemas.microsoft.com/office/drawing/2014/main" id="{00000000-0008-0000-0200-000006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323</xdr:row>
          <xdr:rowOff>0</xdr:rowOff>
        </xdr:from>
        <xdr:to>
          <xdr:col>17</xdr:col>
          <xdr:colOff>38100</xdr:colOff>
          <xdr:row>325</xdr:row>
          <xdr:rowOff>57150</xdr:rowOff>
        </xdr:to>
        <xdr:sp macro="" textlink="">
          <xdr:nvSpPr>
            <xdr:cNvPr id="11015" name="Check Box 775" hidden="1">
              <a:extLst>
                <a:ext uri="{63B3BB69-23CF-44E3-9099-C40C66FF867C}">
                  <a14:compatExt spid="_x0000_s11015"/>
                </a:ext>
                <a:ext uri="{FF2B5EF4-FFF2-40B4-BE49-F238E27FC236}">
                  <a16:creationId xmlns:a16="http://schemas.microsoft.com/office/drawing/2014/main" id="{00000000-0008-0000-0200-000007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342</xdr:row>
          <xdr:rowOff>66675</xdr:rowOff>
        </xdr:from>
        <xdr:to>
          <xdr:col>10</xdr:col>
          <xdr:colOff>38100</xdr:colOff>
          <xdr:row>344</xdr:row>
          <xdr:rowOff>0</xdr:rowOff>
        </xdr:to>
        <xdr:sp macro="" textlink="">
          <xdr:nvSpPr>
            <xdr:cNvPr id="11016" name="Check Box 776" hidden="1">
              <a:extLst>
                <a:ext uri="{63B3BB69-23CF-44E3-9099-C40C66FF867C}">
                  <a14:compatExt spid="_x0000_s11016"/>
                </a:ext>
                <a:ext uri="{FF2B5EF4-FFF2-40B4-BE49-F238E27FC236}">
                  <a16:creationId xmlns:a16="http://schemas.microsoft.com/office/drawing/2014/main" id="{00000000-0008-0000-0200-000008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343</xdr:row>
          <xdr:rowOff>190500</xdr:rowOff>
        </xdr:from>
        <xdr:to>
          <xdr:col>10</xdr:col>
          <xdr:colOff>38100</xdr:colOff>
          <xdr:row>346</xdr:row>
          <xdr:rowOff>57150</xdr:rowOff>
        </xdr:to>
        <xdr:sp macro="" textlink="">
          <xdr:nvSpPr>
            <xdr:cNvPr id="11017" name="Check Box 777" hidden="1">
              <a:extLst>
                <a:ext uri="{63B3BB69-23CF-44E3-9099-C40C66FF867C}">
                  <a14:compatExt spid="_x0000_s11017"/>
                </a:ext>
                <a:ext uri="{FF2B5EF4-FFF2-40B4-BE49-F238E27FC236}">
                  <a16:creationId xmlns:a16="http://schemas.microsoft.com/office/drawing/2014/main" id="{00000000-0008-0000-0200-000009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345</xdr:row>
          <xdr:rowOff>190500</xdr:rowOff>
        </xdr:from>
        <xdr:to>
          <xdr:col>10</xdr:col>
          <xdr:colOff>38100</xdr:colOff>
          <xdr:row>348</xdr:row>
          <xdr:rowOff>57150</xdr:rowOff>
        </xdr:to>
        <xdr:sp macro="" textlink="">
          <xdr:nvSpPr>
            <xdr:cNvPr id="11018" name="Check Box 778" hidden="1">
              <a:extLst>
                <a:ext uri="{63B3BB69-23CF-44E3-9099-C40C66FF867C}">
                  <a14:compatExt spid="_x0000_s11018"/>
                </a:ext>
                <a:ext uri="{FF2B5EF4-FFF2-40B4-BE49-F238E27FC236}">
                  <a16:creationId xmlns:a16="http://schemas.microsoft.com/office/drawing/2014/main" id="{00000000-0008-0000-0200-00000A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347</xdr:row>
          <xdr:rowOff>190500</xdr:rowOff>
        </xdr:from>
        <xdr:to>
          <xdr:col>10</xdr:col>
          <xdr:colOff>38100</xdr:colOff>
          <xdr:row>350</xdr:row>
          <xdr:rowOff>57150</xdr:rowOff>
        </xdr:to>
        <xdr:sp macro="" textlink="">
          <xdr:nvSpPr>
            <xdr:cNvPr id="11019" name="Check Box 779" hidden="1">
              <a:extLst>
                <a:ext uri="{63B3BB69-23CF-44E3-9099-C40C66FF867C}">
                  <a14:compatExt spid="_x0000_s11019"/>
                </a:ext>
                <a:ext uri="{FF2B5EF4-FFF2-40B4-BE49-F238E27FC236}">
                  <a16:creationId xmlns:a16="http://schemas.microsoft.com/office/drawing/2014/main" id="{00000000-0008-0000-0200-00000B2B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xdr:twoCellAnchor>
    <xdr:from>
      <xdr:col>24</xdr:col>
      <xdr:colOff>180975</xdr:colOff>
      <xdr:row>53</xdr:row>
      <xdr:rowOff>180975</xdr:rowOff>
    </xdr:from>
    <xdr:to>
      <xdr:col>31</xdr:col>
      <xdr:colOff>171450</xdr:colOff>
      <xdr:row>55</xdr:row>
      <xdr:rowOff>171450</xdr:rowOff>
    </xdr:to>
    <xdr:sp macro="" textlink="">
      <xdr:nvSpPr>
        <xdr:cNvPr id="32797" name="カギ線コネクタ 38">
          <a:extLst>
            <a:ext uri="{FF2B5EF4-FFF2-40B4-BE49-F238E27FC236}">
              <a16:creationId xmlns:a16="http://schemas.microsoft.com/office/drawing/2014/main" id="{00000000-0008-0000-0200-00001D800000}"/>
            </a:ext>
          </a:extLst>
        </xdr:cNvPr>
        <xdr:cNvSpPr>
          <a:spLocks noChangeShapeType="1"/>
        </xdr:cNvSpPr>
      </xdr:nvSpPr>
      <xdr:spPr bwMode="auto">
        <a:xfrm rot="10800000" flipV="1">
          <a:off x="5200650" y="11096625"/>
          <a:ext cx="1457325" cy="371475"/>
        </a:xfrm>
        <a:prstGeom prst="bentConnector3">
          <a:avLst>
            <a:gd name="adj1" fmla="val 49954"/>
          </a:avLst>
        </a:prstGeom>
        <a:noFill/>
        <a:ln w="28575">
          <a:solidFill>
            <a:srgbClr val="FF0000"/>
          </a:solidFill>
          <a:miter lim="800000"/>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6350</xdr:colOff>
      <xdr:row>145</xdr:row>
      <xdr:rowOff>120650</xdr:rowOff>
    </xdr:from>
    <xdr:to>
      <xdr:col>37</xdr:col>
      <xdr:colOff>196850</xdr:colOff>
      <xdr:row>145</xdr:row>
      <xdr:rowOff>120650</xdr:rowOff>
    </xdr:to>
    <xdr:sp macro="" textlink="">
      <xdr:nvSpPr>
        <xdr:cNvPr id="12372" name="Line 21">
          <a:extLst>
            <a:ext uri="{FF2B5EF4-FFF2-40B4-BE49-F238E27FC236}">
              <a16:creationId xmlns:a16="http://schemas.microsoft.com/office/drawing/2014/main" id="{00000000-0008-0000-0200-000054300000}"/>
            </a:ext>
          </a:extLst>
        </xdr:cNvPr>
        <xdr:cNvSpPr>
          <a:spLocks noChangeShapeType="1"/>
        </xdr:cNvSpPr>
      </xdr:nvSpPr>
      <xdr:spPr bwMode="auto">
        <a:xfrm flipH="1" flipV="1">
          <a:off x="7543800" y="29210000"/>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16</xdr:col>
          <xdr:colOff>0</xdr:colOff>
          <xdr:row>277</xdr:row>
          <xdr:rowOff>171450</xdr:rowOff>
        </xdr:from>
        <xdr:to>
          <xdr:col>18</xdr:col>
          <xdr:colOff>19050</xdr:colOff>
          <xdr:row>281</xdr:row>
          <xdr:rowOff>19050</xdr:rowOff>
        </xdr:to>
        <xdr:sp macro="" textlink="">
          <xdr:nvSpPr>
            <xdr:cNvPr id="20527" name="Check Box 47" hidden="1">
              <a:extLst>
                <a:ext uri="{63B3BB69-23CF-44E3-9099-C40C66FF867C}">
                  <a14:compatExt spid="_x0000_s20527"/>
                </a:ext>
                <a:ext uri="{FF2B5EF4-FFF2-40B4-BE49-F238E27FC236}">
                  <a16:creationId xmlns:a16="http://schemas.microsoft.com/office/drawing/2014/main" id="{00000000-0008-0000-0200-00002F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33</xdr:col>
      <xdr:colOff>204105</xdr:colOff>
      <xdr:row>49</xdr:row>
      <xdr:rowOff>217715</xdr:rowOff>
    </xdr:from>
    <xdr:to>
      <xdr:col>35</xdr:col>
      <xdr:colOff>190499</xdr:colOff>
      <xdr:row>49</xdr:row>
      <xdr:rowOff>217715</xdr:rowOff>
    </xdr:to>
    <xdr:sp macro="" textlink="">
      <xdr:nvSpPr>
        <xdr:cNvPr id="2103" name="Line 22">
          <a:extLst>
            <a:ext uri="{FF2B5EF4-FFF2-40B4-BE49-F238E27FC236}">
              <a16:creationId xmlns:a16="http://schemas.microsoft.com/office/drawing/2014/main" id="{00000000-0008-0000-0200-000037080000}"/>
            </a:ext>
          </a:extLst>
        </xdr:cNvPr>
        <xdr:cNvSpPr>
          <a:spLocks noChangeShapeType="1"/>
        </xdr:cNvSpPr>
      </xdr:nvSpPr>
      <xdr:spPr bwMode="auto">
        <a:xfrm flipH="1">
          <a:off x="7150551" y="10627179"/>
          <a:ext cx="408216"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209548</xdr:colOff>
      <xdr:row>23</xdr:row>
      <xdr:rowOff>9525</xdr:rowOff>
    </xdr:from>
    <xdr:to>
      <xdr:col>36</xdr:col>
      <xdr:colOff>171449</xdr:colOff>
      <xdr:row>23</xdr:row>
      <xdr:rowOff>9525</xdr:rowOff>
    </xdr:to>
    <xdr:sp macro="" textlink="">
      <xdr:nvSpPr>
        <xdr:cNvPr id="58" name="Line 22">
          <a:extLst>
            <a:ext uri="{FF2B5EF4-FFF2-40B4-BE49-F238E27FC236}">
              <a16:creationId xmlns:a16="http://schemas.microsoft.com/office/drawing/2014/main" id="{00000000-0008-0000-0200-00003A000000}"/>
            </a:ext>
          </a:extLst>
        </xdr:cNvPr>
        <xdr:cNvSpPr>
          <a:spLocks noChangeShapeType="1"/>
        </xdr:cNvSpPr>
      </xdr:nvSpPr>
      <xdr:spPr bwMode="auto">
        <a:xfrm flipH="1" flipV="1">
          <a:off x="7324723" y="5114925"/>
          <a:ext cx="381001"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2722</xdr:colOff>
      <xdr:row>46</xdr:row>
      <xdr:rowOff>43543</xdr:rowOff>
    </xdr:from>
    <xdr:to>
      <xdr:col>35</xdr:col>
      <xdr:colOff>200027</xdr:colOff>
      <xdr:row>46</xdr:row>
      <xdr:rowOff>43543</xdr:rowOff>
    </xdr:to>
    <xdr:sp macro="" textlink="">
      <xdr:nvSpPr>
        <xdr:cNvPr id="60" name="Line 22">
          <a:extLst>
            <a:ext uri="{FF2B5EF4-FFF2-40B4-BE49-F238E27FC236}">
              <a16:creationId xmlns:a16="http://schemas.microsoft.com/office/drawing/2014/main" id="{00000000-0008-0000-0200-00003C000000}"/>
            </a:ext>
          </a:extLst>
        </xdr:cNvPr>
        <xdr:cNvSpPr>
          <a:spLocks noChangeShapeType="1"/>
        </xdr:cNvSpPr>
      </xdr:nvSpPr>
      <xdr:spPr bwMode="auto">
        <a:xfrm flipH="1">
          <a:off x="7160079" y="9507311"/>
          <a:ext cx="408216"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13608</xdr:colOff>
      <xdr:row>42</xdr:row>
      <xdr:rowOff>27215</xdr:rowOff>
    </xdr:from>
    <xdr:to>
      <xdr:col>36</xdr:col>
      <xdr:colOff>2</xdr:colOff>
      <xdr:row>42</xdr:row>
      <xdr:rowOff>27215</xdr:rowOff>
    </xdr:to>
    <xdr:sp macro="" textlink="">
      <xdr:nvSpPr>
        <xdr:cNvPr id="61" name="Line 22">
          <a:extLst>
            <a:ext uri="{FF2B5EF4-FFF2-40B4-BE49-F238E27FC236}">
              <a16:creationId xmlns:a16="http://schemas.microsoft.com/office/drawing/2014/main" id="{00000000-0008-0000-0200-00003D000000}"/>
            </a:ext>
          </a:extLst>
        </xdr:cNvPr>
        <xdr:cNvSpPr>
          <a:spLocks noChangeShapeType="1"/>
        </xdr:cNvSpPr>
      </xdr:nvSpPr>
      <xdr:spPr bwMode="auto">
        <a:xfrm flipH="1">
          <a:off x="7170965" y="8919483"/>
          <a:ext cx="408216"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6804</xdr:colOff>
      <xdr:row>33</xdr:row>
      <xdr:rowOff>183697</xdr:rowOff>
    </xdr:from>
    <xdr:to>
      <xdr:col>36</xdr:col>
      <xdr:colOff>909</xdr:colOff>
      <xdr:row>33</xdr:row>
      <xdr:rowOff>183697</xdr:rowOff>
    </xdr:to>
    <xdr:sp macro="" textlink="">
      <xdr:nvSpPr>
        <xdr:cNvPr id="62" name="Line 22">
          <a:extLst>
            <a:ext uri="{FF2B5EF4-FFF2-40B4-BE49-F238E27FC236}">
              <a16:creationId xmlns:a16="http://schemas.microsoft.com/office/drawing/2014/main" id="{00000000-0008-0000-0200-00003E000000}"/>
            </a:ext>
          </a:extLst>
        </xdr:cNvPr>
        <xdr:cNvSpPr>
          <a:spLocks noChangeShapeType="1"/>
        </xdr:cNvSpPr>
      </xdr:nvSpPr>
      <xdr:spPr bwMode="auto">
        <a:xfrm flipH="1">
          <a:off x="6475867" y="7248072"/>
          <a:ext cx="37510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6804</xdr:colOff>
      <xdr:row>38</xdr:row>
      <xdr:rowOff>156483</xdr:rowOff>
    </xdr:from>
    <xdr:to>
      <xdr:col>35</xdr:col>
      <xdr:colOff>204109</xdr:colOff>
      <xdr:row>38</xdr:row>
      <xdr:rowOff>156483</xdr:rowOff>
    </xdr:to>
    <xdr:sp macro="" textlink="">
      <xdr:nvSpPr>
        <xdr:cNvPr id="63" name="Line 22">
          <a:extLst>
            <a:ext uri="{FF2B5EF4-FFF2-40B4-BE49-F238E27FC236}">
              <a16:creationId xmlns:a16="http://schemas.microsoft.com/office/drawing/2014/main" id="{00000000-0008-0000-0200-00003F000000}"/>
            </a:ext>
          </a:extLst>
        </xdr:cNvPr>
        <xdr:cNvSpPr>
          <a:spLocks noChangeShapeType="1"/>
        </xdr:cNvSpPr>
      </xdr:nvSpPr>
      <xdr:spPr bwMode="auto">
        <a:xfrm flipH="1">
          <a:off x="7164161" y="7932965"/>
          <a:ext cx="408216"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41</xdr:col>
      <xdr:colOff>34926</xdr:colOff>
      <xdr:row>110</xdr:row>
      <xdr:rowOff>24343</xdr:rowOff>
    </xdr:from>
    <xdr:to>
      <xdr:col>53</xdr:col>
      <xdr:colOff>101600</xdr:colOff>
      <xdr:row>127</xdr:row>
      <xdr:rowOff>119592</xdr:rowOff>
    </xdr:to>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8702676" y="23466426"/>
          <a:ext cx="2606674" cy="3513666"/>
        </a:xfrm>
        <a:prstGeom prst="rect">
          <a:avLst/>
        </a:prstGeom>
        <a:solidFill>
          <a:srgbClr val="FFCC99"/>
        </a:solidFill>
        <a:ln>
          <a:noFill/>
        </a:ln>
      </xdr:spPr>
      <xdr:txBody>
        <a:bodyPr vertOverflow="clip" horzOverflow="clip" wrap="square" rtlCol="0" anchor="t"/>
        <a:lstStyle/>
        <a:p>
          <a:endParaRPr kumimoji="1" lang="en-US" altLang="ja-JP" sz="1100"/>
        </a:p>
        <a:p>
          <a:r>
            <a:rPr kumimoji="1" lang="ja-JP" altLang="en-US" sz="1100"/>
            <a:t>　　　　</a:t>
          </a:r>
          <a:r>
            <a:rPr kumimoji="1" lang="ja-JP" altLang="en-US" sz="1100" b="1"/>
            <a:t>＜　</a:t>
          </a:r>
          <a:r>
            <a:rPr kumimoji="1" lang="ja-JP" altLang="en-US" sz="1100" b="1">
              <a:solidFill>
                <a:srgbClr val="FF0000"/>
              </a:solidFill>
            </a:rPr>
            <a:t>本表は入力不要</a:t>
          </a:r>
          <a:r>
            <a:rPr kumimoji="1" lang="ja-JP" altLang="en-US" sz="1100" b="1"/>
            <a:t>　＞</a:t>
          </a:r>
          <a:br>
            <a:rPr kumimoji="1" lang="en-US" altLang="ja-JP" sz="1100"/>
          </a:br>
          <a:br>
            <a:rPr kumimoji="1" lang="en-US" altLang="ja-JP" sz="1100"/>
          </a:br>
          <a:r>
            <a:rPr kumimoji="1" lang="ja-JP" altLang="en-US" sz="1100"/>
            <a:t>　本表を含む 第１表～第３表までは</a:t>
          </a:r>
          <a:r>
            <a:rPr kumimoji="1" lang="en-US" altLang="ja-JP" sz="1100"/>
            <a:t>【</a:t>
          </a:r>
          <a:r>
            <a:rPr kumimoji="1" lang="ja-JP" altLang="en-US" sz="1100"/>
            <a:t>入力用①</a:t>
          </a:r>
          <a:r>
            <a:rPr kumimoji="1" lang="en-US" altLang="ja-JP" sz="1100"/>
            <a:t>】</a:t>
          </a:r>
          <a:r>
            <a:rPr kumimoji="1" lang="ja-JP" altLang="en-US" sz="1100"/>
            <a:t>シートで入力いただいた数値を引用していますので</a:t>
          </a:r>
          <a:r>
            <a:rPr kumimoji="1" lang="ja-JP" altLang="en-US" sz="1100" b="1">
              <a:solidFill>
                <a:srgbClr val="FF0000"/>
              </a:solidFill>
            </a:rPr>
            <a:t>入力は不要</a:t>
          </a:r>
          <a:r>
            <a:rPr kumimoji="1" lang="ja-JP" altLang="en-US" sz="1100"/>
            <a:t>です</a:t>
          </a:r>
        </a:p>
        <a:p>
          <a:r>
            <a:rPr kumimoji="1" lang="ja-JP" altLang="en-US" sz="1100"/>
            <a:t>　１４０行目の</a:t>
          </a:r>
          <a:r>
            <a:rPr kumimoji="1" lang="ja-JP" altLang="en-US" sz="1100" b="1">
              <a:solidFill>
                <a:srgbClr val="FF0000"/>
              </a:solidFill>
            </a:rPr>
            <a:t>第４表に進んで</a:t>
          </a:r>
          <a:r>
            <a:rPr kumimoji="1" lang="ja-JP" altLang="en-US" sz="1100"/>
            <a:t>ください</a:t>
          </a:r>
        </a:p>
        <a:p>
          <a:endParaRPr kumimoji="1" lang="ja-JP" altLang="en-US" sz="1100"/>
        </a:p>
        <a:p>
          <a:r>
            <a:rPr kumimoji="1" lang="ja-JP" altLang="en-US" sz="1100"/>
            <a:t>　もし、数値に間違いがあれば、</a:t>
          </a:r>
          <a:r>
            <a:rPr kumimoji="1" lang="en-US" altLang="ja-JP" sz="1100"/>
            <a:t>【</a:t>
          </a:r>
          <a:r>
            <a:rPr kumimoji="1" lang="ja-JP" altLang="en-US" sz="1100"/>
            <a:t>入力用①</a:t>
          </a:r>
          <a:r>
            <a:rPr kumimoji="1" lang="en-US" altLang="ja-JP" sz="1100"/>
            <a:t>】</a:t>
          </a:r>
          <a:r>
            <a:rPr kumimoji="1" lang="ja-JP" altLang="en-US" sz="1100"/>
            <a:t>シートに戻り、修正してください</a:t>
          </a:r>
        </a:p>
      </xdr:txBody>
    </xdr:sp>
    <xdr:clientData/>
  </xdr:twoCellAnchor>
  <xdr:twoCellAnchor>
    <xdr:from>
      <xdr:col>0</xdr:col>
      <xdr:colOff>95250</xdr:colOff>
      <xdr:row>10</xdr:row>
      <xdr:rowOff>127000</xdr:rowOff>
    </xdr:from>
    <xdr:to>
      <xdr:col>14</xdr:col>
      <xdr:colOff>158751</xdr:colOff>
      <xdr:row>22</xdr:row>
      <xdr:rowOff>21167</xdr:rowOff>
    </xdr:to>
    <xdr:sp macro="" textlink="">
      <xdr:nvSpPr>
        <xdr:cNvPr id="3" name="思考の吹き出し: 雲形 2">
          <a:extLst>
            <a:ext uri="{FF2B5EF4-FFF2-40B4-BE49-F238E27FC236}">
              <a16:creationId xmlns:a16="http://schemas.microsoft.com/office/drawing/2014/main" id="{00000000-0008-0000-0200-000003000000}"/>
            </a:ext>
          </a:extLst>
        </xdr:cNvPr>
        <xdr:cNvSpPr/>
      </xdr:nvSpPr>
      <xdr:spPr>
        <a:xfrm>
          <a:off x="95250" y="2391833"/>
          <a:ext cx="3026834" cy="2211917"/>
        </a:xfrm>
        <a:prstGeom prst="cloudCallout">
          <a:avLst>
            <a:gd name="adj1" fmla="val 52594"/>
            <a:gd name="adj2" fmla="val 69278"/>
          </a:avLst>
        </a:prstGeom>
        <a:gradFill rotWithShape="0">
          <a:gsLst>
            <a:gs pos="0">
              <a:srgbClr val="BBD5F0"/>
            </a:gs>
            <a:gs pos="100000">
              <a:srgbClr val="9CBEE0"/>
            </a:gs>
          </a:gsLst>
          <a:lin ang="5400000" scaled="0"/>
        </a:gradFill>
        <a:ln w="15875" cap="flat" cmpd="sng" algn="ctr">
          <a:solidFill>
            <a:srgbClr val="739CC3"/>
          </a:solidFill>
          <a:prstDash val="solid"/>
          <a:miter lim="200000"/>
        </a:ln>
      </xdr:spPr>
      <xdr:txBody>
        <a:bodyPr rtlCol="0" anchor="ctr"/>
        <a:lstStyle/>
        <a:p>
          <a:pPr algn="l"/>
          <a:r>
            <a:rPr kumimoji="1" lang="ja-JP" altLang="en-US" sz="1100"/>
            <a:t>セルの移動挙動が良くない場合は、オプション＞詳細設定＞セルの移動方向の設定を「右」に変更してみてください</a:t>
          </a:r>
        </a:p>
      </xdr:txBody>
    </xdr:sp>
    <xdr:clientData/>
  </xdr:twoCellAnchor>
  <xdr:twoCellAnchor>
    <xdr:from>
      <xdr:col>36</xdr:col>
      <xdr:colOff>19050</xdr:colOff>
      <xdr:row>150</xdr:row>
      <xdr:rowOff>133350</xdr:rowOff>
    </xdr:from>
    <xdr:to>
      <xdr:col>37</xdr:col>
      <xdr:colOff>190500</xdr:colOff>
      <xdr:row>156</xdr:row>
      <xdr:rowOff>95250</xdr:rowOff>
    </xdr:to>
    <xdr:sp macro="" textlink="">
      <xdr:nvSpPr>
        <xdr:cNvPr id="53" name="Line 21">
          <a:extLst>
            <a:ext uri="{FF2B5EF4-FFF2-40B4-BE49-F238E27FC236}">
              <a16:creationId xmlns:a16="http://schemas.microsoft.com/office/drawing/2014/main" id="{00000000-0008-0000-0200-000035000000}"/>
            </a:ext>
          </a:extLst>
        </xdr:cNvPr>
        <xdr:cNvSpPr>
          <a:spLocks noChangeShapeType="1"/>
        </xdr:cNvSpPr>
      </xdr:nvSpPr>
      <xdr:spPr bwMode="auto">
        <a:xfrm flipH="1">
          <a:off x="7553325" y="30013275"/>
          <a:ext cx="381000" cy="952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9525</xdr:colOff>
      <xdr:row>15</xdr:row>
      <xdr:rowOff>104775</xdr:rowOff>
    </xdr:from>
    <xdr:to>
      <xdr:col>36</xdr:col>
      <xdr:colOff>200025</xdr:colOff>
      <xdr:row>15</xdr:row>
      <xdr:rowOff>104775</xdr:rowOff>
    </xdr:to>
    <xdr:sp macro="" textlink="">
      <xdr:nvSpPr>
        <xdr:cNvPr id="57" name="Line 21">
          <a:extLst>
            <a:ext uri="{FF2B5EF4-FFF2-40B4-BE49-F238E27FC236}">
              <a16:creationId xmlns:a16="http://schemas.microsoft.com/office/drawing/2014/main" id="{00000000-0008-0000-0200-000039000000}"/>
            </a:ext>
          </a:extLst>
        </xdr:cNvPr>
        <xdr:cNvSpPr>
          <a:spLocks noChangeShapeType="1"/>
        </xdr:cNvSpPr>
      </xdr:nvSpPr>
      <xdr:spPr bwMode="auto">
        <a:xfrm flipH="1" flipV="1">
          <a:off x="7334250" y="3714750"/>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9525</xdr:colOff>
      <xdr:row>19</xdr:row>
      <xdr:rowOff>180975</xdr:rowOff>
    </xdr:from>
    <xdr:to>
      <xdr:col>36</xdr:col>
      <xdr:colOff>200025</xdr:colOff>
      <xdr:row>19</xdr:row>
      <xdr:rowOff>180975</xdr:rowOff>
    </xdr:to>
    <xdr:sp macro="" textlink="">
      <xdr:nvSpPr>
        <xdr:cNvPr id="59" name="Line 21">
          <a:extLst>
            <a:ext uri="{FF2B5EF4-FFF2-40B4-BE49-F238E27FC236}">
              <a16:creationId xmlns:a16="http://schemas.microsoft.com/office/drawing/2014/main" id="{00000000-0008-0000-0200-00003B000000}"/>
            </a:ext>
          </a:extLst>
        </xdr:cNvPr>
        <xdr:cNvSpPr>
          <a:spLocks noChangeShapeType="1"/>
        </xdr:cNvSpPr>
      </xdr:nvSpPr>
      <xdr:spPr bwMode="auto">
        <a:xfrm flipH="1" flipV="1">
          <a:off x="7334250" y="4562475"/>
          <a:ext cx="4000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9</xdr:col>
          <xdr:colOff>190500</xdr:colOff>
          <xdr:row>30</xdr:row>
          <xdr:rowOff>171450</xdr:rowOff>
        </xdr:from>
        <xdr:to>
          <xdr:col>11</xdr:col>
          <xdr:colOff>19050</xdr:colOff>
          <xdr:row>33</xdr:row>
          <xdr:rowOff>19050</xdr:rowOff>
        </xdr:to>
        <xdr:sp macro="" textlink="">
          <xdr:nvSpPr>
            <xdr:cNvPr id="20560" name="Group Box 8272" descr="加盟者か" hidden="1">
              <a:extLst>
                <a:ext uri="{63B3BB69-23CF-44E3-9099-C40C66FF867C}">
                  <a14:compatExt spid="_x0000_s20560"/>
                </a:ext>
                <a:ext uri="{FF2B5EF4-FFF2-40B4-BE49-F238E27FC236}">
                  <a16:creationId xmlns:a16="http://schemas.microsoft.com/office/drawing/2014/main" id="{00000000-0008-0000-0200-000050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43</xdr:row>
          <xdr:rowOff>247650</xdr:rowOff>
        </xdr:from>
        <xdr:to>
          <xdr:col>34</xdr:col>
          <xdr:colOff>0</xdr:colOff>
          <xdr:row>47</xdr:row>
          <xdr:rowOff>219075</xdr:rowOff>
        </xdr:to>
        <xdr:sp macro="" textlink="">
          <xdr:nvSpPr>
            <xdr:cNvPr id="20561" name="Group Box 8273" descr="本部か" hidden="1">
              <a:extLst>
                <a:ext uri="{63B3BB69-23CF-44E3-9099-C40C66FF867C}">
                  <a14:compatExt spid="_x0000_s20561"/>
                </a:ext>
                <a:ext uri="{FF2B5EF4-FFF2-40B4-BE49-F238E27FC236}">
                  <a16:creationId xmlns:a16="http://schemas.microsoft.com/office/drawing/2014/main" id="{00000000-0008-0000-0200-000051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43</xdr:row>
          <xdr:rowOff>247650</xdr:rowOff>
        </xdr:from>
        <xdr:to>
          <xdr:col>34</xdr:col>
          <xdr:colOff>0</xdr:colOff>
          <xdr:row>47</xdr:row>
          <xdr:rowOff>209550</xdr:rowOff>
        </xdr:to>
        <xdr:sp macro="" textlink="">
          <xdr:nvSpPr>
            <xdr:cNvPr id="20563" name="Group Box 8275" hidden="1">
              <a:extLst>
                <a:ext uri="{63B3BB69-23CF-44E3-9099-C40C66FF867C}">
                  <a14:compatExt spid="_x0000_s20563"/>
                </a:ext>
                <a:ext uri="{FF2B5EF4-FFF2-40B4-BE49-F238E27FC236}">
                  <a16:creationId xmlns:a16="http://schemas.microsoft.com/office/drawing/2014/main" id="{00000000-0008-0000-0200-0000535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36</xdr:col>
      <xdr:colOff>25978</xdr:colOff>
      <xdr:row>270</xdr:row>
      <xdr:rowOff>121228</xdr:rowOff>
    </xdr:from>
    <xdr:to>
      <xdr:col>37</xdr:col>
      <xdr:colOff>199159</xdr:colOff>
      <xdr:row>270</xdr:row>
      <xdr:rowOff>121228</xdr:rowOff>
    </xdr:to>
    <xdr:cxnSp macro="">
      <xdr:nvCxnSpPr>
        <xdr:cNvPr id="5" name="直線矢印コネクタ 4">
          <a:extLst>
            <a:ext uri="{FF2B5EF4-FFF2-40B4-BE49-F238E27FC236}">
              <a16:creationId xmlns:a16="http://schemas.microsoft.com/office/drawing/2014/main" id="{00000000-0008-0000-0200-000005000000}"/>
            </a:ext>
          </a:extLst>
        </xdr:cNvPr>
        <xdr:cNvCxnSpPr/>
      </xdr:nvCxnSpPr>
      <xdr:spPr>
        <a:xfrm flipH="1">
          <a:off x="7498773" y="50170773"/>
          <a:ext cx="3810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8660</xdr:colOff>
      <xdr:row>279</xdr:row>
      <xdr:rowOff>112568</xdr:rowOff>
    </xdr:from>
    <xdr:to>
      <xdr:col>37</xdr:col>
      <xdr:colOff>181841</xdr:colOff>
      <xdr:row>279</xdr:row>
      <xdr:rowOff>112568</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flipH="1">
          <a:off x="7481455" y="51833318"/>
          <a:ext cx="3810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8659</xdr:colOff>
      <xdr:row>284</xdr:row>
      <xdr:rowOff>77932</xdr:rowOff>
    </xdr:from>
    <xdr:to>
      <xdr:col>37</xdr:col>
      <xdr:colOff>181840</xdr:colOff>
      <xdr:row>284</xdr:row>
      <xdr:rowOff>77932</xdr:rowOff>
    </xdr:to>
    <xdr:cxnSp macro="">
      <xdr:nvCxnSpPr>
        <xdr:cNvPr id="8" name="直線矢印コネクタ 7">
          <a:extLst>
            <a:ext uri="{FF2B5EF4-FFF2-40B4-BE49-F238E27FC236}">
              <a16:creationId xmlns:a16="http://schemas.microsoft.com/office/drawing/2014/main" id="{00000000-0008-0000-0200-000008000000}"/>
            </a:ext>
          </a:extLst>
        </xdr:cNvPr>
        <xdr:cNvCxnSpPr/>
      </xdr:nvCxnSpPr>
      <xdr:spPr>
        <a:xfrm flipH="1">
          <a:off x="7481454" y="52673250"/>
          <a:ext cx="3810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xdr:colOff>
      <xdr:row>297</xdr:row>
      <xdr:rowOff>77931</xdr:rowOff>
    </xdr:from>
    <xdr:to>
      <xdr:col>37</xdr:col>
      <xdr:colOff>173182</xdr:colOff>
      <xdr:row>297</xdr:row>
      <xdr:rowOff>77931</xdr:rowOff>
    </xdr:to>
    <xdr:cxnSp macro="">
      <xdr:nvCxnSpPr>
        <xdr:cNvPr id="9" name="直線矢印コネクタ 8">
          <a:extLst>
            <a:ext uri="{FF2B5EF4-FFF2-40B4-BE49-F238E27FC236}">
              <a16:creationId xmlns:a16="http://schemas.microsoft.com/office/drawing/2014/main" id="{00000000-0008-0000-0200-000009000000}"/>
            </a:ext>
          </a:extLst>
        </xdr:cNvPr>
        <xdr:cNvCxnSpPr/>
      </xdr:nvCxnSpPr>
      <xdr:spPr>
        <a:xfrm flipH="1">
          <a:off x="7472796" y="55019863"/>
          <a:ext cx="3810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8659</xdr:colOff>
      <xdr:row>320</xdr:row>
      <xdr:rowOff>25977</xdr:rowOff>
    </xdr:from>
    <xdr:to>
      <xdr:col>37</xdr:col>
      <xdr:colOff>181840</xdr:colOff>
      <xdr:row>320</xdr:row>
      <xdr:rowOff>25977</xdr:rowOff>
    </xdr:to>
    <xdr:cxnSp macro="">
      <xdr:nvCxnSpPr>
        <xdr:cNvPr id="10" name="直線矢印コネクタ 9">
          <a:extLst>
            <a:ext uri="{FF2B5EF4-FFF2-40B4-BE49-F238E27FC236}">
              <a16:creationId xmlns:a16="http://schemas.microsoft.com/office/drawing/2014/main" id="{00000000-0008-0000-0200-00000A000000}"/>
            </a:ext>
          </a:extLst>
        </xdr:cNvPr>
        <xdr:cNvCxnSpPr/>
      </xdr:nvCxnSpPr>
      <xdr:spPr>
        <a:xfrm flipH="1">
          <a:off x="7481454" y="58699977"/>
          <a:ext cx="3810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347</xdr:row>
      <xdr:rowOff>8659</xdr:rowOff>
    </xdr:from>
    <xdr:to>
      <xdr:col>37</xdr:col>
      <xdr:colOff>173181</xdr:colOff>
      <xdr:row>347</xdr:row>
      <xdr:rowOff>8659</xdr:rowOff>
    </xdr:to>
    <xdr:cxnSp macro="">
      <xdr:nvCxnSpPr>
        <xdr:cNvPr id="12" name="直線矢印コネクタ 11">
          <a:extLst>
            <a:ext uri="{FF2B5EF4-FFF2-40B4-BE49-F238E27FC236}">
              <a16:creationId xmlns:a16="http://schemas.microsoft.com/office/drawing/2014/main" id="{00000000-0008-0000-0200-00000C000000}"/>
            </a:ext>
          </a:extLst>
        </xdr:cNvPr>
        <xdr:cNvCxnSpPr/>
      </xdr:nvCxnSpPr>
      <xdr:spPr>
        <a:xfrm flipH="1">
          <a:off x="7472795" y="62934273"/>
          <a:ext cx="3810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17319</xdr:colOff>
      <xdr:row>401</xdr:row>
      <xdr:rowOff>61480</xdr:rowOff>
    </xdr:from>
    <xdr:to>
      <xdr:col>37</xdr:col>
      <xdr:colOff>190500</xdr:colOff>
      <xdr:row>401</xdr:row>
      <xdr:rowOff>61480</xdr:rowOff>
    </xdr:to>
    <xdr:cxnSp macro="">
      <xdr:nvCxnSpPr>
        <xdr:cNvPr id="13" name="直線矢印コネクタ 12">
          <a:extLst>
            <a:ext uri="{FF2B5EF4-FFF2-40B4-BE49-F238E27FC236}">
              <a16:creationId xmlns:a16="http://schemas.microsoft.com/office/drawing/2014/main" id="{00000000-0008-0000-0200-00000D000000}"/>
            </a:ext>
          </a:extLst>
        </xdr:cNvPr>
        <xdr:cNvCxnSpPr/>
      </xdr:nvCxnSpPr>
      <xdr:spPr>
        <a:xfrm flipH="1">
          <a:off x="7551594" y="73708780"/>
          <a:ext cx="382731"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10</xdr:col>
          <xdr:colOff>0</xdr:colOff>
          <xdr:row>30</xdr:row>
          <xdr:rowOff>152400</xdr:rowOff>
        </xdr:from>
        <xdr:to>
          <xdr:col>11</xdr:col>
          <xdr:colOff>104775</xdr:colOff>
          <xdr:row>32</xdr:row>
          <xdr:rowOff>38100</xdr:rowOff>
        </xdr:to>
        <xdr:sp macro="" textlink="">
          <xdr:nvSpPr>
            <xdr:cNvPr id="20569" name="Option Button 8281" hidden="1">
              <a:extLst>
                <a:ext uri="{63B3BB69-23CF-44E3-9099-C40C66FF867C}">
                  <a14:compatExt spid="_x0000_s20569"/>
                </a:ext>
                <a:ext uri="{FF2B5EF4-FFF2-40B4-BE49-F238E27FC236}">
                  <a16:creationId xmlns:a16="http://schemas.microsoft.com/office/drawing/2014/main" id="{00000000-0008-0000-0200-00005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45</xdr:row>
          <xdr:rowOff>19050</xdr:rowOff>
        </xdr:from>
        <xdr:to>
          <xdr:col>10</xdr:col>
          <xdr:colOff>190500</xdr:colOff>
          <xdr:row>46</xdr:row>
          <xdr:rowOff>0</xdr:rowOff>
        </xdr:to>
        <xdr:sp macro="" textlink="">
          <xdr:nvSpPr>
            <xdr:cNvPr id="20571" name="Option Button 8283" hidden="1">
              <a:extLst>
                <a:ext uri="{63B3BB69-23CF-44E3-9099-C40C66FF867C}">
                  <a14:compatExt spid="_x0000_s20571"/>
                </a:ext>
                <a:ext uri="{FF2B5EF4-FFF2-40B4-BE49-F238E27FC236}">
                  <a16:creationId xmlns:a16="http://schemas.microsoft.com/office/drawing/2014/main" id="{00000000-0008-0000-0200-00005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45</xdr:row>
          <xdr:rowOff>228600</xdr:rowOff>
        </xdr:from>
        <xdr:to>
          <xdr:col>11</xdr:col>
          <xdr:colOff>0</xdr:colOff>
          <xdr:row>47</xdr:row>
          <xdr:rowOff>0</xdr:rowOff>
        </xdr:to>
        <xdr:sp macro="" textlink="">
          <xdr:nvSpPr>
            <xdr:cNvPr id="20572" name="Option Button 8284" hidden="1">
              <a:extLst>
                <a:ext uri="{63B3BB69-23CF-44E3-9099-C40C66FF867C}">
                  <a14:compatExt spid="_x0000_s20572"/>
                </a:ext>
                <a:ext uri="{FF2B5EF4-FFF2-40B4-BE49-F238E27FC236}">
                  <a16:creationId xmlns:a16="http://schemas.microsoft.com/office/drawing/2014/main" id="{00000000-0008-0000-0200-00005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46</xdr:row>
          <xdr:rowOff>209550</xdr:rowOff>
        </xdr:from>
        <xdr:to>
          <xdr:col>11</xdr:col>
          <xdr:colOff>0</xdr:colOff>
          <xdr:row>47</xdr:row>
          <xdr:rowOff>209550</xdr:rowOff>
        </xdr:to>
        <xdr:sp macro="" textlink="">
          <xdr:nvSpPr>
            <xdr:cNvPr id="20577" name="Option Button 8289" hidden="1">
              <a:extLst>
                <a:ext uri="{63B3BB69-23CF-44E3-9099-C40C66FF867C}">
                  <a14:compatExt spid="_x0000_s20577"/>
                </a:ext>
                <a:ext uri="{FF2B5EF4-FFF2-40B4-BE49-F238E27FC236}">
                  <a16:creationId xmlns:a16="http://schemas.microsoft.com/office/drawing/2014/main" id="{00000000-0008-0000-0200-00006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142875</xdr:rowOff>
        </xdr:from>
        <xdr:to>
          <xdr:col>11</xdr:col>
          <xdr:colOff>114300</xdr:colOff>
          <xdr:row>33</xdr:row>
          <xdr:rowOff>19050</xdr:rowOff>
        </xdr:to>
        <xdr:sp macro="" textlink="">
          <xdr:nvSpPr>
            <xdr:cNvPr id="20585" name="Option Button 8297" hidden="1">
              <a:extLst>
                <a:ext uri="{63B3BB69-23CF-44E3-9099-C40C66FF867C}">
                  <a14:compatExt spid="_x0000_s20585"/>
                </a:ext>
                <a:ext uri="{FF2B5EF4-FFF2-40B4-BE49-F238E27FC236}">
                  <a16:creationId xmlns:a16="http://schemas.microsoft.com/office/drawing/2014/main" id="{00000000-0008-0000-0200-00006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150</xdr:row>
          <xdr:rowOff>38100</xdr:rowOff>
        </xdr:from>
        <xdr:to>
          <xdr:col>2</xdr:col>
          <xdr:colOff>133350</xdr:colOff>
          <xdr:row>151</xdr:row>
          <xdr:rowOff>171450</xdr:rowOff>
        </xdr:to>
        <xdr:sp macro="" textlink="">
          <xdr:nvSpPr>
            <xdr:cNvPr id="20530" name="Check Box 767" hidden="1">
              <a:extLst>
                <a:ext uri="{63B3BB69-23CF-44E3-9099-C40C66FF867C}">
                  <a14:compatExt spid="_x0000_s20530"/>
                </a:ext>
                <a:ext uri="{FF2B5EF4-FFF2-40B4-BE49-F238E27FC236}">
                  <a16:creationId xmlns:a16="http://schemas.microsoft.com/office/drawing/2014/main" id="{00000000-0008-0000-0200-000032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30</xdr:col>
      <xdr:colOff>7141</xdr:colOff>
      <xdr:row>24</xdr:row>
      <xdr:rowOff>1</xdr:rowOff>
    </xdr:from>
    <xdr:to>
      <xdr:col>34</xdr:col>
      <xdr:colOff>154781</xdr:colOff>
      <xdr:row>25</xdr:row>
      <xdr:rowOff>35718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710235" y="5107782"/>
          <a:ext cx="909640" cy="345280"/>
        </a:xfrm>
        <a:prstGeom prst="rect">
          <a:avLst/>
        </a:prstGeom>
        <a:noFill/>
        <a:ln>
          <a:noFill/>
        </a:ln>
      </xdr:spPr>
      <xdr:txBody>
        <a:bodyPr vertOverflow="clip" horzOverflow="clip" wrap="square" rtlCol="0" anchor="t"/>
        <a:lstStyle/>
        <a:p>
          <a:r>
            <a:rPr kumimoji="1" lang="ja-JP" altLang="en-US" sz="1400" b="1">
              <a:solidFill>
                <a:schemeClr val="bg1">
                  <a:lumMod val="75000"/>
                </a:schemeClr>
              </a:solidFill>
            </a:rPr>
            <a:t>←役職</a:t>
          </a:r>
        </a:p>
      </xdr:txBody>
    </xdr:sp>
    <xdr:clientData/>
  </xdr:twoCellAnchor>
  <xdr:twoCellAnchor>
    <xdr:from>
      <xdr:col>30</xdr:col>
      <xdr:colOff>0</xdr:colOff>
      <xdr:row>24</xdr:row>
      <xdr:rowOff>285750</xdr:rowOff>
    </xdr:from>
    <xdr:to>
      <xdr:col>34</xdr:col>
      <xdr:colOff>95250</xdr:colOff>
      <xdr:row>26</xdr:row>
      <xdr:rowOff>8730</xdr:rowOff>
    </xdr:to>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5703094" y="5393531"/>
          <a:ext cx="857250" cy="342105"/>
        </a:xfrm>
        <a:prstGeom prst="rect">
          <a:avLst/>
        </a:prstGeom>
        <a:noFill/>
        <a:ln>
          <a:noFill/>
        </a:ln>
      </xdr:spPr>
      <xdr:txBody>
        <a:bodyPr vertOverflow="clip" horzOverflow="clip" wrap="square" rtlCol="0" anchor="t"/>
        <a:lstStyle/>
        <a:p>
          <a:r>
            <a:rPr kumimoji="1" lang="ja-JP" altLang="en-US" sz="1400" b="1">
              <a:solidFill>
                <a:schemeClr val="bg1">
                  <a:lumMod val="75000"/>
                </a:schemeClr>
              </a:solidFill>
            </a:rPr>
            <a:t>←氏名</a:t>
          </a:r>
        </a:p>
      </xdr:txBody>
    </xdr:sp>
    <xdr:clientData/>
  </xdr:twoCellAnchor>
  <xdr:twoCellAnchor>
    <xdr:from>
      <xdr:col>35</xdr:col>
      <xdr:colOff>0</xdr:colOff>
      <xdr:row>16</xdr:row>
      <xdr:rowOff>103188</xdr:rowOff>
    </xdr:from>
    <xdr:to>
      <xdr:col>36</xdr:col>
      <xdr:colOff>177800</xdr:colOff>
      <xdr:row>16</xdr:row>
      <xdr:rowOff>103188</xdr:rowOff>
    </xdr:to>
    <xdr:sp macro="" textlink="">
      <xdr:nvSpPr>
        <xdr:cNvPr id="7" name="Line 21">
          <a:extLst>
            <a:ext uri="{FF2B5EF4-FFF2-40B4-BE49-F238E27FC236}">
              <a16:creationId xmlns:a16="http://schemas.microsoft.com/office/drawing/2014/main" id="{00000000-0008-0000-0200-000007000000}"/>
            </a:ext>
          </a:extLst>
        </xdr:cNvPr>
        <xdr:cNvSpPr>
          <a:spLocks noChangeShapeType="1"/>
        </xdr:cNvSpPr>
      </xdr:nvSpPr>
      <xdr:spPr bwMode="auto">
        <a:xfrm flipH="1" flipV="1">
          <a:off x="6659563" y="3595688"/>
          <a:ext cx="368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0</xdr:colOff>
      <xdr:row>17</xdr:row>
      <xdr:rowOff>79375</xdr:rowOff>
    </xdr:from>
    <xdr:to>
      <xdr:col>36</xdr:col>
      <xdr:colOff>177800</xdr:colOff>
      <xdr:row>17</xdr:row>
      <xdr:rowOff>79375</xdr:rowOff>
    </xdr:to>
    <xdr:sp macro="" textlink="">
      <xdr:nvSpPr>
        <xdr:cNvPr id="15" name="Line 21">
          <a:extLst>
            <a:ext uri="{FF2B5EF4-FFF2-40B4-BE49-F238E27FC236}">
              <a16:creationId xmlns:a16="http://schemas.microsoft.com/office/drawing/2014/main" id="{00000000-0008-0000-0200-00000F000000}"/>
            </a:ext>
          </a:extLst>
        </xdr:cNvPr>
        <xdr:cNvSpPr>
          <a:spLocks noChangeShapeType="1"/>
        </xdr:cNvSpPr>
      </xdr:nvSpPr>
      <xdr:spPr bwMode="auto">
        <a:xfrm flipH="1" flipV="1">
          <a:off x="6659563" y="3770313"/>
          <a:ext cx="3683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99785</xdr:colOff>
      <xdr:row>1</xdr:row>
      <xdr:rowOff>18143</xdr:rowOff>
    </xdr:from>
    <xdr:to>
      <xdr:col>45</xdr:col>
      <xdr:colOff>90714</xdr:colOff>
      <xdr:row>20</xdr:row>
      <xdr:rowOff>45357</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7692571" y="662214"/>
          <a:ext cx="752929" cy="38735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49</xdr:col>
      <xdr:colOff>0</xdr:colOff>
      <xdr:row>3</xdr:row>
      <xdr:rowOff>0</xdr:rowOff>
    </xdr:from>
    <xdr:to>
      <xdr:col>84</xdr:col>
      <xdr:colOff>0</xdr:colOff>
      <xdr:row>19</xdr:row>
      <xdr:rowOff>18143</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9122833" y="1037167"/>
          <a:ext cx="6667500" cy="3277809"/>
        </a:xfrm>
        <a:prstGeom prst="rect">
          <a:avLst/>
        </a:prstGeom>
        <a:solidFill>
          <a:srgbClr val="FFCC99"/>
        </a:solidFill>
        <a:ln>
          <a:noFill/>
        </a:ln>
      </xdr:spPr>
      <xdr:txBody>
        <a:bodyPr vertOverflow="clip" horzOverflow="clip" wrap="square" rtlCol="0" anchor="t"/>
        <a:lstStyle/>
        <a:p>
          <a:r>
            <a:rPr kumimoji="1" lang="ja-JP" altLang="en-US" sz="2400"/>
            <a:t>この範囲内の行に赤文字でなにか表示されていれば、それはエラーメッセージです。</a:t>
          </a:r>
          <a:br>
            <a:rPr kumimoji="1" lang="en-US" altLang="ja-JP" sz="2400"/>
          </a:br>
          <a:br>
            <a:rPr kumimoji="1" lang="en-US" altLang="ja-JP" sz="2400"/>
          </a:br>
          <a:r>
            <a:rPr kumimoji="1" lang="ja-JP" altLang="en-US" sz="2400"/>
            <a:t>記載されている内容に従い、エラーメッセージが消えるまで修正を繰り返してください。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190500</xdr:colOff>
      <xdr:row>1</xdr:row>
      <xdr:rowOff>85725</xdr:rowOff>
    </xdr:from>
    <xdr:to>
      <xdr:col>7</xdr:col>
      <xdr:colOff>2701925</xdr:colOff>
      <xdr:row>6</xdr:row>
      <xdr:rowOff>860424</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a:spLocks noChangeArrowheads="1"/>
        </xdr:cNvSpPr>
      </xdr:nvSpPr>
      <xdr:spPr bwMode="auto">
        <a:xfrm>
          <a:off x="190500" y="295275"/>
          <a:ext cx="5521325" cy="2479674"/>
        </a:xfrm>
        <a:prstGeom prst="rect">
          <a:avLst/>
        </a:prstGeom>
        <a:solidFill>
          <a:srgbClr val="FFCC99"/>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整理台帳（元帳）に貼りつける際の注意</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修正が完了したのち以下の作業を行う</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１　</a:t>
          </a:r>
          <a:r>
            <a:rPr lang="ja-JP" altLang="en-US" sz="1100" b="1" i="0" u="none" strike="noStrike" baseline="0">
              <a:solidFill>
                <a:srgbClr val="FF0066"/>
              </a:solidFill>
              <a:latin typeface="ＭＳ Ｐゴシック"/>
              <a:ea typeface="ＭＳ Ｐゴシック"/>
            </a:rPr>
            <a:t>ピンク</a:t>
          </a:r>
          <a:r>
            <a:rPr lang="ja-JP" altLang="en-US" sz="1000" b="0" i="0" u="none" strike="noStrike" baseline="0">
              <a:solidFill>
                <a:srgbClr val="000000"/>
              </a:solidFill>
              <a:latin typeface="ＭＳ Ｐゴシック"/>
              <a:ea typeface="ＭＳ Ｐゴシック"/>
            </a:rPr>
            <a:t>の項目（</a:t>
          </a:r>
          <a:r>
            <a:rPr lang="ja-JP" altLang="en-US" sz="1100" b="1" i="0" u="none" strike="noStrike" baseline="0">
              <a:solidFill>
                <a:srgbClr val="FF0066"/>
              </a:solidFill>
              <a:latin typeface="+mn-ea"/>
              <a:ea typeface="+mn-ea"/>
            </a:rPr>
            <a:t>Ｃ</a:t>
          </a:r>
          <a:r>
            <a:rPr lang="ja-JP" altLang="en-US" sz="1000" b="0" i="0" u="none" strike="noStrike" baseline="0">
              <a:solidFill>
                <a:srgbClr val="000000"/>
              </a:solidFill>
              <a:latin typeface="+mn-ea"/>
              <a:ea typeface="+mn-ea"/>
            </a:rPr>
            <a:t>列：接受順の番号）を手入力する</a:t>
          </a:r>
        </a:p>
        <a:p>
          <a:pPr algn="l" rtl="0">
            <a:lnSpc>
              <a:spcPts val="1200"/>
            </a:lnSpc>
            <a:defRPr sz="1000"/>
          </a:pPr>
          <a:endParaRPr lang="ja-JP" altLang="en-US" sz="1000" b="0" i="0" u="none" strike="noStrike" baseline="0">
            <a:solidFill>
              <a:srgbClr val="000000"/>
            </a:solidFill>
            <a:latin typeface="+mn-ea"/>
            <a:ea typeface="+mn-ea"/>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000" b="0" i="0" baseline="0">
              <a:effectLst/>
              <a:latin typeface="+mn-lt"/>
              <a:ea typeface="+mn-ea"/>
              <a:cs typeface="+mn-cs"/>
            </a:rPr>
            <a:t>２　表頭が</a:t>
          </a:r>
          <a:r>
            <a:rPr lang="ja-JP" altLang="ja-JP" sz="1100" b="1" i="0" baseline="0">
              <a:solidFill>
                <a:srgbClr val="FFFF00"/>
              </a:solidFill>
              <a:effectLst/>
              <a:latin typeface="+mn-lt"/>
              <a:ea typeface="+mn-ea"/>
              <a:cs typeface="+mn-cs"/>
            </a:rPr>
            <a:t>黄色</a:t>
          </a:r>
          <a:r>
            <a:rPr lang="ja-JP" altLang="ja-JP" sz="1000" b="0" i="0" baseline="0">
              <a:effectLst/>
              <a:latin typeface="+mn-lt"/>
              <a:ea typeface="+mn-ea"/>
              <a:cs typeface="+mn-cs"/>
            </a:rPr>
            <a:t>の項目（</a:t>
          </a:r>
          <a:r>
            <a:rPr lang="ja-JP" altLang="ja-JP" sz="1100" b="1" i="0" baseline="0">
              <a:solidFill>
                <a:srgbClr val="FFFF00"/>
              </a:solidFill>
              <a:effectLst/>
              <a:latin typeface="+mn-lt"/>
              <a:ea typeface="+mn-ea"/>
              <a:cs typeface="+mn-cs"/>
            </a:rPr>
            <a:t>Ｎ</a:t>
          </a:r>
          <a:r>
            <a:rPr lang="ja-JP" altLang="ja-JP" sz="1000" b="0" i="0" baseline="0">
              <a:effectLst/>
              <a:latin typeface="+mn-lt"/>
              <a:ea typeface="+mn-ea"/>
              <a:cs typeface="+mn-cs"/>
            </a:rPr>
            <a:t>列：作成者）には要すれば手入力で補足する</a:t>
          </a:r>
          <a:endParaRPr lang="en-US" altLang="ja-JP" sz="1000" b="0" i="0" baseline="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ja-JP" altLang="ja-JP" sz="1000">
            <a:effectLst/>
          </a:endParaRPr>
        </a:p>
        <a:p>
          <a:pPr rtl="0"/>
          <a:r>
            <a:rPr lang="ja-JP" altLang="en-US" sz="1000" b="0" i="0" baseline="0">
              <a:effectLst/>
              <a:latin typeface="+mn-ea"/>
              <a:ea typeface="+mn-ea"/>
              <a:cs typeface="+mn-cs"/>
            </a:rPr>
            <a:t>３</a:t>
          </a:r>
          <a:r>
            <a:rPr lang="ja-JP" altLang="ja-JP" sz="1000" b="0" i="0" baseline="0">
              <a:effectLst/>
              <a:latin typeface="+mn-ea"/>
              <a:ea typeface="+mn-ea"/>
              <a:cs typeface="+mn-cs"/>
            </a:rPr>
            <a:t>　貼り付ける前に、表頭が</a:t>
          </a:r>
          <a:r>
            <a:rPr lang="ja-JP" altLang="ja-JP" sz="1100" b="1" i="0" baseline="0">
              <a:solidFill>
                <a:srgbClr val="FF0000"/>
              </a:solidFill>
              <a:effectLst/>
              <a:latin typeface="+mn-ea"/>
              <a:ea typeface="+mn-ea"/>
              <a:cs typeface="+mn-cs"/>
            </a:rPr>
            <a:t>赤色</a:t>
          </a:r>
          <a:r>
            <a:rPr lang="ja-JP" altLang="ja-JP" sz="1000" b="0" i="0" baseline="0">
              <a:effectLst/>
              <a:latin typeface="+mn-ea"/>
              <a:ea typeface="+mn-ea"/>
              <a:cs typeface="+mn-cs"/>
            </a:rPr>
            <a:t>の項目（</a:t>
          </a:r>
          <a:r>
            <a:rPr lang="ja-JP" altLang="ja-JP" sz="1100" b="1" i="0" baseline="0">
              <a:solidFill>
                <a:srgbClr val="FF0000"/>
              </a:solidFill>
              <a:effectLst/>
              <a:latin typeface="+mn-ea"/>
              <a:ea typeface="+mn-ea"/>
              <a:cs typeface="+mn-cs"/>
            </a:rPr>
            <a:t>ＡＨ</a:t>
          </a:r>
          <a:r>
            <a:rPr lang="ja-JP" altLang="ja-JP" sz="1000" b="0" i="0" baseline="0">
              <a:effectLst/>
              <a:latin typeface="+mn-ea"/>
              <a:ea typeface="+mn-ea"/>
              <a:cs typeface="+mn-cs"/>
            </a:rPr>
            <a:t>列：第２表のその他の当該項目の記号）を見て、そのデータが</a:t>
          </a:r>
          <a:r>
            <a:rPr lang="en-US" altLang="ja-JP" sz="1000" b="0" i="0" baseline="0">
              <a:effectLst/>
              <a:latin typeface="+mn-ea"/>
              <a:ea typeface="+mn-ea"/>
              <a:cs typeface="+mn-cs"/>
            </a:rPr>
            <a:t>【</a:t>
          </a:r>
          <a:r>
            <a:rPr lang="ja-JP" altLang="ja-JP" sz="1000" b="0" i="0" baseline="0">
              <a:effectLst/>
              <a:latin typeface="+mn-ea"/>
              <a:ea typeface="+mn-ea"/>
              <a:cs typeface="+mn-cs"/>
            </a:rPr>
            <a:t>要入力</a:t>
          </a:r>
          <a:r>
            <a:rPr lang="en-US" altLang="ja-JP" sz="1000" b="0" i="0" baseline="0">
              <a:effectLst/>
              <a:latin typeface="+mn-ea"/>
              <a:ea typeface="+mn-ea"/>
              <a:cs typeface="+mn-cs"/>
            </a:rPr>
            <a:t>】</a:t>
          </a:r>
          <a:r>
            <a:rPr lang="ja-JP" altLang="ja-JP" sz="1000" b="0" i="0" baseline="0">
              <a:effectLst/>
              <a:latin typeface="+mn-ea"/>
              <a:ea typeface="+mn-ea"/>
              <a:cs typeface="+mn-cs"/>
            </a:rPr>
            <a:t>となっていたら、英小文字を手入力する（入力すべき英小文字は、隠しシートの</a:t>
          </a:r>
          <a:r>
            <a:rPr lang="en-US" altLang="ja-JP" sz="1000" b="0" i="0" baseline="0">
              <a:effectLst/>
              <a:latin typeface="+mn-ea"/>
              <a:ea typeface="+mn-ea"/>
              <a:cs typeface="+mn-cs"/>
            </a:rPr>
            <a:t>【</a:t>
          </a:r>
          <a:r>
            <a:rPr lang="ja-JP" altLang="ja-JP" sz="1000" b="0" i="0" baseline="0">
              <a:effectLst/>
              <a:latin typeface="+mn-ea"/>
              <a:ea typeface="+mn-ea"/>
              <a:cs typeface="+mn-cs"/>
            </a:rPr>
            <a:t>別記表</a:t>
          </a:r>
          <a:r>
            <a:rPr lang="en-US" altLang="ja-JP" sz="1000" b="0" i="0" baseline="0">
              <a:effectLst/>
              <a:latin typeface="+mn-ea"/>
              <a:ea typeface="+mn-ea"/>
              <a:cs typeface="+mn-cs"/>
            </a:rPr>
            <a:t>】</a:t>
          </a:r>
          <a:r>
            <a:rPr lang="ja-JP" altLang="ja-JP" sz="1000" b="0" i="0" baseline="0">
              <a:effectLst/>
              <a:latin typeface="+mn-ea"/>
              <a:ea typeface="+mn-ea"/>
              <a:cs typeface="+mn-cs"/>
            </a:rPr>
            <a:t>を参照）</a:t>
          </a:r>
          <a:endParaRPr lang="en-US" altLang="ja-JP" sz="1000" b="0" i="0" baseline="0">
            <a:effectLst/>
            <a:latin typeface="+mn-ea"/>
            <a:ea typeface="+mn-ea"/>
            <a:cs typeface="+mn-cs"/>
          </a:endParaRPr>
        </a:p>
        <a:p>
          <a:pPr rtl="0"/>
          <a:endParaRPr lang="ja-JP" altLang="ja-JP" sz="1000" b="0">
            <a:effectLst/>
            <a:latin typeface="+mn-ea"/>
            <a:ea typeface="+mn-ea"/>
          </a:endParaRPr>
        </a:p>
        <a:p>
          <a:pPr algn="l" rtl="0">
            <a:lnSpc>
              <a:spcPts val="1100"/>
            </a:lnSpc>
            <a:defRPr sz="1000"/>
          </a:pPr>
          <a:r>
            <a:rPr lang="ja-JP" altLang="en-US" sz="1000" b="0" i="0" u="none" strike="noStrike" baseline="0">
              <a:solidFill>
                <a:srgbClr val="000000"/>
              </a:solidFill>
              <a:latin typeface="+mn-ea"/>
              <a:ea typeface="+mn-ea"/>
            </a:rPr>
            <a:t>４　</a:t>
          </a:r>
          <a:r>
            <a:rPr lang="ja-JP" altLang="en-US" sz="1000" b="0" i="0" u="none" strike="noStrike" baseline="0">
              <a:solidFill>
                <a:sysClr val="windowText" lastClr="000000"/>
              </a:solidFill>
              <a:effectLst/>
              <a:latin typeface="+mn-ea"/>
              <a:ea typeface="+mn-ea"/>
              <a:cs typeface="+mn-cs"/>
            </a:rPr>
            <a:t>９</a:t>
          </a:r>
          <a:r>
            <a:rPr lang="ja-JP" altLang="ja-JP" sz="1000" b="0" i="0" baseline="0">
              <a:effectLst/>
              <a:latin typeface="+mn-ea"/>
              <a:ea typeface="+mn-ea"/>
              <a:cs typeface="+mn-cs"/>
            </a:rPr>
            <a:t>行目をコピーし、元帳に貼り付ける</a:t>
          </a:r>
          <a:r>
            <a:rPr lang="ja-JP" altLang="en-US" sz="1000" b="0" i="0" baseline="0">
              <a:effectLst/>
              <a:latin typeface="+mn-ea"/>
              <a:ea typeface="+mn-ea"/>
              <a:cs typeface="+mn-cs"/>
            </a:rPr>
            <a:t>。その</a:t>
          </a:r>
          <a:r>
            <a:rPr lang="ja-JP" altLang="ja-JP" sz="1000" b="0" i="0" baseline="0">
              <a:effectLst/>
              <a:latin typeface="+mn-ea"/>
              <a:ea typeface="+mn-ea"/>
              <a:cs typeface="+mn-cs"/>
            </a:rPr>
            <a:t>際は</a:t>
          </a:r>
          <a:r>
            <a:rPr lang="ja-JP" altLang="en-US" sz="1000" b="0" i="0" baseline="0">
              <a:effectLst/>
              <a:latin typeface="+mn-ea"/>
              <a:ea typeface="+mn-ea"/>
              <a:cs typeface="+mn-cs"/>
            </a:rPr>
            <a:t>形式貼り付けを</a:t>
          </a:r>
          <a:r>
            <a:rPr lang="ja-JP" altLang="ja-JP" sz="1000" b="0" i="0" baseline="0">
              <a:effectLst/>
              <a:latin typeface="+mn-ea"/>
              <a:ea typeface="+mn-ea"/>
              <a:cs typeface="+mn-cs"/>
            </a:rPr>
            <a:t>「値」</a:t>
          </a:r>
          <a:r>
            <a:rPr lang="ja-JP" altLang="en-US" sz="1000" b="0" i="0" baseline="0">
              <a:effectLst/>
              <a:latin typeface="+mn-ea"/>
              <a:ea typeface="+mn-ea"/>
              <a:cs typeface="+mn-cs"/>
            </a:rPr>
            <a:t>にすること</a:t>
          </a:r>
          <a:endParaRPr lang="ja-JP" altLang="en-US" sz="1000" b="0" i="0" u="none" strike="noStrike" baseline="0">
            <a:solidFill>
              <a:srgbClr val="000000"/>
            </a:solidFill>
            <a:latin typeface="+mn-ea"/>
            <a:ea typeface="+mn-ea"/>
          </a:endParaRPr>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txDef>
      <a:spPr>
        <a:xfrm>
          <a:off x="0" y="0"/>
          <a:ext cx="0" cy="0"/>
        </a:xfrm>
        <a:custGeom>
          <a:avLst/>
          <a:gdLst>
            <a:gd name="_h" fmla="val 21600"/>
            <a:gd name="_w" fmla="val 21600"/>
          </a:gdLst>
          <a:ahLst/>
          <a:cxnLst/>
          <a:rect l="0" t="0" r="0" b="0"/>
          <a:pathLst>
            <a:path w="21600" h="21600"/>
          </a:pathLst>
        </a:custGeom>
        <a:solidFill>
          <a:srgbClr val="FFCC99"/>
        </a:solidFill>
        <a:ln>
          <a:noFill/>
        </a:ln>
      </a:spPr>
      <a:body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aff.go.jp/kanto/keiei/zigyo/shokusan_kankyou/YOURI-HOUKOKU.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printerSettings" Target="../printerSettings/printerSettings3.bin"/><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hyperlink" Target="https://www.meti.go.jp/policy/recycle/main/admin_info/law/04/pdf/youri_teikihoukoku.pdf" TargetMode="Externa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hyperlink" Target="http://www.maff.go.jp/j/shokusan/recycle/youki/attach/pdf/index-83.pdf" TargetMode="External"/><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vmlDrawing" Target="../drawings/vmlDrawing2.v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drawing" Target="../drawings/drawing2.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41"/>
  <sheetViews>
    <sheetView zoomScale="80" zoomScaleNormal="80" workbookViewId="0"/>
  </sheetViews>
  <sheetFormatPr defaultColWidth="9" defaultRowHeight="13.5"/>
  <cols>
    <col min="1" max="1" width="9" style="296"/>
    <col min="2" max="2" width="3.625" style="296" customWidth="1"/>
    <col min="3" max="3" width="21.125" style="296" bestFit="1" customWidth="1"/>
    <col min="4" max="4" width="7.125" style="296" customWidth="1"/>
    <col min="5" max="5" width="6.25" style="296" bestFit="1" customWidth="1"/>
    <col min="6" max="6" width="4.75" style="297" bestFit="1" customWidth="1"/>
    <col min="7" max="7" width="9" style="296" customWidth="1"/>
    <col min="8" max="16384" width="9" style="296"/>
  </cols>
  <sheetData>
    <row r="1" spans="1:7" ht="28.5">
      <c r="A1" s="298" t="s">
        <v>0</v>
      </c>
    </row>
    <row r="3" spans="1:7">
      <c r="B3" s="296" t="s">
        <v>591</v>
      </c>
    </row>
    <row r="4" spans="1:7">
      <c r="B4" s="296" t="s">
        <v>589</v>
      </c>
    </row>
    <row r="7" spans="1:7">
      <c r="A7" s="299" t="s">
        <v>1</v>
      </c>
      <c r="C7" s="294" t="s">
        <v>2</v>
      </c>
      <c r="E7" s="296" t="s">
        <v>590</v>
      </c>
    </row>
    <row r="8" spans="1:7">
      <c r="A8" s="299"/>
      <c r="E8" s="296" t="s">
        <v>592</v>
      </c>
    </row>
    <row r="9" spans="1:7">
      <c r="A9" s="299"/>
      <c r="E9" s="296" t="s">
        <v>621</v>
      </c>
    </row>
    <row r="10" spans="1:7">
      <c r="A10" s="299"/>
      <c r="E10" s="296" t="s">
        <v>593</v>
      </c>
    </row>
    <row r="11" spans="1:7">
      <c r="E11" s="296" t="s">
        <v>594</v>
      </c>
    </row>
    <row r="13" spans="1:7">
      <c r="E13" s="296" t="s">
        <v>3</v>
      </c>
      <c r="F13" s="297" t="s">
        <v>4</v>
      </c>
      <c r="G13" s="296" t="s">
        <v>5</v>
      </c>
    </row>
    <row r="14" spans="1:7">
      <c r="G14" s="296" t="s">
        <v>6</v>
      </c>
    </row>
    <row r="15" spans="1:7">
      <c r="G15" s="300" t="s">
        <v>7</v>
      </c>
    </row>
    <row r="16" spans="1:7">
      <c r="F16" s="297" t="s">
        <v>8</v>
      </c>
      <c r="G16" s="296" t="s">
        <v>626</v>
      </c>
    </row>
    <row r="17" spans="1:7">
      <c r="G17" s="300" t="s">
        <v>9</v>
      </c>
    </row>
    <row r="18" spans="1:7">
      <c r="G18" s="300" t="s">
        <v>595</v>
      </c>
    </row>
    <row r="19" spans="1:7">
      <c r="F19" s="297" t="s">
        <v>10</v>
      </c>
      <c r="G19" s="296" t="s">
        <v>596</v>
      </c>
    </row>
    <row r="22" spans="1:7">
      <c r="A22" s="299" t="s">
        <v>11</v>
      </c>
      <c r="C22" s="294" t="s">
        <v>12</v>
      </c>
      <c r="E22" s="296" t="s">
        <v>597</v>
      </c>
    </row>
    <row r="23" spans="1:7">
      <c r="E23" s="296" t="s">
        <v>598</v>
      </c>
    </row>
    <row r="24" spans="1:7">
      <c r="F24" s="296"/>
    </row>
    <row r="25" spans="1:7">
      <c r="E25" s="296" t="s">
        <v>3</v>
      </c>
      <c r="F25" s="297" t="s">
        <v>4</v>
      </c>
      <c r="G25" s="296" t="s">
        <v>599</v>
      </c>
    </row>
    <row r="26" spans="1:7">
      <c r="G26" s="300" t="s">
        <v>600</v>
      </c>
    </row>
    <row r="27" spans="1:7">
      <c r="F27" s="297" t="s">
        <v>8</v>
      </c>
      <c r="G27" s="296" t="s">
        <v>601</v>
      </c>
    </row>
    <row r="28" spans="1:7">
      <c r="F28" s="297" t="s">
        <v>13</v>
      </c>
      <c r="G28" s="296" t="s">
        <v>602</v>
      </c>
    </row>
    <row r="31" spans="1:7">
      <c r="A31" s="299" t="s">
        <v>14</v>
      </c>
      <c r="C31" s="295" t="s">
        <v>588</v>
      </c>
      <c r="E31" s="296" t="s">
        <v>603</v>
      </c>
    </row>
    <row r="32" spans="1:7">
      <c r="E32" s="296" t="s">
        <v>604</v>
      </c>
    </row>
    <row r="33" spans="1:14">
      <c r="E33" s="296" t="s">
        <v>605</v>
      </c>
    </row>
    <row r="34" spans="1:14">
      <c r="E34" s="296" t="s">
        <v>606</v>
      </c>
    </row>
    <row r="36" spans="1:14">
      <c r="E36" s="296" t="s">
        <v>3</v>
      </c>
      <c r="F36" s="297" t="s">
        <v>4</v>
      </c>
      <c r="G36" s="296" t="s">
        <v>607</v>
      </c>
    </row>
    <row r="39" spans="1:14">
      <c r="A39" s="353" t="s">
        <v>608</v>
      </c>
      <c r="C39" s="300" t="s">
        <v>609</v>
      </c>
      <c r="E39" s="296" t="s">
        <v>610</v>
      </c>
    </row>
    <row r="40" spans="1:14">
      <c r="E40" s="436" t="s">
        <v>611</v>
      </c>
      <c r="F40" s="437"/>
      <c r="G40" s="437"/>
      <c r="H40" s="437"/>
      <c r="I40" s="437"/>
      <c r="J40" s="437"/>
      <c r="K40" s="437"/>
      <c r="L40" s="437"/>
      <c r="M40" s="437"/>
      <c r="N40" s="437"/>
    </row>
    <row r="41" spans="1:14">
      <c r="E41" s="296" t="s">
        <v>612</v>
      </c>
    </row>
  </sheetData>
  <sheetProtection sheet="1" objects="1" scenarios="1"/>
  <mergeCells count="1">
    <mergeCell ref="E40:N40"/>
  </mergeCells>
  <phoneticPr fontId="42"/>
  <hyperlinks>
    <hyperlink ref="E40" r:id="rId1" display="このリンクをクリックし、「３　提出方法」にしたがって送信してください。" xr:uid="{00000000-0004-0000-00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rgb="FFFFFF00"/>
  </sheetPr>
  <dimension ref="A2:N67"/>
  <sheetViews>
    <sheetView tabSelected="1" view="pageBreakPreview" zoomScale="69" zoomScaleNormal="80" zoomScaleSheetLayoutView="69" workbookViewId="0">
      <pane xSplit="23" ySplit="13" topLeftCell="X14" activePane="bottomRight" state="frozen"/>
      <selection pane="topRight" activeCell="X1" sqref="X1"/>
      <selection pane="bottomLeft" activeCell="A7" sqref="A7"/>
      <selection pane="bottomRight" activeCell="H21" sqref="H21"/>
    </sheetView>
  </sheetViews>
  <sheetFormatPr defaultColWidth="9" defaultRowHeight="13.5"/>
  <cols>
    <col min="1" max="1" width="2.625" style="357" customWidth="1"/>
    <col min="2" max="2" width="6.5" style="357" bestFit="1" customWidth="1"/>
    <col min="3" max="3" width="10.625" style="357" customWidth="1"/>
    <col min="4" max="4" width="38.625" style="357" customWidth="1"/>
    <col min="5" max="5" width="12.625" style="357" customWidth="1"/>
    <col min="6" max="6" width="7.125" style="358" bestFit="1" customWidth="1"/>
    <col min="7" max="11" width="12.625" style="357" customWidth="1"/>
    <col min="12" max="12" width="10.5" style="357" customWidth="1"/>
    <col min="13" max="13" width="9" style="357" hidden="1" customWidth="1"/>
    <col min="14" max="14" width="10.125" style="357" bestFit="1" customWidth="1"/>
    <col min="15" max="16384" width="9" style="357"/>
  </cols>
  <sheetData>
    <row r="2" spans="1:14" s="359" customFormat="1" ht="23.65" customHeight="1">
      <c r="C2" s="359" t="s">
        <v>622</v>
      </c>
      <c r="F2" s="360"/>
      <c r="G2" s="359" t="s">
        <v>624</v>
      </c>
      <c r="H2" s="361" t="str">
        <f>IF(OR(M2=1,M2=2),"　→→→→→","")</f>
        <v/>
      </c>
      <c r="I2" s="361" t="str">
        <f>IF(M2=1,"　セル【G4】の年を１年加算して入力し、赤い枠線内のH～K列の数値を左に１列ずらす必要があります！",IF(M2=2,"　昨年報告していない事業者におかれましては、関東農政局に御連絡ください",""))</f>
        <v/>
      </c>
      <c r="M2" s="432">
        <v>0</v>
      </c>
    </row>
    <row r="3" spans="1:14" s="359" customFormat="1" ht="23.65" customHeight="1" thickBot="1">
      <c r="F3" s="360"/>
      <c r="J3" s="362"/>
      <c r="K3" s="362"/>
      <c r="L3" s="362"/>
    </row>
    <row r="4" spans="1:14" s="359" customFormat="1" ht="27.4" customHeight="1" thickTop="1" thickBot="1">
      <c r="C4" s="359" t="s">
        <v>623</v>
      </c>
      <c r="G4" s="356"/>
      <c r="H4" s="363" t="str">
        <f>IF(MONTH(G4)&lt;&gt;4,"←←←","")</f>
        <v>←←←</v>
      </c>
      <c r="I4" s="438" t="str">
        <f>IF(MONTH(G4)&lt;&gt;4,"定期報告の【年度】とは４月～３月の期間です。集計期間がこの期間でなければ、一旦定期報告の作成を止め、関東農政局に御相談ください。","")</f>
        <v>定期報告の【年度】とは４月～３月の期間です。集計期間がこの期間でなければ、一旦定期報告の作成を止め、関東農政局に御相談ください。</v>
      </c>
      <c r="J4" s="439"/>
      <c r="K4" s="439"/>
      <c r="L4" s="439"/>
    </row>
    <row r="5" spans="1:14" s="359" customFormat="1" ht="16.5" customHeight="1" thickTop="1">
      <c r="C5" s="359" t="s">
        <v>625</v>
      </c>
      <c r="G5" s="364"/>
      <c r="H5" s="361"/>
      <c r="I5" s="439"/>
      <c r="J5" s="439"/>
      <c r="K5" s="439"/>
      <c r="L5" s="439"/>
    </row>
    <row r="6" spans="1:14" s="359" customFormat="1" ht="17.25">
      <c r="C6" s="357" t="s">
        <v>635</v>
      </c>
      <c r="G6" s="364"/>
      <c r="H6" s="435"/>
      <c r="I6" s="296"/>
      <c r="J6" s="296"/>
      <c r="K6" s="300"/>
      <c r="L6" s="300"/>
    </row>
    <row r="7" spans="1:14">
      <c r="H7" s="434"/>
      <c r="I7" s="434"/>
      <c r="J7" s="434"/>
    </row>
    <row r="8" spans="1:14" ht="28.5">
      <c r="A8" s="400"/>
      <c r="B8" s="461" t="str">
        <f>"５年間のデータ表"&amp;IF(入力用②!U19="","","（"&amp;入力用②!U19&amp;"）")</f>
        <v>５年間のデータ表</v>
      </c>
      <c r="C8" s="461"/>
      <c r="D8" s="461"/>
      <c r="E8" s="461"/>
      <c r="F8" s="461"/>
      <c r="G8" s="461"/>
      <c r="H8" s="461"/>
      <c r="I8" s="461"/>
      <c r="J8" s="461"/>
      <c r="K8" s="461"/>
      <c r="L8" s="461"/>
    </row>
    <row r="9" spans="1:14" ht="27" customHeight="1"/>
    <row r="10" spans="1:14" ht="30" customHeight="1">
      <c r="B10" s="365" t="str">
        <f>IF(M14&gt;0,"内数であるべき【プラ製の買物袋】４種のうちのいずれかが【プラ製の容器包装】より大きい",IF(L24&gt;0,"内数であるべき【プラ製の買物袋】４種の合計が【プラ製の容器包装】より大きい",""))</f>
        <v/>
      </c>
      <c r="C10" s="366"/>
      <c r="D10" s="367"/>
      <c r="E10" s="368"/>
      <c r="F10" s="369" t="s">
        <v>15</v>
      </c>
      <c r="G10" s="370" t="str">
        <f>IF($K$12="","",G12)</f>
        <v/>
      </c>
      <c r="H10" s="370" t="str">
        <f>IF($K$12="","",H12)</f>
        <v/>
      </c>
      <c r="I10" s="370" t="str">
        <f>IF($K$12="","",I12)</f>
        <v/>
      </c>
      <c r="J10" s="370" t="str">
        <f>IF($K$12="","",J12)</f>
        <v/>
      </c>
      <c r="K10" s="370" t="str">
        <f>IF($K$12="","",K12)</f>
        <v/>
      </c>
    </row>
    <row r="11" spans="1:14" ht="30" customHeight="1">
      <c r="B11" s="371" t="str">
        <f>IF(AND(L24&gt;0,M14&gt;0),"まず、上記赤色のエラーを修正してください",IF(L24&gt;0,"内数であるべき【プラ製の買物袋】４種の合計が【プラ製の容器包装】より大きい",""))</f>
        <v/>
      </c>
      <c r="F11" s="372"/>
      <c r="G11" s="373" t="str">
        <f>IF(K12="","","（"&amp;YEAR($K$12)-4&amp;"年度）")</f>
        <v/>
      </c>
      <c r="H11" s="373" t="str">
        <f>IF(K12="","","（"&amp;YEAR($K$12)-3&amp;"年度）")</f>
        <v/>
      </c>
      <c r="I11" s="373" t="str">
        <f>IF(K12="","","（"&amp;YEAR($K$12)-2&amp;"年度）")</f>
        <v/>
      </c>
      <c r="J11" s="373" t="str">
        <f>IF(K12="","","（"&amp;YEAR($K$12)-1&amp;"年度）")</f>
        <v/>
      </c>
      <c r="K11" s="374" t="str">
        <f>IF(K12="","","（"&amp;YEAR($K$12)&amp;"年度）")</f>
        <v/>
      </c>
    </row>
    <row r="12" spans="1:14" ht="15" customHeight="1">
      <c r="B12" s="375" t="str">
        <f>IF(L25&gt;0,"内数であるべき【紙製の袋】が【紙製の容器包装】より大きい","")</f>
        <v/>
      </c>
      <c r="F12" s="372"/>
      <c r="G12" s="376" t="str">
        <f>IF($K$12="","",DATE(YEAR(H12)-1,MONTH($K$12),DAY($K$12)))</f>
        <v/>
      </c>
      <c r="H12" s="376" t="str">
        <f>IF($K$12="","",DATE(YEAR(I12)-1,MONTH($K$12),DAY($K$12)))</f>
        <v/>
      </c>
      <c r="I12" s="376" t="str">
        <f>IF($K$12="","",DATE(YEAR(J12)-1,MONTH($K$12),DAY($K$12)))</f>
        <v/>
      </c>
      <c r="J12" s="376" t="str">
        <f>IF($K$12="","",DATE(YEAR(K12)-1,MONTH($K$12),DAY($K$12)))</f>
        <v/>
      </c>
      <c r="K12" s="377" t="str">
        <f>IF(G4="","",G4)</f>
        <v/>
      </c>
      <c r="L12" s="378"/>
      <c r="N12" s="378"/>
    </row>
    <row r="13" spans="1:14" ht="15" customHeight="1" thickBot="1">
      <c r="B13" s="379" t="str">
        <f>IF(L30&gt;0,"いずれかの年度において７～１５行目に入力されているのに、２１行目が入力されていない。またはその逆","")</f>
        <v/>
      </c>
      <c r="C13" s="380"/>
      <c r="D13" s="380"/>
      <c r="E13" s="380"/>
      <c r="F13" s="381"/>
      <c r="G13" s="382" t="str">
        <f>IF($K$12="","",IF(AND(MONTH(G12)=1,DAY(G12)=1),"～ 12/31",H12-1))</f>
        <v/>
      </c>
      <c r="H13" s="382" t="str">
        <f t="shared" ref="H13:J13" si="0">IF($K$12="","",IF(AND(MONTH(H12)=1,DAY(H12)=1),"～ 12/31",I12-1))</f>
        <v/>
      </c>
      <c r="I13" s="382" t="str">
        <f t="shared" si="0"/>
        <v/>
      </c>
      <c r="J13" s="382" t="str">
        <f t="shared" si="0"/>
        <v/>
      </c>
      <c r="K13" s="382" t="str">
        <f>IF($K$12="","",IF(AND(MONTH(K12)=1,DAY(K12)=1),"～ 12/31",DATE(YEAR(K12)+1,MONTH($K$12),DAY($K$12)-1)))</f>
        <v/>
      </c>
    </row>
    <row r="14" spans="1:14" ht="45.4" customHeight="1" thickTop="1">
      <c r="B14" s="473" t="s">
        <v>16</v>
      </c>
      <c r="C14" s="383" t="s">
        <v>17</v>
      </c>
      <c r="D14" s="368"/>
      <c r="E14" s="384"/>
      <c r="F14" s="385" t="s">
        <v>18</v>
      </c>
      <c r="G14" s="386"/>
      <c r="H14" s="387"/>
      <c r="I14" s="387"/>
      <c r="J14" s="387"/>
      <c r="K14" s="388"/>
      <c r="M14" s="357">
        <f>COUNTIF(M16:M17,"NG")</f>
        <v>0</v>
      </c>
    </row>
    <row r="15" spans="1:14" ht="45.4" customHeight="1">
      <c r="B15" s="474"/>
      <c r="C15" s="389"/>
      <c r="D15" s="390" t="s">
        <v>585</v>
      </c>
      <c r="E15" s="384"/>
      <c r="F15" s="385" t="s">
        <v>18</v>
      </c>
      <c r="G15" s="391"/>
      <c r="H15" s="392"/>
      <c r="I15" s="392"/>
      <c r="J15" s="392"/>
      <c r="K15" s="393"/>
      <c r="M15" s="357" t="str">
        <f>IF(OR(G$14&lt;G15,H$14&lt;H15,I$14&lt;I15,J$14&lt;J15,K$14&lt;K15),"NG","OK")</f>
        <v>OK</v>
      </c>
    </row>
    <row r="16" spans="1:14" ht="45.4" customHeight="1">
      <c r="B16" s="474"/>
      <c r="C16" s="389"/>
      <c r="D16" s="465" t="s">
        <v>19</v>
      </c>
      <c r="E16" s="472"/>
      <c r="F16" s="385" t="s">
        <v>18</v>
      </c>
      <c r="G16" s="391"/>
      <c r="H16" s="392"/>
      <c r="I16" s="392"/>
      <c r="J16" s="392"/>
      <c r="K16" s="393"/>
      <c r="M16" s="357" t="str">
        <f t="shared" ref="M16:M21" si="1">IF(OR(G$14&lt;G16,H$14&lt;H16,I$14&lt;I16,J$14&lt;J16,K$14&lt;K16),"NG","OK")</f>
        <v>OK</v>
      </c>
    </row>
    <row r="17" spans="2:13" ht="45.4" customHeight="1">
      <c r="B17" s="474"/>
      <c r="C17" s="389"/>
      <c r="D17" s="470" t="s">
        <v>586</v>
      </c>
      <c r="E17" s="471"/>
      <c r="F17" s="385" t="s">
        <v>18</v>
      </c>
      <c r="G17" s="391"/>
      <c r="H17" s="392"/>
      <c r="I17" s="392"/>
      <c r="J17" s="392"/>
      <c r="K17" s="393"/>
      <c r="M17" s="357" t="str">
        <f t="shared" si="1"/>
        <v>OK</v>
      </c>
    </row>
    <row r="18" spans="2:13" ht="45.4" customHeight="1">
      <c r="B18" s="474"/>
      <c r="C18" s="389"/>
      <c r="D18" s="465" t="s">
        <v>20</v>
      </c>
      <c r="E18" s="472"/>
      <c r="F18" s="385" t="s">
        <v>18</v>
      </c>
      <c r="G18" s="391"/>
      <c r="H18" s="392"/>
      <c r="I18" s="392"/>
      <c r="J18" s="392"/>
      <c r="K18" s="393"/>
      <c r="M18" s="357" t="str">
        <f>IF(OR(G$14&lt;G18,H$14&lt;H18,I$14&lt;I18,J$14&lt;J18,K$14&lt;K18),"NG","OK")</f>
        <v>OK</v>
      </c>
    </row>
    <row r="19" spans="2:13" ht="45.4" customHeight="1">
      <c r="B19" s="474"/>
      <c r="C19" s="448" t="s">
        <v>583</v>
      </c>
      <c r="D19" s="468"/>
      <c r="E19" s="469"/>
      <c r="F19" s="385" t="s">
        <v>18</v>
      </c>
      <c r="G19" s="391"/>
      <c r="H19" s="392"/>
      <c r="I19" s="392"/>
      <c r="J19" s="392"/>
      <c r="K19" s="393"/>
      <c r="M19" s="357" t="str">
        <f t="shared" si="1"/>
        <v>OK</v>
      </c>
    </row>
    <row r="20" spans="2:13" ht="45.4" customHeight="1">
      <c r="B20" s="474"/>
      <c r="C20" s="394"/>
      <c r="D20" s="390" t="s">
        <v>21</v>
      </c>
      <c r="E20" s="384"/>
      <c r="F20" s="385" t="s">
        <v>18</v>
      </c>
      <c r="G20" s="391"/>
      <c r="H20" s="392"/>
      <c r="I20" s="392"/>
      <c r="J20" s="392"/>
      <c r="K20" s="393"/>
      <c r="M20" s="357" t="str">
        <f t="shared" si="1"/>
        <v>OK</v>
      </c>
    </row>
    <row r="21" spans="2:13" ht="45.4" customHeight="1">
      <c r="B21" s="474"/>
      <c r="C21" s="462" t="s">
        <v>22</v>
      </c>
      <c r="D21" s="463"/>
      <c r="E21" s="464"/>
      <c r="F21" s="385" t="s">
        <v>18</v>
      </c>
      <c r="G21" s="391"/>
      <c r="H21" s="392"/>
      <c r="I21" s="392"/>
      <c r="J21" s="392"/>
      <c r="K21" s="393"/>
      <c r="M21" s="357" t="str">
        <f t="shared" si="1"/>
        <v>OK</v>
      </c>
    </row>
    <row r="22" spans="2:13" ht="45" customHeight="1" thickBot="1">
      <c r="B22" s="474"/>
      <c r="C22" s="465" t="s">
        <v>587</v>
      </c>
      <c r="D22" s="466"/>
      <c r="E22" s="467"/>
      <c r="F22" s="385" t="s">
        <v>18</v>
      </c>
      <c r="G22" s="395"/>
      <c r="H22" s="396"/>
      <c r="I22" s="396"/>
      <c r="J22" s="396"/>
      <c r="K22" s="397"/>
    </row>
    <row r="23" spans="2:13" ht="34.9" customHeight="1" thickTop="1">
      <c r="B23" s="474"/>
      <c r="C23" s="462" t="s">
        <v>23</v>
      </c>
      <c r="D23" s="463"/>
      <c r="E23" s="464"/>
      <c r="F23" s="398" t="s">
        <v>18</v>
      </c>
      <c r="G23" s="399">
        <f>IF(G14+G19+G21+G22&gt;0,G14+G19+G21+G22,)</f>
        <v>0</v>
      </c>
      <c r="H23" s="399">
        <f>H14+H19+H21+H22</f>
        <v>0</v>
      </c>
      <c r="I23" s="399">
        <f>I14+I19+I21+I22</f>
        <v>0</v>
      </c>
      <c r="J23" s="399">
        <f>J14+J19+J21+J22</f>
        <v>0</v>
      </c>
      <c r="K23" s="399">
        <f>K14+K19+K21+K22</f>
        <v>0</v>
      </c>
      <c r="L23" s="400"/>
    </row>
    <row r="24" spans="2:13" ht="30" hidden="1" customHeight="1">
      <c r="B24" s="474"/>
      <c r="C24" s="401"/>
      <c r="D24" s="402" t="s">
        <v>24</v>
      </c>
      <c r="E24" s="384"/>
      <c r="F24" s="398"/>
      <c r="G24" s="403" t="str">
        <f>IF(G14&lt;SUM(G16:G17)-2,"NG",IF(G14&lt;SUM(G16:G17),"▲","OK"))</f>
        <v>OK</v>
      </c>
      <c r="H24" s="403" t="str">
        <f>IF(H14&lt;SUM(H16:H17)-2,"NG",IF(H14&lt;SUM(H16:H17),"▲","OK"))</f>
        <v>OK</v>
      </c>
      <c r="I24" s="403" t="str">
        <f>IF(I14&lt;SUM(I16:I17)-2,"NG",IF(I14&lt;SUM(I16:I17),"▲","OK"))</f>
        <v>OK</v>
      </c>
      <c r="J24" s="403" t="str">
        <f>IF(J14&lt;SUM(J16:J17)-2,"NG",IF(J14&lt;SUM(J16:J17),"▲","OK"))</f>
        <v>OK</v>
      </c>
      <c r="K24" s="403" t="str">
        <f>IF(K14&lt;SUM(K16:K17)-2,"NG",IF(K14&lt;SUM(K16:K17),"▲","OK"))</f>
        <v>OK</v>
      </c>
      <c r="L24" s="400">
        <f>5-COUNTIF(G24:K24,"OK")</f>
        <v>0</v>
      </c>
      <c r="M24" s="357">
        <f>COUNTIF(G24:K24,"▲")</f>
        <v>0</v>
      </c>
    </row>
    <row r="25" spans="2:13" ht="30" hidden="1" customHeight="1">
      <c r="B25" s="474"/>
      <c r="C25" s="401"/>
      <c r="D25" s="402" t="s">
        <v>25</v>
      </c>
      <c r="E25" s="384"/>
      <c r="F25" s="398"/>
      <c r="G25" s="403" t="str">
        <f>IF(G19&lt;G20,"NG","OK")</f>
        <v>OK</v>
      </c>
      <c r="H25" s="403" t="str">
        <f>IF(H19&lt;H20,"NG","OK")</f>
        <v>OK</v>
      </c>
      <c r="I25" s="403" t="str">
        <f>IF(I19&lt;I20,"NG","OK")</f>
        <v>OK</v>
      </c>
      <c r="J25" s="403" t="str">
        <f>IF(J19&lt;J20,"NG","OK")</f>
        <v>OK</v>
      </c>
      <c r="K25" s="403" t="str">
        <f>IF(K19&lt;K20,"NG","OK")</f>
        <v>OK</v>
      </c>
      <c r="L25" s="400">
        <f>COUNTIF(G25:K25,"NG")</f>
        <v>0</v>
      </c>
    </row>
    <row r="26" spans="2:13" ht="34.9" customHeight="1">
      <c r="B26" s="475"/>
      <c r="C26" s="462" t="s">
        <v>26</v>
      </c>
      <c r="D26" s="463"/>
      <c r="E26" s="464"/>
      <c r="F26" s="398" t="s">
        <v>27</v>
      </c>
      <c r="G26" s="404"/>
      <c r="H26" s="405" t="str">
        <f>IF(AND(G23&gt;0,H23&gt;0),ROUND(H23/G23*100,1),"")</f>
        <v/>
      </c>
      <c r="I26" s="405" t="str">
        <f>IF(AND(H23&gt;0,I23&gt;0),ROUND(I23/H23*100,1),"")</f>
        <v/>
      </c>
      <c r="J26" s="405" t="str">
        <f>IF(AND(I23&gt;0,J23&gt;0),ROUND(J23/I23*100,1),"")</f>
        <v/>
      </c>
      <c r="K26" s="405" t="str">
        <f>IF(AND(J23&gt;0,K23&gt;0),ROUND(K23/J23*100,1),"")</f>
        <v/>
      </c>
    </row>
    <row r="27" spans="2:13" ht="34.9" customHeight="1" thickBot="1">
      <c r="B27" s="476" t="s">
        <v>28</v>
      </c>
      <c r="C27" s="383"/>
      <c r="D27" s="368"/>
      <c r="E27" s="406"/>
      <c r="F27" s="407"/>
      <c r="G27" s="408" t="s">
        <v>29</v>
      </c>
      <c r="H27" s="408" t="s">
        <v>29</v>
      </c>
      <c r="I27" s="408" t="s">
        <v>29</v>
      </c>
      <c r="J27" s="408" t="s">
        <v>29</v>
      </c>
      <c r="K27" s="408" t="s">
        <v>29</v>
      </c>
    </row>
    <row r="28" spans="2:13" ht="34.9" customHeight="1" thickTop="1" thickBot="1">
      <c r="B28" s="477"/>
      <c r="C28" s="479"/>
      <c r="D28" s="480"/>
      <c r="E28" s="481"/>
      <c r="F28" s="409"/>
      <c r="G28" s="410"/>
      <c r="H28" s="410"/>
      <c r="I28" s="410"/>
      <c r="J28" s="410"/>
      <c r="K28" s="411"/>
      <c r="L28" s="412" t="s">
        <v>30</v>
      </c>
    </row>
    <row r="29" spans="2:13" ht="34.9" customHeight="1" thickTop="1">
      <c r="B29" s="478"/>
      <c r="C29" s="446" t="s">
        <v>26</v>
      </c>
      <c r="D29" s="482"/>
      <c r="E29" s="483"/>
      <c r="F29" s="413"/>
      <c r="G29" s="414"/>
      <c r="H29" s="415" t="str">
        <f>IF(AND(G28&gt;0,H28&gt;0),ROUND(H28/G28*100,1),"")</f>
        <v/>
      </c>
      <c r="I29" s="415" t="str">
        <f>IF(AND(H28&gt;0,I28&gt;0),ROUND(I28/H28*100,1),"")</f>
        <v/>
      </c>
      <c r="J29" s="415" t="str">
        <f>IF(AND(I28&gt;0,J28&gt;0),ROUND(J28/I28*100,1),"")</f>
        <v/>
      </c>
      <c r="K29" s="415" t="str">
        <f>IF(AND(J28&gt;0,K28&gt;0),ROUND(K28/J28*100,1),"")</f>
        <v/>
      </c>
      <c r="L29" s="412" t="s">
        <v>31</v>
      </c>
    </row>
    <row r="30" spans="2:13" ht="30" hidden="1" customHeight="1">
      <c r="B30" s="416"/>
      <c r="C30" s="401"/>
      <c r="E30" s="417"/>
      <c r="F30" s="418"/>
      <c r="G30" s="419" t="str">
        <f>IF(OR(AND(G23&gt;0,G28=""),AND(G23=0,G28&gt;0)),"NG","OK")</f>
        <v>OK</v>
      </c>
      <c r="H30" s="419" t="str">
        <f>IF(OR(AND(H23&gt;0,H28=""),AND(H23=0,H28&gt;0)),"NG","OK")</f>
        <v>OK</v>
      </c>
      <c r="I30" s="419" t="str">
        <f>IF(OR(AND(I23&gt;0,I28=""),AND(I23=0,I28&gt;0)),"NG","OK")</f>
        <v>OK</v>
      </c>
      <c r="J30" s="419" t="str">
        <f>IF(OR(AND(J23&gt;0,J28=""),AND(J23=0,J28&gt;0)),"NG","OK")</f>
        <v>OK</v>
      </c>
      <c r="K30" s="419" t="str">
        <f>IF(OR(AND(K23&gt;0,K28=""),AND(K23=0,K28&gt;0)),"NG","OK")</f>
        <v>OK</v>
      </c>
      <c r="L30" s="412">
        <f>COUNTIF(G30:K30,"NG")</f>
        <v>0</v>
      </c>
    </row>
    <row r="31" spans="2:13" ht="30" customHeight="1">
      <c r="B31" s="484" t="s">
        <v>32</v>
      </c>
      <c r="C31" s="448" t="s">
        <v>33</v>
      </c>
      <c r="D31" s="443"/>
      <c r="E31" s="420" t="s">
        <v>34</v>
      </c>
      <c r="F31" s="421"/>
      <c r="G31" s="256" t="str">
        <f>IF(OR(ROUND(G$14,)="",ROUND(G$14,)&lt;=0,ROUND(G$28,)=""),"",IF(ROUND(G$14,)/ROUND(G$28,)&gt;=9.95,TEXT(ROUND(ROUND(G$14,)/ROUND(G$28,),),"###,###"),IF(ROUND(G$14,)/ROUND(G$28,)&gt;=0.995,TEXT(ROUND(ROUND(G$14,)/ROUND(G$28,),1),"0.0"),ROUND(G$14/G$28,-INT(LOG10(ROUND(G$14,)/ROUND(G$28,)))+1))))</f>
        <v/>
      </c>
      <c r="H31" s="256" t="str">
        <f>IF(OR(ROUND(H$14,)="",ROUND(H$14,)&lt;=0,ROUND(H$28,)=""),"",IF(ROUND(H$14,)/ROUND(H$28,)&gt;=9.95,TEXT(ROUND(ROUND(H$14,)/ROUND(H$28,),),"###,###"),IF(ROUND(H$14,)/ROUND(H$28,)&gt;=0.995,TEXT(ROUND(ROUND(H$14,)/ROUND(H$28,),1),"0.0"),ROUND(ROUND(H$14,)/ROUND(H$28,),-INT(LOG10(ROUND(H$14,)/ROUND(H$28,)))+1))))</f>
        <v/>
      </c>
      <c r="I31" s="256" t="str">
        <f>IF(OR(ROUND(I$14,)="",ROUND(I$14,)&lt;=0,ROUND(I$28,)=""),"",IF(ROUND(I$14,)/ROUND(I$28,)&gt;=9.95,TEXT(ROUND(ROUND(I$14,)/ROUND(I$28,),),"###,###"),IF(ROUND(I$14,)/ROUND(I$28,)&gt;=0.995,TEXT(ROUND(ROUND(I$14,)/ROUND(I$28,),1),"0.0"),ROUND(ROUND(I$14,)/ROUND(I$28,),-INT(LOG10(ROUND(I$14,)/ROUND(I$28,)))+1))))</f>
        <v/>
      </c>
      <c r="J31" s="256" t="str">
        <f>IF(OR(ROUND(J$14,)="",ROUND(J$14,)&lt;=0,ROUND(J$28,)=""),"",IF(ROUND(J$14,)/ROUND(J$28,)&gt;=9.95,TEXT(ROUND(ROUND(J$14,)/ROUND(J$28,),),"###,###"),IF(ROUND(J$14,)/ROUND(J$28,)&gt;=0.995,TEXT(ROUND(ROUND(J$14,)/ROUND(J$28,),1),"0.0"),ROUND(ROUND(J$14,)/ROUND(J$28,),-INT(LOG10(ROUND(J$14,)/ROUND(J$28,)))+1))))</f>
        <v/>
      </c>
      <c r="K31" s="256" t="str">
        <f>IF(OR(ROUND(K$14,)="",ROUND(K$14,)&lt;=0,ROUND(K$28,)=""),"",IF(ROUND(K$14,)/ROUND(K$28,)&gt;=9.95,TEXT(ROUND(ROUND(K$14,)/ROUND(K$28,),),"###,###"),IF(ROUND(K$14,)/ROUND(K$28,)&gt;=0.995,TEXT(ROUND(ROUND(K$14,)/ROUND(K$28,),1),"0.0"),ROUND(ROUND(K$14,)/ROUND(K$28,),-INT(LOG10(ROUND(K$14,)/ROUND(K$28,)))+1))))</f>
        <v/>
      </c>
      <c r="L31" s="440" t="str">
        <f>IF(AND(K33&gt;1,K33&gt;1,J33&gt;1),ROUND(L33,2),"")</f>
        <v/>
      </c>
    </row>
    <row r="32" spans="2:13" ht="30" customHeight="1">
      <c r="B32" s="485"/>
      <c r="C32" s="444"/>
      <c r="D32" s="445"/>
      <c r="E32" s="422" t="s">
        <v>35</v>
      </c>
      <c r="F32" s="423" t="s">
        <v>27</v>
      </c>
      <c r="G32" s="424"/>
      <c r="H32" s="425" t="str">
        <f>IF(OR(H31="",G31=""),"",IF(H31/G31*100&gt;=0.05,TEXT(ROUND(H31/G31*100,1),"0.0"),IF(H31/G31*100&gt;=0.005,TEXT(ROUND(H31/G31*100,2),"0.00"),ROUND(H31/G31*100,-INT(LOG10(H31/G31*100))))))</f>
        <v/>
      </c>
      <c r="I32" s="425" t="str">
        <f>IF(OR(I31="",H31=""),"",IF(I31/H31*100&gt;=0.05,TEXT(ROUND(I31/H31*100,1),"0.0"),IF(I31/H31*100&gt;=0.005,TEXT(ROUND(I31/H31*100,2),"0.00"),ROUND(I31/H31*100,-INT(LOG10(I31/H31*100))))))</f>
        <v/>
      </c>
      <c r="J32" s="425" t="str">
        <f>IF(OR(J31="",I31=""),"",IF(J31/I31*100&gt;=0.05,TEXT(ROUND(J31/I31*100,1),"0.0"),IF(J31/I31*100&gt;=0.005,TEXT(ROUND(J31/I31*100,2),"0.00"),ROUND(J31/I31*100,-INT(LOG10(J31/I31*100))))))</f>
        <v/>
      </c>
      <c r="K32" s="425" t="str">
        <f>IF(OR(K31="",J31=""),"",IF(K31/J31*100&gt;=0.05,TEXT(ROUND(K31/J31*100,1),"0.0"),IF(K31/J31*100&gt;=0.005,TEXT(ROUND(K31/J31*100,2),"0.00"),ROUND(K31/J31*100,-INT(LOG10(K31/J31*100))))))</f>
        <v/>
      </c>
      <c r="L32" s="441"/>
    </row>
    <row r="33" spans="2:12" ht="24" hidden="1" customHeight="1">
      <c r="B33" s="485"/>
      <c r="C33" s="444"/>
      <c r="D33" s="445"/>
      <c r="E33" s="422"/>
      <c r="F33" s="423"/>
      <c r="G33" s="424"/>
      <c r="H33" s="426">
        <f>IF(H32="",1,H32)</f>
        <v>1</v>
      </c>
      <c r="I33" s="426">
        <f>IF(I32="",1,I32)</f>
        <v>1</v>
      </c>
      <c r="J33" s="426">
        <f>IF(J32="",1,J32)</f>
        <v>1</v>
      </c>
      <c r="K33" s="426">
        <f>IF(K32="",1,K32)</f>
        <v>1</v>
      </c>
      <c r="L33" s="427" t="str">
        <f>IF(K33&gt;=2,POWER(H33*I33*J33*K33,1/L34),"")</f>
        <v/>
      </c>
    </row>
    <row r="34" spans="2:12" ht="24" hidden="1" customHeight="1">
      <c r="B34" s="486"/>
      <c r="C34" s="444"/>
      <c r="D34" s="447"/>
      <c r="E34" s="428"/>
      <c r="F34" s="429"/>
      <c r="G34" s="430"/>
      <c r="H34" s="428" t="str">
        <f>IF(H32="","",1)</f>
        <v/>
      </c>
      <c r="I34" s="428" t="str">
        <f>IF(I32="","",1)</f>
        <v/>
      </c>
      <c r="J34" s="428" t="str">
        <f>IF(J32="","",1)</f>
        <v/>
      </c>
      <c r="K34" s="428" t="str">
        <f>IF(K32="","",1)</f>
        <v/>
      </c>
      <c r="L34" s="431">
        <f>SUM(H34:K34)</f>
        <v>0</v>
      </c>
    </row>
    <row r="35" spans="2:12" ht="30" customHeight="1">
      <c r="B35" s="486"/>
      <c r="C35" s="449"/>
      <c r="D35" s="459" t="s">
        <v>36</v>
      </c>
      <c r="E35" s="420" t="s">
        <v>34</v>
      </c>
      <c r="F35" s="421"/>
      <c r="G35" s="256" t="str">
        <f>IF(OR(ROUND(G$15,)="",ROUND(G$15,)&lt;=0,ROUND(G$28,)=""),"",IF(ROUND(G$15,)/ROUND(G$28,)&gt;=9.95,TEXT(ROUND(ROUND(G$15,)/ROUND(G$28,),),"###,###"),IF(ROUND(G$15,)/ROUND(G$28,)&gt;=0.995,TEXT(ROUND(ROUND(G$15,)/ROUND(G$28,),1),"0.0"),ROUND(ROUND(G$15,)/ROUND(G$28,),-INT(LOG10(ROUND(G$15,)/ROUND(G$28,)))+1))))</f>
        <v/>
      </c>
      <c r="H35" s="256" t="str">
        <f>IF(OR(ROUND(H$15,)="",ROUND(H$15,)&lt;=0,ROUND(H$28,)=""),"",IF(ROUND(H$15,)/ROUND(H$28,)&gt;=9.95,TEXT(ROUND(ROUND(H$15,)/ROUND(H$28,),),"###,###"),IF(ROUND(H$15,)/ROUND(H$28,)&gt;=0.995,TEXT(ROUND(ROUND(H$15,)/ROUND(H$28,),1),"0.0"),ROUND(ROUND(H$15,)/ROUND(H$28,),-INT(LOG10(ROUND(H$15,)/ROUND(H$28,)))+1))))</f>
        <v/>
      </c>
      <c r="I35" s="256" t="str">
        <f>IF(OR(ROUND(I$15,)="",ROUND(I$15,)&lt;=0,ROUND(I$28,)=""),"",IF(ROUND(I$15,)/ROUND(I$28,)&gt;=9.95,TEXT(ROUND(ROUND(I$15,)/ROUND(I$28,),),"###,###"),IF(ROUND(I$15,)/ROUND(I$28,)&gt;=0.995,TEXT(ROUND(ROUND(I$15,)/ROUND(I$28,),1),"0.0"),ROUND(ROUND(I$15,)/ROUND(I$28,),-INT(LOG10(ROUND(I$15,)/ROUND(I$28,)))+1))))</f>
        <v/>
      </c>
      <c r="J35" s="256" t="str">
        <f>IF(OR(ROUND(J$15,)="",ROUND(J$15,)&lt;=0,ROUND(J$28,)=""),"",IF(ROUND(J$15,)/ROUND(J$28,)&gt;=9.95,TEXT(ROUND(ROUND(J$15,)/ROUND(J$28,),),"###,###"),IF(ROUND(J$15,)/ROUND(J$28,)&gt;=0.995,TEXT(ROUND(ROUND(J$15,)/ROUND(J$28,),1),"0.0"),ROUND(ROUND(J$15,)/ROUND(J$28,),-INT(LOG10(ROUND(J$15,)/ROUND(J$28,)))+1))))</f>
        <v/>
      </c>
      <c r="K35" s="256" t="str">
        <f>IF(OR(ROUND(K$15,)="",ROUND(K$15,)&lt;=0,ROUND(K$28,)=""),"",IF(ROUND(K$15,)/ROUND(K$28,)&gt;=9.95,TEXT(ROUND(ROUND(K$15,)/ROUND(K$28,),),"###,###"),IF(ROUND(K$15,)/ROUND(K$28,)&gt;=0.995,TEXT(ROUND(ROUND(K$15,)/ROUND(K$28,),1),"0.0"),ROUND(ROUND(K$15,)/ROUND(K$28,),-INT(LOG10(ROUND(K$15,)/ROUND(K$28,)))+1))))</f>
        <v/>
      </c>
      <c r="L35" s="440" t="str">
        <f>IF(AND(K37&gt;1,K37&gt;1,J37&gt;1),ROUND(L37,2),"")</f>
        <v/>
      </c>
    </row>
    <row r="36" spans="2:12" ht="30" customHeight="1">
      <c r="B36" s="486"/>
      <c r="C36" s="449"/>
      <c r="D36" s="460"/>
      <c r="E36" s="422" t="s">
        <v>35</v>
      </c>
      <c r="F36" s="423" t="s">
        <v>27</v>
      </c>
      <c r="G36" s="424"/>
      <c r="H36" s="425" t="str">
        <f>IF(OR(H35="",G35=""),"",IF(H35/G35*100&gt;=0.05,TEXT(ROUND(H35/G35*100,1),"0.0"),IF(H35/G35*100&gt;=0.005,TEXT(ROUND(H35/G35*100,2),"0.00"),ROUND(H35/G35*100,-INT(LOG10(H35/G35*100))))))</f>
        <v/>
      </c>
      <c r="I36" s="425" t="str">
        <f>IF(OR(I35="",H35=""),"",IF(I35/H35*100&gt;=0.05,TEXT(ROUND(I35/H35*100,1),"0.0"),IF(I35/H35*100&gt;=0.005,TEXT(ROUND(I35/H35*100,2),"0.00"),ROUND(I35/H35*100,-INT(LOG10(I35/H35*100))))))</f>
        <v/>
      </c>
      <c r="J36" s="425" t="str">
        <f>IF(OR(J35="",I35=""),"",IF(J35/I35*100&gt;=0.05,TEXT(ROUND(J35/I35*100,1),"0.0"),IF(J35/I35*100&gt;=0.005,TEXT(ROUND(J35/I35*100,2),"0.00"),ROUND(J35/I35*100,-INT(LOG10(J35/I35*100))))))</f>
        <v/>
      </c>
      <c r="K36" s="425" t="str">
        <f>IF(OR(K35="",J35=""),"",IF(K35/J35*100&gt;=0.05,TEXT(ROUND(K35/J35*100,1),"0.0"),IF(K35/J35*100&gt;=0.005,TEXT(ROUND(K35/J35*100,2),"0.00"),ROUND(K35/J35*100,-INT(LOG10(K35/J35*100))))))</f>
        <v/>
      </c>
      <c r="L36" s="441"/>
    </row>
    <row r="37" spans="2:12" ht="24" hidden="1" customHeight="1">
      <c r="B37" s="486"/>
      <c r="C37" s="449"/>
      <c r="D37" s="460"/>
      <c r="E37" s="422"/>
      <c r="F37" s="423"/>
      <c r="G37" s="424"/>
      <c r="H37" s="426">
        <f>IF(H36="",1,H36)</f>
        <v>1</v>
      </c>
      <c r="I37" s="426">
        <f>IF(I36="",1,I36)</f>
        <v>1</v>
      </c>
      <c r="J37" s="426">
        <f>IF(J36="",1,J36)</f>
        <v>1</v>
      </c>
      <c r="K37" s="426">
        <f>IF(K36="",1,K36)</f>
        <v>1</v>
      </c>
      <c r="L37" s="427" t="str">
        <f>IF(K37&gt;=2,POWER(H37*I37*J37*K37,1/L38),"")</f>
        <v/>
      </c>
    </row>
    <row r="38" spans="2:12" ht="24" hidden="1" customHeight="1">
      <c r="B38" s="486"/>
      <c r="C38" s="449"/>
      <c r="D38" s="460"/>
      <c r="E38" s="428"/>
      <c r="F38" s="429"/>
      <c r="G38" s="430"/>
      <c r="H38" s="428" t="str">
        <f>IF(H36="","",1)</f>
        <v/>
      </c>
      <c r="I38" s="428" t="str">
        <f>IF(I36="","",1)</f>
        <v/>
      </c>
      <c r="J38" s="428" t="str">
        <f>IF(J36="","",1)</f>
        <v/>
      </c>
      <c r="K38" s="428" t="str">
        <f>IF(K36="","",1)</f>
        <v/>
      </c>
      <c r="L38" s="431">
        <f>SUM(H38:K38)</f>
        <v>0</v>
      </c>
    </row>
    <row r="39" spans="2:12" ht="30" customHeight="1">
      <c r="B39" s="486"/>
      <c r="C39" s="458"/>
      <c r="D39" s="459" t="s">
        <v>37</v>
      </c>
      <c r="E39" s="420" t="s">
        <v>34</v>
      </c>
      <c r="F39" s="421"/>
      <c r="G39" s="256" t="str">
        <f>IF(OR(ROUND(G$16,)="",ROUND(G$16,)&lt;=0,ROUND(G$28,)=""),"",IF(ROUND(G$16,)/ROUND(G$28,)&gt;=9.95,TEXT(ROUND(ROUND(G$16,)/ROUND(G$28,),),"###,###"),IF(ROUND(G$16,)/ROUND(G$28,)&gt;=0.995,TEXT(ROUND(ROUND(G$16,)/ROUND(G$28,),1),"0.0"),ROUND(ROUND(G$16,)/ROUND(G$28,),-INT(LOG10(ROUND(G$16,)/ROUND(G$28,)))+1))))</f>
        <v/>
      </c>
      <c r="H39" s="256" t="str">
        <f>IF(OR(ROUND(H$16,)="",ROUND(H$16,)&lt;=0,ROUND(H$28,)=""),"",IF(ROUND(H$16,)/ROUND(H$28,)&gt;=9.95,TEXT(ROUND(ROUND(H$16,)/ROUND(H$28,),),"###,###"),IF(ROUND(H$16,)/ROUND(H$28,)&gt;=0.995,TEXT(ROUND(ROUND(H$16,)/ROUND(H$28,),1),"0.0"),ROUND(ROUND(H$16,)/ROUND(H$28,),-INT(LOG10(ROUND(H$16,)/ROUND(H$28,)))+1))))</f>
        <v/>
      </c>
      <c r="I39" s="256" t="str">
        <f>IF(OR(ROUND(I$16,)="",ROUND(I$16,)&lt;=0,ROUND(I$28,)=""),"",IF(ROUND(I$16,)/ROUND(I$28,)&gt;=9.95,TEXT(ROUND(ROUND(I$16,)/ROUND(I$28,),),"###,###"),IF(ROUND(I$16,)/ROUND(I$28,)&gt;=0.995,TEXT(ROUND(ROUND(I$16,)/ROUND(I$28,),1),"0.0"),ROUND(ROUND(I$16,)/ROUND(I$28,),-INT(LOG10(ROUND(I$16,)/ROUND(I$28,)))+1))))</f>
        <v/>
      </c>
      <c r="J39" s="256" t="str">
        <f>IF(OR(ROUND(J$16,)="",ROUND(J$16,)&lt;=0,ROUND(J$28,)=""),"",IF(ROUND(J$16,)/ROUND(J$28,)&gt;=9.95,TEXT(ROUND(ROUND(J$16,)/ROUND(J$28,),),"###,###"),IF(ROUND(J$16,)/ROUND(J$28,)&gt;=0.995,TEXT(ROUND(ROUND(J$16,)/ROUND(J$28,),1),"0.0"),ROUND(ROUND(J$16,)/ROUND(J$28,),-INT(LOG10(ROUND(J$16,)/ROUND(J$28,)))+1))))</f>
        <v/>
      </c>
      <c r="K39" s="256" t="str">
        <f>IF(OR(ROUND(K$16,)="",ROUND(K$16,)&lt;=0,ROUND(K$28,)=""),"",IF(ROUND(K$16,)/ROUND(K$28,)&gt;=9.95,TEXT(ROUND(ROUND(K$16,)/ROUND(K$28,),),"###,###"),IF(ROUND(K$16,)/ROUND(K$28,)&gt;=0.995,TEXT(ROUND(ROUND(K$16,)/ROUND(K$28,),1),"0.0"),ROUND(ROUND(K$16,)/ROUND(K$28,),-INT(LOG10(ROUND(K$16,)/ROUND(K$28,)))+1))))</f>
        <v/>
      </c>
      <c r="L39" s="440" t="str">
        <f>IF(AND(K41&gt;1,K41&gt;1,J41&gt;1),ROUND(L41,2),"")</f>
        <v/>
      </c>
    </row>
    <row r="40" spans="2:12" ht="30" customHeight="1">
      <c r="B40" s="486"/>
      <c r="C40" s="449"/>
      <c r="D40" s="460"/>
      <c r="E40" s="422" t="s">
        <v>35</v>
      </c>
      <c r="F40" s="423" t="s">
        <v>27</v>
      </c>
      <c r="G40" s="424"/>
      <c r="H40" s="425" t="str">
        <f>IF(OR(H39="",G39=""),"",IF(H39/G39*100&gt;=0.05,TEXT(ROUND(H39/G39*100,1),"0.0"),IF(H39/G39*100&gt;=0.005,TEXT(ROUND(H39/G39*100,2),"0.00"),ROUND(H39/G39*100,-INT(LOG10(H39/G39*100))))))</f>
        <v/>
      </c>
      <c r="I40" s="425" t="str">
        <f>IF(OR(I39="",H39=""),"",IF(I39/H39*100&gt;=0.05,TEXT(ROUND(I39/H39*100,1),"0.0"),IF(I39/H39*100&gt;=0.005,TEXT(ROUND(I39/H39*100,2),"0.00"),ROUND(I39/H39*100,-INT(LOG10(I39/H39*100))))))</f>
        <v/>
      </c>
      <c r="J40" s="425" t="str">
        <f>IF(OR(J39="",I39=""),"",IF(J39/I39*100&gt;=0.05,TEXT(ROUND(J39/I39*100,1),"0.0"),IF(J39/I39*100&gt;=0.005,TEXT(ROUND(J39/I39*100,2),"0.00"),ROUND(J39/I39*100,-INT(LOG10(J39/I39*100))))))</f>
        <v/>
      </c>
      <c r="K40" s="425" t="str">
        <f>IF(OR(K39="",J39=""),"",IF(K39/J39*100&gt;=0.05,TEXT(ROUND(K39/J39*100,1),"0.0"),IF(K39/J39*100&gt;=0.005,TEXT(ROUND(K39/J39*100,2),"0.00"),ROUND(K39/J39*100,-INT(LOG10(K39/J39*100))))))</f>
        <v/>
      </c>
      <c r="L40" s="441"/>
    </row>
    <row r="41" spans="2:12" ht="24" hidden="1" customHeight="1">
      <c r="B41" s="486"/>
      <c r="C41" s="449"/>
      <c r="D41" s="460"/>
      <c r="E41" s="422"/>
      <c r="F41" s="423"/>
      <c r="G41" s="424"/>
      <c r="H41" s="426">
        <f>IF(H40="",1,H40)</f>
        <v>1</v>
      </c>
      <c r="I41" s="426">
        <f>IF(I40="",1,I40)</f>
        <v>1</v>
      </c>
      <c r="J41" s="426">
        <f>IF(J40="",1,J40)</f>
        <v>1</v>
      </c>
      <c r="K41" s="426">
        <f>IF(K40="",1,K40)</f>
        <v>1</v>
      </c>
      <c r="L41" s="427" t="str">
        <f>IF(K41&gt;=2,POWER(H41*I41*J41*K41,1/L42),"")</f>
        <v/>
      </c>
    </row>
    <row r="42" spans="2:12" ht="24" hidden="1" customHeight="1">
      <c r="B42" s="486"/>
      <c r="C42" s="449"/>
      <c r="D42" s="460"/>
      <c r="E42" s="428"/>
      <c r="F42" s="429"/>
      <c r="G42" s="430"/>
      <c r="H42" s="428" t="str">
        <f>IF(H40="","",1)</f>
        <v/>
      </c>
      <c r="I42" s="428" t="str">
        <f>IF(I40="","",1)</f>
        <v/>
      </c>
      <c r="J42" s="428" t="str">
        <f>IF(J40="","",1)</f>
        <v/>
      </c>
      <c r="K42" s="428" t="str">
        <f>IF(K40="","",1)</f>
        <v/>
      </c>
      <c r="L42" s="431">
        <f>SUM(H42:K42)</f>
        <v>0</v>
      </c>
    </row>
    <row r="43" spans="2:12" ht="30" customHeight="1">
      <c r="B43" s="486"/>
      <c r="C43" s="458"/>
      <c r="D43" s="459" t="s">
        <v>38</v>
      </c>
      <c r="E43" s="420" t="s">
        <v>34</v>
      </c>
      <c r="F43" s="421"/>
      <c r="G43" s="256" t="str">
        <f>IF(OR(ROUND(G$17,)="",ROUND(G$17,)&lt;=0,ROUND(G$28,)=""),"",IF(ROUND(G$17,)/ROUND(G$28,)&gt;=9.95,TEXT(ROUND(ROUND(G$17,)/ROUND(G$28,),),"###,###"),IF(ROUND(G$17,)/ROUND(G$28,)&gt;=0.995,TEXT(ROUND(ROUND(G$17,)/ROUND(G$28,),1),"0.0"),ROUND(ROUND(G$17,)/ROUND(G$28,),-INT(LOG10(ROUND(G$17,)/ROUND(G$28,)))+1))))</f>
        <v/>
      </c>
      <c r="H43" s="256" t="str">
        <f>IF(OR(ROUND(H$17,)="",ROUND(H$17,)&lt;=0,ROUND(H$28,)=""),"",IF(ROUND(H$17,)/ROUND(H$28,)&gt;=9.95,TEXT(ROUND(ROUND(H$17,)/ROUND(H$28,),),"###,###"),IF(ROUND(H$17,)/ROUND(H$28,)&gt;=0.995,TEXT(ROUND(ROUND(H$17,)/ROUND(H$28,),1),"0.0"),ROUND(ROUND(H$17,)/ROUND(H$28,),-INT(LOG10(ROUND(H$17,)/ROUND(H$28,)))+1))))</f>
        <v/>
      </c>
      <c r="I43" s="256" t="str">
        <f>IF(OR(ROUND(I$17,)="",ROUND(I$17,)&lt;=0,ROUND(I$28,)=""),"",IF(ROUND(I$17,)/ROUND(I$28,)&gt;=9.95,TEXT(ROUND(ROUND(I$17,)/ROUND(I$28,),),"###,###"),IF(ROUND(I$17,)/ROUND(I$28,)&gt;=0.995,TEXT(ROUND(ROUND(I$17,)/ROUND(I$28,),1),"0.0"),ROUND(ROUND(I$17,)/ROUND(I$28,),-INT(LOG10(ROUND(I$17,)/ROUND(I$28,)))+1))))</f>
        <v/>
      </c>
      <c r="J43" s="256" t="str">
        <f>IF(OR(ROUND(J$17,)="",ROUND(J$17,)&lt;=0,ROUND(J$28,)=""),"",IF(ROUND(J$17,)/ROUND(J$28,)&gt;=9.95,TEXT(ROUND(ROUND(J$17,)/ROUND(J$28,),),"###,###"),IF(ROUND(J$17,)/ROUND(J$28,)&gt;=0.995,TEXT(ROUND(ROUND(J$17,)/ROUND(J$28,),1),"0.0"),ROUND(ROUND(J$17,)/ROUND(J$28,),-INT(LOG10(ROUND(J$17,)/ROUND(J$28,)))+1))))</f>
        <v/>
      </c>
      <c r="K43" s="256" t="str">
        <f>IF(OR(ROUND(K$17,)="",ROUND(K$17,)&lt;=0,ROUND(K$28,)=""),"",IF(ROUND(K$17,)/ROUND(K$28,)&gt;=9.95,TEXT(ROUND(ROUND(K$17,)/ROUND(K$28,),),"###,###"),IF(ROUND(K$17,)/ROUND(K$28,)&gt;=0.995,TEXT(ROUND(ROUND(K$17,)/ROUND(K$28,),1),"0.0"),ROUND(ROUND(K$17,)/ROUND(K$28,),-INT(LOG10(ROUND(K$17,)/ROUND(K$28,)))+1))))</f>
        <v/>
      </c>
      <c r="L43" s="440" t="str">
        <f>IF(AND(K45&gt;1,K45&gt;1,J45&gt;1),ROUND(L45,2),"")</f>
        <v/>
      </c>
    </row>
    <row r="44" spans="2:12" ht="30" customHeight="1">
      <c r="B44" s="486"/>
      <c r="C44" s="449"/>
      <c r="D44" s="460"/>
      <c r="E44" s="422" t="s">
        <v>35</v>
      </c>
      <c r="F44" s="423" t="s">
        <v>27</v>
      </c>
      <c r="G44" s="424"/>
      <c r="H44" s="425" t="str">
        <f>IF(OR(H43="",G43=""),"",IF(H43/G43*100&gt;=0.05,TEXT(ROUND(H43/G43*100,1),"0.0"),IF(H43/G43*100&gt;=0.005,TEXT(ROUND(H43/G43*100,2),"0.00"),ROUND(H43/G43*100,-INT(LOG10(H43/G43*100))))))</f>
        <v/>
      </c>
      <c r="I44" s="425" t="str">
        <f>IF(OR(I43="",H43=""),"",IF(I43/H43*100&gt;=0.05,TEXT(ROUND(I43/H43*100,1),"0.0"),IF(I43/H43*100&gt;=0.005,TEXT(ROUND(I43/H43*100,2),"0.00"),ROUND(I43/H43*100,-INT(LOG10(I43/H43*100))))))</f>
        <v/>
      </c>
      <c r="J44" s="425" t="str">
        <f>IF(OR(J43="",I43=""),"",IF(J43/I43*100&gt;=0.05,TEXT(ROUND(J43/I43*100,1),"0.0"),IF(J43/I43*100&gt;=0.005,TEXT(ROUND(J43/I43*100,2),"0.00"),ROUND(J43/I43*100,-INT(LOG10(J43/I43*100))))))</f>
        <v/>
      </c>
      <c r="K44" s="425" t="str">
        <f>IF(OR(K43="",J43=""),"",IF(K43/J43*100&gt;=0.05,TEXT(ROUND(K43/J43*100,1),"0.0"),IF(K43/J43*100&gt;=0.005,TEXT(ROUND(K43/J43*100,2),"0.00"),ROUND(K43/J43*100,-INT(LOG10(K43/J43*100))))))</f>
        <v/>
      </c>
      <c r="L44" s="441"/>
    </row>
    <row r="45" spans="2:12" ht="24" hidden="1" customHeight="1">
      <c r="B45" s="486"/>
      <c r="C45" s="449"/>
      <c r="D45" s="460"/>
      <c r="E45" s="422"/>
      <c r="F45" s="423"/>
      <c r="G45" s="424"/>
      <c r="H45" s="426">
        <f>IF(H44="",1,H44)</f>
        <v>1</v>
      </c>
      <c r="I45" s="426">
        <f>IF(I44="",1,I44)</f>
        <v>1</v>
      </c>
      <c r="J45" s="426">
        <f>IF(J44="",1,J44)</f>
        <v>1</v>
      </c>
      <c r="K45" s="426">
        <f>IF(K44="",1,K44)</f>
        <v>1</v>
      </c>
      <c r="L45" s="427" t="str">
        <f>IF(K45&gt;=2,POWER(H45*I45*J45*K45,1/L46),"")</f>
        <v/>
      </c>
    </row>
    <row r="46" spans="2:12" ht="24" hidden="1" customHeight="1">
      <c r="B46" s="486"/>
      <c r="C46" s="449"/>
      <c r="D46" s="460"/>
      <c r="E46" s="428"/>
      <c r="F46" s="429"/>
      <c r="G46" s="430"/>
      <c r="H46" s="428" t="str">
        <f>IF(H44="","",1)</f>
        <v/>
      </c>
      <c r="I46" s="428" t="str">
        <f>IF(I44="","",1)</f>
        <v/>
      </c>
      <c r="J46" s="428" t="str">
        <f>IF(J44="","",1)</f>
        <v/>
      </c>
      <c r="K46" s="428" t="str">
        <f>IF(K44="","",1)</f>
        <v/>
      </c>
      <c r="L46" s="431">
        <f>SUM(H46:K46)</f>
        <v>0</v>
      </c>
    </row>
    <row r="47" spans="2:12" ht="30" customHeight="1">
      <c r="B47" s="486"/>
      <c r="C47" s="458"/>
      <c r="D47" s="459" t="s">
        <v>39</v>
      </c>
      <c r="E47" s="420" t="s">
        <v>34</v>
      </c>
      <c r="F47" s="421"/>
      <c r="G47" s="256" t="str">
        <f>IF(OR(ROUND(G$18,)="",ROUND(G$18,)&lt;=0,ROUND(G$28,)=""),"",IF(ROUND(G$18,)/ROUND(G$28,)&gt;=9.95,TEXT(ROUND(ROUND(G$18,)/ROUND(G$28,),),"###,###"),IF(ROUND(G$18,)/ROUND(G$28,)&gt;=0.995,TEXT(ROUND(ROUND(G$18,)/ROUND(G$28,),1),"0.0"),ROUND(ROUND(G$18,)/ROUND(G$28,),-INT(LOG10(ROUND(G$18,)/ROUND(G$28,)))+1))))</f>
        <v/>
      </c>
      <c r="H47" s="256" t="str">
        <f>IF(OR(ROUND(H$18,)="",ROUND(H$18,)&lt;=0,ROUND(H$28,)=""),"",IF(ROUND(H$18,)/ROUND(H$28,)&gt;=9.95,TEXT(ROUND(ROUND(H$18,)/ROUND(H$28,),),"###,###"),IF(ROUND(H$18,)/ROUND(H$28,)&gt;=0.995,TEXT(ROUND(ROUND(H$18,)/ROUND(H$28,),1),"0.0"),ROUND(ROUND(H$18,)/ROUND(H$28,),-INT(LOG10(ROUND(H$18,)/ROUND(H$28,)))+1))))</f>
        <v/>
      </c>
      <c r="I47" s="256" t="str">
        <f>IF(OR(ROUND(I$18,)="",ROUND(I$18,)&lt;=0,ROUND(I$28,)=""),"",IF(ROUND(I$18,)/ROUND(I$28,)&gt;=9.95,TEXT(ROUND(ROUND(I$18,)/ROUND(I$28,),),"###,###"),IF(ROUND(I$18,)/ROUND(I$28,)&gt;=0.995,TEXT(ROUND(ROUND(I$18,)/ROUND(I$28,),1),"0.0"),ROUND(ROUND(I$18,)/ROUND(I$28,),-INT(LOG10(ROUND(I$18,)/ROUND(I$28,)))+1))))</f>
        <v/>
      </c>
      <c r="J47" s="256" t="str">
        <f>IF(OR(ROUND(J$18,)="",ROUND(J$18,)&lt;=0,ROUND(J$28,)=""),"",IF(ROUND(J$18,)/ROUND(J$28,)&gt;=9.95,TEXT(ROUND(ROUND(J$18,)/ROUND(J$28,),),"###,###"),IF(ROUND(J$18,)/ROUND(J$28,)&gt;=0.995,TEXT(ROUND(ROUND(J$18,)/ROUND(J$28,),1),"0.0"),ROUND(ROUND(J$18,)/ROUND(J$28,),-INT(LOG10(ROUND(J$18,)/ROUND(J$28,)))+1))))</f>
        <v/>
      </c>
      <c r="K47" s="256" t="str">
        <f>IF(OR(ROUND(K$18,)="",ROUND(K$18,)&lt;=0,ROUND(K$28,)=""),"",IF(ROUND(K$18,)/ROUND(K$28,)&gt;=9.95,TEXT(ROUND(ROUND(K$18,)/ROUND(K$28,),),"###,###"),IF(ROUND(K$18,)/ROUND(K$28,)&gt;=0.995,TEXT(ROUND(ROUND(K$18,)/ROUND(K$28,),1),"0.0"),ROUND(ROUND(K$18,)/ROUND(K$28,),-INT(LOG10(ROUND(K$18,)/ROUND(K$28,)))+1))))</f>
        <v/>
      </c>
      <c r="L47" s="440" t="str">
        <f>IF(AND(K49&gt;1,K49&gt;1,J49&gt;1),ROUND(L49,2),"")</f>
        <v/>
      </c>
    </row>
    <row r="48" spans="2:12" ht="30" customHeight="1">
      <c r="B48" s="486"/>
      <c r="C48" s="449"/>
      <c r="D48" s="460"/>
      <c r="E48" s="422" t="s">
        <v>35</v>
      </c>
      <c r="F48" s="423" t="s">
        <v>27</v>
      </c>
      <c r="G48" s="424"/>
      <c r="H48" s="425" t="str">
        <f>IF(OR(H47="",G47=""),"",IF(H47/G47*100&gt;=0.05,TEXT(ROUND(H47/G47*100,1),"0.0"),IF(H47/G47*100&gt;=0.005,TEXT(ROUND(H47/G47*100,2),"0.00"),ROUND(H47/G47*100,-INT(LOG10(H47/G47*100))))))</f>
        <v/>
      </c>
      <c r="I48" s="425" t="str">
        <f>IF(OR(I47="",H47=""),"",IF(I47/H47*100&gt;=0.05,TEXT(ROUND(I47/H47*100,1),"0.0"),IF(I47/H47*100&gt;=0.005,TEXT(ROUND(I47/H47*100,2),"0.00"),ROUND(I47/H47*100,-INT(LOG10(I47/H47*100))))))</f>
        <v/>
      </c>
      <c r="J48" s="425" t="str">
        <f>IF(OR(J47="",I47=""),"",IF(J47/I47*100&gt;=0.05,TEXT(ROUND(J47/I47*100,1),"0.0"),IF(J47/I47*100&gt;=0.005,TEXT(ROUND(J47/I47*100,2),"0.00"),ROUND(J47/I47*100,-INT(LOG10(J47/I47*100))))))</f>
        <v/>
      </c>
      <c r="K48" s="425" t="str">
        <f>IF(OR(K47="",J47=""),"",IF(K47/J47*100&gt;=0.05,TEXT(ROUND(K47/J47*100,1),"0.0"),IF(K47/J47*100&gt;=0.005,TEXT(ROUND(K47/J47*100,2),"0.00"),ROUND(K47/J47*100,-INT(LOG10(K47/J47*100))))))</f>
        <v/>
      </c>
      <c r="L48" s="441"/>
    </row>
    <row r="49" spans="2:12" ht="24" hidden="1" customHeight="1">
      <c r="B49" s="486"/>
      <c r="C49" s="449"/>
      <c r="D49" s="460"/>
      <c r="E49" s="422"/>
      <c r="F49" s="423"/>
      <c r="G49" s="424"/>
      <c r="H49" s="426">
        <f>IF(H48="",1,H48)</f>
        <v>1</v>
      </c>
      <c r="I49" s="426">
        <f>IF(I48="",1,I48)</f>
        <v>1</v>
      </c>
      <c r="J49" s="426">
        <f>IF(J48="",1,J48)</f>
        <v>1</v>
      </c>
      <c r="K49" s="426">
        <f>IF(K48="",1,K48)</f>
        <v>1</v>
      </c>
      <c r="L49" s="427" t="str">
        <f>IF(K49&gt;=2,POWER(H49*I49*J49*K49,1/L50),"")</f>
        <v/>
      </c>
    </row>
    <row r="50" spans="2:12" ht="24" hidden="1" customHeight="1">
      <c r="B50" s="486"/>
      <c r="C50" s="450"/>
      <c r="D50" s="460"/>
      <c r="E50" s="428"/>
      <c r="F50" s="429"/>
      <c r="G50" s="430"/>
      <c r="H50" s="428" t="str">
        <f>IF(H48="","",1)</f>
        <v/>
      </c>
      <c r="I50" s="428" t="str">
        <f>IF(I48="","",1)</f>
        <v/>
      </c>
      <c r="J50" s="428" t="str">
        <f>IF(J48="","",1)</f>
        <v/>
      </c>
      <c r="K50" s="428" t="str">
        <f>IF(K48="","",1)</f>
        <v/>
      </c>
      <c r="L50" s="431">
        <f>SUM(H50:K50)</f>
        <v>0</v>
      </c>
    </row>
    <row r="51" spans="2:12" ht="30" customHeight="1">
      <c r="B51" s="486"/>
      <c r="C51" s="448" t="s">
        <v>40</v>
      </c>
      <c r="D51" s="443"/>
      <c r="E51" s="420" t="s">
        <v>34</v>
      </c>
      <c r="F51" s="421"/>
      <c r="G51" s="256" t="str">
        <f>IF(OR(ROUND(G$19,)="",ROUND(G$19,)&lt;=0,ROUND(G$28,)=""),"",IF(ROUND(G$19,)/ROUND(G$28,)&gt;=9.95,TEXT(ROUND(ROUND(G$19,)/ROUND(G$28,),),"###,###"),IF(ROUND(G$19,)/ROUND(G$28,)&gt;=0.995,TEXT(ROUND(ROUND(G$19,)/ROUND(G$28,),1),"0.0"),ROUND(ROUND(G$19,)/ROUND(G$28,),-INT(LOG10(ROUND(G$19,)/ROUND(G$28,)))+1))))</f>
        <v/>
      </c>
      <c r="H51" s="256" t="str">
        <f>IF(OR(ROUND(H$19,)="",ROUND(H$19,)&lt;=0,ROUND(H$28,)=""),"",IF(ROUND(H$19,)/ROUND(H$28,)&gt;=9.95,TEXT(ROUND(ROUND(H$19,)/ROUND(H$28,),),"###,###"),IF(ROUND(H$19,)/ROUND(H$28,)&gt;=0.995,TEXT(ROUND(ROUND(H$19,)/ROUND(H$28,),1),"0.0"),ROUND(ROUND(H$19,)/ROUND(H$28,),-INT(LOG10(ROUND(H$19,)/ROUND(H$28,)))+1))))</f>
        <v/>
      </c>
      <c r="I51" s="256" t="str">
        <f>IF(OR(ROUND(I$19,)="",ROUND(I$19,)&lt;=0,ROUND(I$28,)=""),"",IF(ROUND(I$19,)/ROUND(I$28,)&gt;=9.95,TEXT(ROUND(ROUND(I$19,)/ROUND(I$28,),),"###,###"),IF(ROUND(I$19,)/ROUND(I$28,)&gt;=0.995,TEXT(ROUND(ROUND(I$19,)/ROUND(I$28,),1),"0.0"),ROUND(ROUND(I$19,)/ROUND(I$28,),-INT(LOG10(ROUND(I$19,)/ROUND(I$28,)))+1))))</f>
        <v/>
      </c>
      <c r="J51" s="256" t="str">
        <f>IF(OR(ROUND(J$19,)="",ROUND(J$19,)&lt;=0,ROUND(J$28,)=""),"",IF(ROUND(J$19,)/ROUND(J$28,)&gt;=9.95,TEXT(ROUND(ROUND(J$19,)/ROUND(J$28,),),"###,###"),IF(ROUND(J$19,)/ROUND(J$28,)&gt;=0.995,TEXT(ROUND(ROUND(J$19,)/ROUND(J$28,),1),"0.0"),ROUND(ROUND(J$19,)/ROUND(J$28,),-INT(LOG10(ROUND(J$19,)/ROUND(J$28,)))+1))))</f>
        <v/>
      </c>
      <c r="K51" s="256" t="str">
        <f>IF(OR(ROUND(K$19,)="",ROUND(K$19,)&lt;=0,ROUND(K$28,)=""),"",IF(ROUND(K$19,)/ROUND(K$28,)&gt;=9.95,TEXT(ROUND(ROUND(K$19,)/ROUND(K$28,),),"###,###"),IF(ROUND(K$19,)/ROUND(K$28,)&gt;=0.995,TEXT(ROUND(ROUND(K$19,)/ROUND(K$28,),1),"0.0"),ROUND(ROUND(K$19,)/ROUND(K$28,),-INT(LOG10(ROUND(K$19,)/ROUND(K$28,)))+1))))</f>
        <v/>
      </c>
      <c r="L51" s="440" t="str">
        <f>IF(AND(K53&gt;1,K53&gt;1,J53&gt;1),ROUND(L53,2),"")</f>
        <v/>
      </c>
    </row>
    <row r="52" spans="2:12" ht="30" customHeight="1">
      <c r="B52" s="486"/>
      <c r="C52" s="444"/>
      <c r="D52" s="445"/>
      <c r="E52" s="422" t="s">
        <v>35</v>
      </c>
      <c r="F52" s="423" t="s">
        <v>27</v>
      </c>
      <c r="G52" s="424"/>
      <c r="H52" s="425" t="str">
        <f>IF(OR(H51="",G51=""),"",IF(H51/G51*100&gt;=0.05,TEXT(ROUND(H51/G51*100,1),"0.0"),IF(H51/G51*100&gt;=0.005,TEXT(ROUND(H51/G51*100,2),"0.00"),ROUND(H51/G51*100,-INT(LOG10(H51/G51*100))))))</f>
        <v/>
      </c>
      <c r="I52" s="425" t="str">
        <f>IF(OR(I51="",H51=""),"",IF(I51/H51*100&gt;=0.05,TEXT(ROUND(I51/H51*100,1),"0.0"),IF(I51/H51*100&gt;=0.005,TEXT(ROUND(I51/H51*100,2),"0.00"),ROUND(I51/H51*100,-INT(LOG10(I51/H51*100))))))</f>
        <v/>
      </c>
      <c r="J52" s="425" t="str">
        <f>IF(OR(J51="",I51=""),"",IF(J51/I51*100&gt;=0.05,TEXT(ROUND(J51/I51*100,1),"0.0"),IF(J51/I51*100&gt;=0.005,TEXT(ROUND(J51/I51*100,2),"0.00"),ROUND(J51/I51*100,-INT(LOG10(J51/I51*100))))))</f>
        <v/>
      </c>
      <c r="K52" s="425" t="str">
        <f>IF(OR(K51="",J51=""),"",IF(K51/J51*100&gt;=0.05,TEXT(ROUND(K51/J51*100,1),"0.0"),IF(K51/J51*100&gt;=0.005,TEXT(ROUND(K51/J51*100,2),"0.00"),ROUND(K51/J51*100,-INT(LOG10(K51/J51*100))))))</f>
        <v/>
      </c>
      <c r="L52" s="441"/>
    </row>
    <row r="53" spans="2:12" ht="24" hidden="1" customHeight="1">
      <c r="B53" s="486"/>
      <c r="C53" s="444"/>
      <c r="D53" s="445"/>
      <c r="E53" s="422"/>
      <c r="F53" s="423"/>
      <c r="G53" s="424"/>
      <c r="H53" s="426">
        <f>IF(H52="",1,H52)</f>
        <v>1</v>
      </c>
      <c r="I53" s="426">
        <f>IF(I52="",1,I52)</f>
        <v>1</v>
      </c>
      <c r="J53" s="426">
        <f>IF(J52="",1,J52)</f>
        <v>1</v>
      </c>
      <c r="K53" s="426">
        <f>IF(K52="",1,K52)</f>
        <v>1</v>
      </c>
      <c r="L53" s="427" t="str">
        <f>IF(K53&gt;=2,POWER(H53*I53*J53*K53,1/L54),"")</f>
        <v/>
      </c>
    </row>
    <row r="54" spans="2:12" ht="24" hidden="1" customHeight="1">
      <c r="B54" s="486"/>
      <c r="C54" s="444"/>
      <c r="D54" s="447"/>
      <c r="E54" s="428"/>
      <c r="F54" s="429"/>
      <c r="G54" s="430"/>
      <c r="H54" s="428" t="str">
        <f>IF(H52="","",1)</f>
        <v/>
      </c>
      <c r="I54" s="428" t="str">
        <f>IF(I52="","",1)</f>
        <v/>
      </c>
      <c r="J54" s="428" t="str">
        <f>IF(J52="","",1)</f>
        <v/>
      </c>
      <c r="K54" s="428" t="str">
        <f>IF(K52="","",1)</f>
        <v/>
      </c>
      <c r="L54" s="431">
        <f>SUM(H54:K54)</f>
        <v>0</v>
      </c>
    </row>
    <row r="55" spans="2:12" ht="30" customHeight="1">
      <c r="B55" s="486"/>
      <c r="C55" s="449"/>
      <c r="D55" s="451" t="s">
        <v>41</v>
      </c>
      <c r="E55" s="420" t="s">
        <v>34</v>
      </c>
      <c r="F55" s="421"/>
      <c r="G55" s="256" t="str">
        <f>IF(OR(ROUND(G$20,)="",ROUND(G$20,)&lt;=0,ROUND(G$28,)=""),"",IF(ROUND(G$20,)/ROUND(G$28,)&gt;=9.95,TEXT(ROUND(ROUND(G$20,)/ROUND(G$28,),),"###,###"),IF(ROUND(G$20,)/ROUND(G$28,)&gt;=0.995,TEXT(ROUND(ROUND(G$20,)/ROUND(G$28,),1),"0.0"),ROUND(ROUND(G$20,)/ROUND(G$28,),-INT(LOG10(ROUND(G$20,)/ROUND(G$28,)))+1))))</f>
        <v/>
      </c>
      <c r="H55" s="256" t="str">
        <f>IF(OR(ROUND(H$20,)="",ROUND(H$20,)&lt;=0,ROUND(H$28,)=""),"",IF(ROUND(H$20,)/ROUND(H$28,)&gt;=9.95,TEXT(ROUND(ROUND(H$20,)/ROUND(H$28,),),"###,###"),IF(ROUND(H$20,)/ROUND(H$28,)&gt;=0.995,TEXT(ROUND(ROUND(H$20,)/ROUND(H$28,),1),"0.0"),ROUND(ROUND(H$20,)/ROUND(H$28,),-INT(LOG10(ROUND(H$20,)/ROUND(H$28,)))+1))))</f>
        <v/>
      </c>
      <c r="I55" s="256" t="str">
        <f>IF(OR(ROUND(I$20,)="",ROUND(I$20,)&lt;=0,ROUND(I$28,)=""),"",IF(ROUND(I$20,)/ROUND(I$28,)&gt;=9.95,TEXT(ROUND(ROUND(I$20,)/ROUND(I$28,),),"###,###"),IF(ROUND(I$20,)/ROUND(I$28,)&gt;=0.995,TEXT(ROUND(ROUND(I$20,)/ROUND(I$28,),1),"0.0"),ROUND(ROUND(I$20,)/ROUND(I$28,),-INT(LOG10(ROUND(I$20,)/ROUND(I$28,)))+1))))</f>
        <v/>
      </c>
      <c r="J55" s="256" t="str">
        <f>IF(OR(ROUND(J$20,)="",ROUND(J$20,)&lt;=0,ROUND(J$28,)=""),"",IF(ROUND(J$20,)/ROUND(J$28,)&gt;=9.95,TEXT(ROUND(ROUND(J$20,)/ROUND(J$28,),),"###,###"),IF(ROUND(J$20,)/ROUND(J$28,)&gt;=0.995,TEXT(ROUND(ROUND(J$20,)/ROUND(J$28,),1),"0.0"),ROUND(ROUND(J$20,)/ROUND(J$28,),-INT(LOG10(ROUND(J$20,)/ROUND(J$28,)))+1))))</f>
        <v/>
      </c>
      <c r="K55" s="256" t="str">
        <f>IF(OR(ROUND(K$20,)="",ROUND(K$20,)&lt;=0,ROUND(K$28,)=""),"",IF(ROUND(K$20,)/ROUND(K$28,)&gt;=9.95,TEXT(ROUND(ROUND(K$20,)/ROUND(K$28,),),"###,###"),IF(ROUND(K$20,)/ROUND(K$28,)&gt;=0.995,TEXT(ROUND(ROUND(K$20,)/ROUND(K$28,),1),"0.0"),ROUND(ROUND(K$20,)/ROUND(K$28,),-INT(LOG10(ROUND(K$20,)/ROUND(K$28,)))+1))))</f>
        <v/>
      </c>
      <c r="L55" s="440" t="str">
        <f>IF(AND(K57&gt;1,K57&gt;1,J57&gt;1),ROUND(L57,2),"")</f>
        <v/>
      </c>
    </row>
    <row r="56" spans="2:12" ht="30" customHeight="1">
      <c r="B56" s="486"/>
      <c r="C56" s="449"/>
      <c r="D56" s="452"/>
      <c r="E56" s="422" t="s">
        <v>35</v>
      </c>
      <c r="F56" s="423" t="s">
        <v>27</v>
      </c>
      <c r="G56" s="424"/>
      <c r="H56" s="425" t="str">
        <f>IF(OR(H55="",G55=""),"",IF(H55/G55*100&gt;=0.05,TEXT(ROUND(H55/G55*100,1),"0.0"),IF(H55/G55*100&gt;=0.005,TEXT(ROUND(H55/G55*100,2),"0.00"),ROUND(H55/G55*100,-INT(LOG10(H55/G55*100))))))</f>
        <v/>
      </c>
      <c r="I56" s="425" t="str">
        <f>IF(OR(I55="",H55=""),"",IF(I55/H55*100&gt;=0.05,TEXT(ROUND(I55/H55*100,1),"0.0"),IF(I55/H55*100&gt;=0.005,TEXT(ROUND(I55/H55*100,2),"0.00"),ROUND(I55/H55*100,-INT(LOG10(I55/H55*100))))))</f>
        <v/>
      </c>
      <c r="J56" s="425" t="str">
        <f>IF(OR(J55="",I55=""),"",IF(J55/I55*100&gt;=0.05,TEXT(ROUND(J55/I55*100,1),"0.0"),IF(J55/I55*100&gt;=0.005,TEXT(ROUND(J55/I55*100,2),"0.00"),ROUND(J55/I55*100,-INT(LOG10(J55/I55*100))))))</f>
        <v/>
      </c>
      <c r="K56" s="425" t="str">
        <f>IF(OR(K55="",J55=""),"",IF(K55/J55*100&gt;=0.05,TEXT(ROUND(K55/J55*100,1),"0.0"),IF(K55/J55*100&gt;=0.005,TEXT(ROUND(K55/J55*100,2),"0.00"),ROUND(K55/J55*100,-INT(LOG10(K55/J55*100))))))</f>
        <v/>
      </c>
      <c r="L56" s="441"/>
    </row>
    <row r="57" spans="2:12" ht="24" hidden="1" customHeight="1">
      <c r="B57" s="486"/>
      <c r="C57" s="449"/>
      <c r="D57" s="389"/>
      <c r="E57" s="422"/>
      <c r="F57" s="423"/>
      <c r="G57" s="424"/>
      <c r="H57" s="426">
        <f>IF(H56="",1,H56)</f>
        <v>1</v>
      </c>
      <c r="I57" s="426">
        <f>IF(I56="",1,I56)</f>
        <v>1</v>
      </c>
      <c r="J57" s="426">
        <f>IF(J56="",1,J56)</f>
        <v>1</v>
      </c>
      <c r="K57" s="426">
        <f>IF(K56="",1,K56)</f>
        <v>1</v>
      </c>
      <c r="L57" s="427" t="str">
        <f>IF(K57&gt;=2,POWER(H57*I57*J57*K57,1/L58),"")</f>
        <v/>
      </c>
    </row>
    <row r="58" spans="2:12" ht="24" hidden="1" customHeight="1">
      <c r="B58" s="486"/>
      <c r="C58" s="450"/>
      <c r="D58" s="394"/>
      <c r="E58" s="428"/>
      <c r="F58" s="429"/>
      <c r="G58" s="430"/>
      <c r="H58" s="428" t="str">
        <f>IF(H56="","",1)</f>
        <v/>
      </c>
      <c r="I58" s="428" t="str">
        <f>IF(I56="","",1)</f>
        <v/>
      </c>
      <c r="J58" s="428" t="str">
        <f>IF(J56="","",1)</f>
        <v/>
      </c>
      <c r="K58" s="428" t="str">
        <f>IF(K56="","",1)</f>
        <v/>
      </c>
      <c r="L58" s="431">
        <f>SUM(H58:K58)</f>
        <v>0</v>
      </c>
    </row>
    <row r="59" spans="2:12" ht="30" customHeight="1">
      <c r="B59" s="486"/>
      <c r="C59" s="448" t="s">
        <v>42</v>
      </c>
      <c r="D59" s="453"/>
      <c r="E59" s="420" t="s">
        <v>34</v>
      </c>
      <c r="F59" s="421"/>
      <c r="G59" s="256" t="str">
        <f>IF(OR(ROUND(G$21,)="",ROUND(G$21,)&lt;=0,ROUND(G$28,)=""),"",IF(ROUND(G$21,)/ROUND(G$28,)&gt;=9.95,TEXT(ROUND(ROUND(G$21,)/ROUND(G$28,),),"###,###"),IF(ROUND(G$21,)/ROUND(G$28,)&gt;=0.995,TEXT(ROUND(ROUND(G$21,)/ROUND(G$28,),1),"0.0"),ROUND(ROUND(G$21,)/ROUND(G$28,),-INT(LOG10(ROUND(G$21,)/ROUND(G$28,)))+1))))</f>
        <v/>
      </c>
      <c r="H59" s="256" t="str">
        <f>IF(OR(ROUND(H$21,)="",ROUND(H$21,)&lt;=0,ROUND(H$28,)=""),"",IF(ROUND(H$21,)/ROUND(H$28,)&gt;=9.95,TEXT(ROUND(ROUND(H$21,)/ROUND(H$28,),),"###,###"),IF(ROUND(H$21,)/ROUND(H$28,)&gt;=0.995,TEXT(ROUND(ROUND(H$21,)/ROUND(H$28,),1),"0.0"),ROUND(ROUND(H$21,)/ROUND(H$28,),-INT(LOG10(ROUND(H$21,)/ROUND(H$28,)))+1))))</f>
        <v/>
      </c>
      <c r="I59" s="256" t="str">
        <f>IF(OR(ROUND(I$21,)="",ROUND(I$21,)&lt;=0,ROUND(I$28,)=""),"",IF(ROUND(I$21,)/ROUND(I$28,)&gt;=9.95,TEXT(ROUND(ROUND(I$21,)/ROUND(I$28,),),"###,###"),IF(ROUND(I$21,)/ROUND(I$28,)&gt;=0.995,TEXT(ROUND(ROUND(I$21,)/ROUND(I$28,),1),"0.0"),ROUND(ROUND(I$21,)/ROUND(I$28,),-INT(LOG10(ROUND(I$21,)/ROUND(I$28,)))+1))))</f>
        <v/>
      </c>
      <c r="J59" s="256" t="str">
        <f>IF(OR(ROUND(J$21,)="",ROUND(J$21,)&lt;=0,ROUND(J$28,)=""),"",IF(ROUND(J$21,)/ROUND(J$28,)&gt;=9.95,TEXT(ROUND(ROUND(J$21,)/ROUND(J$28,),),"###,###"),IF(ROUND(J$21,)/ROUND(J$28,)&gt;=0.995,TEXT(ROUND(ROUND(J$21,)/ROUND(J$28,),1),"0.0"),ROUND(ROUND(J$21,)/ROUND(J$28,),-INT(LOG10(ROUND(J$21,)/ROUND(J$28,)))+1))))</f>
        <v/>
      </c>
      <c r="K59" s="256" t="str">
        <f>IF(OR(ROUND(K$21,)="",ROUND(K$21,)&lt;=0,ROUND(K$28,)=""),"",IF(ROUND(K$21,)/ROUND(K$28,)&gt;=9.95,TEXT(ROUND(ROUND(K$21,)/ROUND(K$28,),),"###,###"),IF(ROUND(K$21,)/ROUND(K$28,)&gt;=0.995,TEXT(ROUND(ROUND(K$21,)/ROUND(K$28,),1),"0.0"),ROUND(ROUND(K$21,)/ROUND(K$28,),-INT(LOG10(ROUND(K$21,)/ROUND(K$28,)))+1))))</f>
        <v/>
      </c>
      <c r="L59" s="440" t="str">
        <f>IF(AND(K61&gt;1,K61&gt;1,J61&gt;1),ROUND(L61,2),"")</f>
        <v/>
      </c>
    </row>
    <row r="60" spans="2:12" ht="30" customHeight="1">
      <c r="B60" s="486"/>
      <c r="C60" s="454"/>
      <c r="D60" s="455"/>
      <c r="E60" s="422" t="s">
        <v>35</v>
      </c>
      <c r="F60" s="423" t="s">
        <v>27</v>
      </c>
      <c r="G60" s="424"/>
      <c r="H60" s="425" t="str">
        <f>IF(OR(H59="",G59=""),"",IF(H59/G59*100&gt;=0.05,TEXT(ROUND(H59/G59*100,1),"0.0"),IF(H59/G59*100&gt;=0.005,TEXT(ROUND(H59/G59*100,2),"0.00"),ROUND(H59/G59*100,-INT(LOG10(H59/G59*100))))))</f>
        <v/>
      </c>
      <c r="I60" s="425" t="str">
        <f>IF(OR(I59="",H59=""),"",IF(I59/H59*100&gt;=0.05,TEXT(ROUND(I59/H59*100,1),"0.0"),IF(I59/H59*100&gt;=0.005,TEXT(ROUND(I59/H59*100,2),"0.00"),ROUND(I59/H59*100,-INT(LOG10(I59/H59*100))))))</f>
        <v/>
      </c>
      <c r="J60" s="425" t="str">
        <f>IF(OR(J59="",I59=""),"",IF(J59/I59*100&gt;=0.05,TEXT(ROUND(J59/I59*100,1),"0.0"),IF(J59/I59*100&gt;=0.005,TEXT(ROUND(J59/I59*100,2),"0.00"),ROUND(J59/I59*100,-INT(LOG10(J59/I59*100))))))</f>
        <v/>
      </c>
      <c r="K60" s="425" t="str">
        <f>IF(OR(K59="",J59=""),"",IF(K59/J59*100&gt;=0.05,TEXT(ROUND(K59/J59*100,1),"0.0"),IF(K59/J59*100&gt;=0.005,TEXT(ROUND(K59/J59*100,2),"0.00"),ROUND(K59/J59*100,-INT(LOG10(K59/J59*100))))))</f>
        <v/>
      </c>
      <c r="L60" s="441"/>
    </row>
    <row r="61" spans="2:12" ht="24" hidden="1" customHeight="1">
      <c r="B61" s="486"/>
      <c r="C61" s="454"/>
      <c r="D61" s="455"/>
      <c r="E61" s="422"/>
      <c r="F61" s="423"/>
      <c r="G61" s="424"/>
      <c r="H61" s="426">
        <f>IF(H60="",1,H60)</f>
        <v>1</v>
      </c>
      <c r="I61" s="426">
        <f>IF(I60="",1,I60)</f>
        <v>1</v>
      </c>
      <c r="J61" s="426">
        <f>IF(J60="",1,J60)</f>
        <v>1</v>
      </c>
      <c r="K61" s="426">
        <f>IF(K60="",1,K60)</f>
        <v>1</v>
      </c>
      <c r="L61" s="427" t="str">
        <f>IF(K61&gt;=2,POWER(H61*I61*J61*K61,1/L62),"")</f>
        <v/>
      </c>
    </row>
    <row r="62" spans="2:12" ht="24" hidden="1" customHeight="1">
      <c r="B62" s="486"/>
      <c r="C62" s="456"/>
      <c r="D62" s="457"/>
      <c r="E62" s="428"/>
      <c r="F62" s="429"/>
      <c r="G62" s="430"/>
      <c r="H62" s="428" t="str">
        <f>IF(H60="","",1)</f>
        <v/>
      </c>
      <c r="I62" s="428" t="str">
        <f>IF(I60="","",1)</f>
        <v/>
      </c>
      <c r="J62" s="428" t="str">
        <f>IF(J60="","",1)</f>
        <v/>
      </c>
      <c r="K62" s="428" t="str">
        <f>IF(K60="","",1)</f>
        <v/>
      </c>
      <c r="L62" s="431">
        <f>SUM(H62:K62)</f>
        <v>0</v>
      </c>
    </row>
    <row r="63" spans="2:12" ht="30" customHeight="1">
      <c r="B63" s="486"/>
      <c r="C63" s="442" t="s">
        <v>43</v>
      </c>
      <c r="D63" s="443"/>
      <c r="E63" s="420" t="s">
        <v>34</v>
      </c>
      <c r="F63" s="421"/>
      <c r="G63" s="256" t="str">
        <f>IF(OR(ROUND(G$22,)="",ROUND(G$22,)&lt;=0,ROUND(G$28,)=""),"",IF(ROUND(G$22,)/ROUND(G$28,)&gt;=9.95,TEXT(ROUND(ROUND(G$22,)/ROUND(G$28,),),"###,###"),IF(ROUND(G$22,)/ROUND(G$28,)&gt;=0.995,TEXT(ROUND(ROUND(G$22,)/ROUND(G$28,),1),"0.0"),ROUND(ROUND(G$22,)/ROUND(G$28,),-INT(LOG10(ROUND(G$22,)/ROUND(G$28,)))+1))))</f>
        <v/>
      </c>
      <c r="H63" s="256" t="str">
        <f>IF(OR(ROUND(H$22,)="",ROUND(H$22,)&lt;=0,ROUND(H$28,)=""),"",IF(ROUND(H$22,)/ROUND(H$28,)&gt;=9.95,TEXT(ROUND(ROUND(H$22,)/ROUND(H$28,),),"###,###"),IF(ROUND(H$22,)/ROUND(H$28,)&gt;=0.995,TEXT(ROUND(ROUND(H$22,)/ROUND(H$28,),1),"0.0"),ROUND(ROUND(H$22,)/ROUND(H$28,),-INT(LOG10(ROUND(H$22,)/ROUND(H$28,)))+1))))</f>
        <v/>
      </c>
      <c r="I63" s="256" t="str">
        <f>IF(OR(ROUND(I$22,)="",ROUND(I$22,)&lt;=0,ROUND(I$28,)=""),"",IF(ROUND(I$22,)/ROUND(I$28,)&gt;=9.95,TEXT(ROUND(ROUND(I$22,)/ROUND(I$28,),),"###,###"),IF(ROUND(I$22,)/ROUND(I$28,)&gt;=0.995,TEXT(ROUND(ROUND(I$22,)/ROUND(I$28,),1),"0.0"),ROUND(ROUND(I$22,)/ROUND(I$28,),-INT(LOG10(ROUND(I$22,)/ROUND(I$28,)))+1))))</f>
        <v/>
      </c>
      <c r="J63" s="256" t="str">
        <f>IF(OR(ROUND(J$22,)="",ROUND(J$22,)&lt;=0,ROUND(J$28,)=""),"",IF(ROUND(J$22,)/ROUND(J$28,)&gt;=9.95,TEXT(ROUND(ROUND(J$22,)/ROUND(J$28,),),"###,###"),IF(ROUND(J$22,)/ROUND(J$28,)&gt;=0.995,TEXT(ROUND(ROUND(J$22,)/ROUND(J$28,),1),"0.0"),ROUND(ROUND(J$22,)/ROUND(J$28,),-INT(LOG10(ROUND(J$22,)/ROUND(J$28,)))+1))))</f>
        <v/>
      </c>
      <c r="K63" s="256" t="str">
        <f>IF(OR(ROUND(K$22,)="",ROUND(K$22,)&lt;=0,ROUND(K$28,)=""),"",IF(ROUND(K$22,)/ROUND(K$28,)&gt;=9.95,TEXT(ROUND(ROUND(K$22,)/ROUND(K$28,),),"###,###"),IF(ROUND(K$22,)/ROUND(K$28,)&gt;=0.995,TEXT(ROUND(ROUND(K$22,)/ROUND(K$28,),1),"0.0"),ROUND(ROUND(K$22,)/ROUND(K$28,),-INT(LOG10(ROUND(K$22,)/ROUND(K$28,)))+1))))</f>
        <v/>
      </c>
      <c r="L63" s="440" t="str">
        <f>IF(AND(K65&gt;1,K65&gt;1,J65&gt;1),ROUND(L65,2),"")</f>
        <v/>
      </c>
    </row>
    <row r="64" spans="2:12" ht="30" customHeight="1">
      <c r="B64" s="486"/>
      <c r="C64" s="444"/>
      <c r="D64" s="445"/>
      <c r="E64" s="422" t="s">
        <v>35</v>
      </c>
      <c r="F64" s="423" t="s">
        <v>27</v>
      </c>
      <c r="G64" s="424"/>
      <c r="H64" s="425" t="str">
        <f>IF(OR(H63="",G63=""),"",IF(H63/G63*100&gt;=0.05,TEXT(ROUND(H63/G63*100,1),"0.0"),IF(H63/G63*100&gt;=0.005,TEXT(ROUND(H63/G63*100,2),"0.00"),ROUND(H63/G63*100,-INT(LOG10(H63/G63*100))))))</f>
        <v/>
      </c>
      <c r="I64" s="425" t="str">
        <f>IF(OR(I63="",H63=""),"",IF(I63/H63*100&gt;=0.05,TEXT(ROUND(I63/H63*100,1),"0.0"),IF(I63/H63*100&gt;=0.005,TEXT(ROUND(I63/H63*100,2),"0.00"),ROUND(I63/H63*100,-INT(LOG10(I63/H63*100))))))</f>
        <v/>
      </c>
      <c r="J64" s="425" t="str">
        <f>IF(OR(J63="",I63=""),"",IF(J63/I63*100&gt;=0.05,TEXT(ROUND(J63/I63*100,1),"0.0"),IF(J63/I63*100&gt;=0.005,TEXT(ROUND(J63/I63*100,2),"0.00"),ROUND(J63/I63*100,-INT(LOG10(J63/I63*100))))))</f>
        <v/>
      </c>
      <c r="K64" s="425" t="str">
        <f>IF(OR(K63="",J63=""),"",IF(K63/J63*100&gt;=0.05,TEXT(ROUND(K63/J63*100,1),"0.0"),IF(K63/J63*100&gt;=0.005,TEXT(ROUND(K63/J63*100,2),"0.00"),ROUND(K63/J63*100,-INT(LOG10(K63/J63*100))))))</f>
        <v/>
      </c>
      <c r="L64" s="441"/>
    </row>
    <row r="65" spans="2:12" ht="18" hidden="1" customHeight="1">
      <c r="B65" s="486"/>
      <c r="C65" s="444"/>
      <c r="D65" s="445"/>
      <c r="E65" s="422"/>
      <c r="F65" s="423"/>
      <c r="G65" s="424"/>
      <c r="H65" s="426">
        <f>IF(H64="",1,H64)</f>
        <v>1</v>
      </c>
      <c r="I65" s="426">
        <f>IF(I64="",1,I64)</f>
        <v>1</v>
      </c>
      <c r="J65" s="426">
        <f>IF(J64="",1,J64)</f>
        <v>1</v>
      </c>
      <c r="K65" s="426">
        <f>IF(K64="",1,K64)</f>
        <v>1</v>
      </c>
      <c r="L65" s="427" t="str">
        <f>IF(K65&gt;=2,POWER(H65*I65*J65*K65,1/L66),"")</f>
        <v/>
      </c>
    </row>
    <row r="66" spans="2:12" ht="18" hidden="1" customHeight="1">
      <c r="B66" s="487"/>
      <c r="C66" s="446"/>
      <c r="D66" s="447"/>
      <c r="E66" s="428"/>
      <c r="F66" s="429"/>
      <c r="G66" s="430"/>
      <c r="H66" s="428" t="str">
        <f>IF(H64="","",1)</f>
        <v/>
      </c>
      <c r="I66" s="428" t="str">
        <f>IF(I64="","",1)</f>
        <v/>
      </c>
      <c r="J66" s="428" t="str">
        <f>IF(J64="","",1)</f>
        <v/>
      </c>
      <c r="K66" s="428" t="str">
        <f>IF(K64="","",1)</f>
        <v/>
      </c>
      <c r="L66" s="431">
        <f>SUM(H66:K66)</f>
        <v>0</v>
      </c>
    </row>
    <row r="67" spans="2:12">
      <c r="B67" s="368"/>
      <c r="C67" s="368"/>
      <c r="D67" s="368"/>
      <c r="E67" s="368"/>
      <c r="F67" s="433"/>
      <c r="G67" s="368"/>
      <c r="H67" s="368"/>
      <c r="I67" s="368"/>
      <c r="J67" s="368"/>
      <c r="K67" s="368"/>
      <c r="L67" s="368"/>
    </row>
  </sheetData>
  <sheetProtection sheet="1" selectLockedCells="1"/>
  <mergeCells count="38">
    <mergeCell ref="L39:L40"/>
    <mergeCell ref="B8:L8"/>
    <mergeCell ref="C21:E21"/>
    <mergeCell ref="C22:E22"/>
    <mergeCell ref="C23:E23"/>
    <mergeCell ref="C26:E26"/>
    <mergeCell ref="C19:E19"/>
    <mergeCell ref="D17:E17"/>
    <mergeCell ref="D16:E16"/>
    <mergeCell ref="D18:E18"/>
    <mergeCell ref="B14:B26"/>
    <mergeCell ref="B27:B29"/>
    <mergeCell ref="C28:E28"/>
    <mergeCell ref="C29:E29"/>
    <mergeCell ref="B31:B66"/>
    <mergeCell ref="C31:D34"/>
    <mergeCell ref="C43:C46"/>
    <mergeCell ref="D43:D46"/>
    <mergeCell ref="C35:C38"/>
    <mergeCell ref="D35:D38"/>
    <mergeCell ref="C39:C42"/>
    <mergeCell ref="D39:D42"/>
    <mergeCell ref="I4:L5"/>
    <mergeCell ref="L43:L44"/>
    <mergeCell ref="C63:D66"/>
    <mergeCell ref="L63:L64"/>
    <mergeCell ref="C51:D54"/>
    <mergeCell ref="L51:L52"/>
    <mergeCell ref="C55:C58"/>
    <mergeCell ref="D55:D56"/>
    <mergeCell ref="L55:L56"/>
    <mergeCell ref="C59:D62"/>
    <mergeCell ref="L59:L60"/>
    <mergeCell ref="C47:C50"/>
    <mergeCell ref="D47:D50"/>
    <mergeCell ref="L47:L48"/>
    <mergeCell ref="L31:L32"/>
    <mergeCell ref="L35:L36"/>
  </mergeCells>
  <phoneticPr fontId="42"/>
  <conditionalFormatting sqref="B10:E10">
    <cfRule type="expression" dxfId="124" priority="14">
      <formula>$M$14&gt;0</formula>
    </cfRule>
  </conditionalFormatting>
  <conditionalFormatting sqref="B11:E11">
    <cfRule type="expression" dxfId="123" priority="12">
      <formula>$L$24&gt;0</formula>
    </cfRule>
  </conditionalFormatting>
  <conditionalFormatting sqref="B12:E12">
    <cfRule type="expression" dxfId="122" priority="11">
      <formula>$L$25&gt;0</formula>
    </cfRule>
  </conditionalFormatting>
  <conditionalFormatting sqref="B13:E13">
    <cfRule type="expression" dxfId="121" priority="10">
      <formula>$L$30&gt;0</formula>
    </cfRule>
  </conditionalFormatting>
  <conditionalFormatting sqref="C28:E28">
    <cfRule type="expression" dxfId="120" priority="1">
      <formula>$C$28=""</formula>
    </cfRule>
  </conditionalFormatting>
  <conditionalFormatting sqref="F28">
    <cfRule type="expression" dxfId="119" priority="2">
      <formula>$F$28=""</formula>
    </cfRule>
  </conditionalFormatting>
  <conditionalFormatting sqref="G28">
    <cfRule type="expression" dxfId="118" priority="5">
      <formula>MOD($G$28,1)&gt;0</formula>
    </cfRule>
  </conditionalFormatting>
  <conditionalFormatting sqref="G14:K18">
    <cfRule type="expression" dxfId="117" priority="258">
      <formula>G$24&lt;&gt;"OK"</formula>
    </cfRule>
  </conditionalFormatting>
  <conditionalFormatting sqref="G15:K18">
    <cfRule type="expression" dxfId="116" priority="17">
      <formula>G15&gt;G$14</formula>
    </cfRule>
  </conditionalFormatting>
  <conditionalFormatting sqref="G16:K17">
    <cfRule type="expression" dxfId="115" priority="272">
      <formula>OR(G$14&lt;G$15,G$14&lt;G$16,G$14&lt;G$17,G$14&lt;G$18)</formula>
    </cfRule>
  </conditionalFormatting>
  <conditionalFormatting sqref="G19:K19">
    <cfRule type="expression" dxfId="114" priority="15">
      <formula>G$25="NG"</formula>
    </cfRule>
  </conditionalFormatting>
  <conditionalFormatting sqref="G20:K20">
    <cfRule type="expression" dxfId="113" priority="30">
      <formula>G$25="NG"</formula>
    </cfRule>
  </conditionalFormatting>
  <conditionalFormatting sqref="H28">
    <cfRule type="expression" dxfId="112" priority="4">
      <formula>MOD($H$28,1)&gt;0</formula>
    </cfRule>
  </conditionalFormatting>
  <conditionalFormatting sqref="I28">
    <cfRule type="expression" dxfId="111" priority="3">
      <formula>MOD($I$28,1)&gt;0</formula>
    </cfRule>
  </conditionalFormatting>
  <conditionalFormatting sqref="J28">
    <cfRule type="expression" dxfId="110" priority="6">
      <formula>MOD($J$28,1)&gt;0</formula>
    </cfRule>
  </conditionalFormatting>
  <conditionalFormatting sqref="K28">
    <cfRule type="expression" dxfId="109" priority="9">
      <formula>MOD($K$28,1)&gt;0</formula>
    </cfRule>
  </conditionalFormatting>
  <dataValidations xWindow="683" yWindow="399" count="7">
    <dataValidation type="decimal" allowBlank="1" showInputMessage="1" errorTitle="数値で入力してください" error="数値以外は入力できません。" sqref="G24:K24" xr:uid="{00000000-0002-0000-0100-000000000000}">
      <formula1>0</formula1>
      <formula2>99999999999</formula2>
    </dataValidation>
    <dataValidation type="list" imeMode="hiragana" allowBlank="1" showInputMessage="1" promptTitle="使用量（第１表）と密接な関係を持つ項目名" prompt="売上高、店舗面積、来店客数、レジカウント数等をドロップダウンリストから選択_x000a_するか直接入力してください_x000a_入力することでピンク色が消えます" sqref="C28:E28" xr:uid="{4F8491CE-17F2-49FD-9C7D-EBF1D272FF76}">
      <formula1>"スーパーマーケットの売上高,持ち帰りの売上高,持ち帰り及び通販の売上高,店舗面積,来客数,レジカウント件数,売上個数,持ち帰り点数,出荷件数,店舗数"</formula1>
    </dataValidation>
    <dataValidation type="custom" allowBlank="1" showInputMessage="1" showErrorMessage="1" sqref="A8" xr:uid="{00000000-0002-0000-0100-000003000000}">
      <formula1>IF(A8="",TRUE,FALSE)</formula1>
    </dataValidation>
    <dataValidation type="whole" allowBlank="1" showInputMessage="1" showErrorMessage="1" errorTitle="整数値を入力してください" error="小数点第１位を四捨五入した整数値を入力してください" sqref="G28:K28 G14:K22" xr:uid="{00000000-0002-0000-0100-000004000000}">
      <formula1>0</formula1>
      <formula2>999999999</formula2>
    </dataValidation>
    <dataValidation allowBlank="1" showInputMessage="1" sqref="G25:K25" xr:uid="{00000000-0002-0000-0100-000005000000}"/>
    <dataValidation allowBlank="1" showInputMessage="1" showErrorMessage="1" promptTitle="セル番号：Ｋ５" prompt="起算日はこの月からになっていますか？" sqref="K12" xr:uid="{BDD11FC2-6070-4DF9-A1CF-0688A15DE69A}"/>
    <dataValidation type="list" imeMode="hiragana" allowBlank="1" showInputMessage="1" promptTitle="単位を入れてください" prompt="左記の項目の単位をドロップダウンリストから選択するか、直接入力してください_x000a_入力することでピンク色のセルが消えます" sqref="F28" xr:uid="{9F93AA51-0E3C-40DC-9128-BCDAFB572372}">
      <formula1>"百万円,万円,千円,㎡,千人,件,個,点,件,店,組"</formula1>
    </dataValidation>
  </dataValidations>
  <printOptions horizontalCentered="1" verticalCentered="1"/>
  <pageMargins left="0.59055118110236227" right="0.59055118110236227" top="0.59055118110236227" bottom="0.59055118110236227" header="0.31496062992125984" footer="0.31496062992125984"/>
  <pageSetup paperSize="9" scale="61" fitToHeight="2" orientation="portrait" r:id="rId1"/>
  <rowBreaks count="1" manualBreakCount="1">
    <brk id="7" min="1"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1514" r:id="rId4" name="Option Button 10">
              <controlPr locked="0" defaultSize="0" autoFill="0" autoLine="0" autoPict="0" altText="はい">
                <anchor moveWithCells="1">
                  <from>
                    <xdr:col>5</xdr:col>
                    <xdr:colOff>47625</xdr:colOff>
                    <xdr:row>1</xdr:row>
                    <xdr:rowOff>66675</xdr:rowOff>
                  </from>
                  <to>
                    <xdr:col>5</xdr:col>
                    <xdr:colOff>457200</xdr:colOff>
                    <xdr:row>1</xdr:row>
                    <xdr:rowOff>247650</xdr:rowOff>
                  </to>
                </anchor>
              </controlPr>
            </control>
          </mc:Choice>
        </mc:AlternateContent>
        <mc:AlternateContent xmlns:mc="http://schemas.openxmlformats.org/markup-compatibility/2006">
          <mc:Choice Requires="x14">
            <control shapeId="21515" r:id="rId5" name="Option Button 11">
              <controlPr locked="0" defaultSize="0" autoFill="0" autoLine="0" autoPict="0" altText="いいえ">
                <anchor moveWithCells="1">
                  <from>
                    <xdr:col>6</xdr:col>
                    <xdr:colOff>200025</xdr:colOff>
                    <xdr:row>1</xdr:row>
                    <xdr:rowOff>47625</xdr:rowOff>
                  </from>
                  <to>
                    <xdr:col>6</xdr:col>
                    <xdr:colOff>619125</xdr:colOff>
                    <xdr:row>1</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pageSetUpPr fitToPage="1"/>
  </sheetPr>
  <dimension ref="A1:BG444"/>
  <sheetViews>
    <sheetView zoomScaleNormal="100" zoomScaleSheetLayoutView="100" workbookViewId="0">
      <pane xSplit="56" ySplit="1" topLeftCell="BE26" activePane="bottomRight" state="frozenSplit"/>
      <selection pane="topRight"/>
      <selection pane="bottomLeft"/>
      <selection pane="bottomRight" activeCell="J51" sqref="J51:AH51"/>
    </sheetView>
  </sheetViews>
  <sheetFormatPr defaultColWidth="2.75" defaultRowHeight="15"/>
  <cols>
    <col min="1" max="15" width="2.75" style="77"/>
    <col min="16" max="17" width="2.75" style="77" customWidth="1"/>
    <col min="18" max="19" width="2.75" style="77"/>
    <col min="20" max="20" width="2.625" style="77" customWidth="1"/>
    <col min="21" max="29" width="2.75" style="77" customWidth="1"/>
    <col min="30" max="36" width="2.75" style="77"/>
    <col min="37" max="37" width="2.75" style="77" customWidth="1"/>
    <col min="38" max="40" width="2.75" style="77"/>
    <col min="41" max="41" width="2.75" style="77" customWidth="1"/>
    <col min="42" max="46" width="2.75" style="77"/>
    <col min="47" max="47" width="2.75" style="77" customWidth="1"/>
    <col min="48" max="57" width="2.75" style="77"/>
    <col min="58" max="58" width="8.625" style="281" hidden="1" customWidth="1"/>
    <col min="59" max="59" width="2.75" style="77" hidden="1" customWidth="1"/>
    <col min="60" max="60" width="2.75" style="77" customWidth="1"/>
    <col min="61" max="16384" width="2.75" style="77"/>
  </cols>
  <sheetData>
    <row r="1" spans="1:59" ht="30" customHeight="1">
      <c r="A1" s="622" t="s">
        <v>44</v>
      </c>
      <c r="B1" s="622"/>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622"/>
      <c r="AE1" s="622"/>
      <c r="AF1" s="622"/>
      <c r="AG1" s="622"/>
      <c r="AH1" s="622"/>
      <c r="AI1" s="622"/>
      <c r="AJ1" s="623"/>
      <c r="AK1" s="623"/>
      <c r="AL1" s="623"/>
      <c r="AM1" s="623"/>
      <c r="AN1" s="623"/>
      <c r="AO1" s="623"/>
      <c r="AP1" s="623"/>
      <c r="AQ1" s="623"/>
      <c r="AR1" s="623"/>
      <c r="AS1" s="186"/>
      <c r="AT1" s="186"/>
      <c r="AU1" s="186"/>
      <c r="AV1" s="624" t="s">
        <v>45</v>
      </c>
      <c r="AW1" s="624"/>
      <c r="AX1" s="624"/>
      <c r="AY1" s="624"/>
      <c r="AZ1" s="624"/>
      <c r="BA1" s="624"/>
      <c r="BB1" s="625">
        <v>240829</v>
      </c>
      <c r="BC1" s="626"/>
      <c r="BD1" s="627"/>
      <c r="BF1" s="351"/>
      <c r="BG1" s="352"/>
    </row>
    <row r="2" spans="1:59" ht="26.25" customHeight="1">
      <c r="A2" s="178"/>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c r="AK2" s="179"/>
      <c r="AL2" s="179"/>
      <c r="AM2" s="179"/>
      <c r="AN2" s="179"/>
      <c r="AO2" s="179"/>
      <c r="AP2" s="179"/>
      <c r="AQ2" s="179"/>
      <c r="AR2" s="179"/>
      <c r="AS2" s="179"/>
      <c r="AT2" s="179"/>
      <c r="AU2" s="179"/>
      <c r="AV2" s="179"/>
      <c r="AW2" s="179"/>
      <c r="AX2" s="179"/>
      <c r="AY2" s="179"/>
      <c r="AZ2" s="179"/>
      <c r="BA2" s="179"/>
      <c r="BB2" s="179"/>
      <c r="BC2" s="179"/>
      <c r="BD2" s="179"/>
    </row>
    <row r="3" spans="1:59" ht="15.75" thickBot="1">
      <c r="A3" s="179"/>
      <c r="B3" s="179"/>
      <c r="C3" s="179"/>
      <c r="D3" s="179"/>
      <c r="E3" s="179"/>
      <c r="F3" s="179"/>
      <c r="G3" s="179"/>
      <c r="H3" s="179"/>
      <c r="I3" s="179"/>
      <c r="J3" s="179"/>
      <c r="K3" s="179"/>
      <c r="L3" s="179"/>
      <c r="M3" s="179"/>
      <c r="N3" s="179"/>
      <c r="O3" s="179"/>
      <c r="P3" s="179"/>
      <c r="Q3" s="179"/>
      <c r="R3" s="179"/>
      <c r="S3" s="179"/>
      <c r="T3" s="179"/>
      <c r="U3" s="628" t="s">
        <v>46</v>
      </c>
      <c r="V3" s="628"/>
      <c r="W3" s="628"/>
      <c r="X3" s="628"/>
      <c r="Y3" s="628"/>
      <c r="Z3" s="628"/>
      <c r="AA3" s="328"/>
      <c r="AB3" s="337"/>
      <c r="AC3" s="337"/>
      <c r="AD3" s="337"/>
      <c r="AE3" s="337"/>
      <c r="AF3" s="337"/>
      <c r="AG3" s="337"/>
      <c r="AH3" s="338"/>
      <c r="AI3" s="179"/>
      <c r="AJ3" s="179"/>
      <c r="AK3" s="179"/>
      <c r="AL3" s="179"/>
      <c r="AM3" s="179"/>
      <c r="AN3" s="179"/>
      <c r="AO3" s="179"/>
      <c r="AP3" s="179"/>
      <c r="AQ3" s="179"/>
      <c r="AR3" s="179"/>
      <c r="AS3" s="179"/>
      <c r="AT3" s="179"/>
      <c r="AU3" s="179"/>
      <c r="AV3" s="179"/>
      <c r="AW3" s="179"/>
      <c r="AX3" s="179"/>
      <c r="AY3" s="179"/>
      <c r="AZ3" s="179"/>
      <c r="BA3" s="179"/>
      <c r="BB3" s="179"/>
      <c r="BC3" s="179"/>
      <c r="BD3" s="179"/>
      <c r="BF3" s="282"/>
    </row>
    <row r="4" spans="1:59" ht="15.75" thickBot="1">
      <c r="A4" s="179"/>
      <c r="B4" s="179"/>
      <c r="C4" s="179"/>
      <c r="D4" s="179"/>
      <c r="E4" s="179"/>
      <c r="F4" s="179"/>
      <c r="G4" s="179"/>
      <c r="H4" s="179"/>
      <c r="I4" s="179"/>
      <c r="J4" s="179"/>
      <c r="K4" s="179"/>
      <c r="L4" s="179"/>
      <c r="M4" s="179"/>
      <c r="N4" s="179"/>
      <c r="O4" s="179"/>
      <c r="P4" s="179"/>
      <c r="Q4" s="179"/>
      <c r="R4" s="179"/>
      <c r="S4" s="179"/>
      <c r="T4" s="179"/>
      <c r="U4" s="179"/>
      <c r="V4" s="179"/>
      <c r="W4" s="179"/>
      <c r="X4" s="179"/>
      <c r="Y4" s="179"/>
      <c r="Z4" s="179"/>
      <c r="AA4" s="179"/>
      <c r="AB4" s="179"/>
      <c r="AC4" s="179"/>
      <c r="AD4" s="179"/>
      <c r="AE4" s="179"/>
      <c r="AF4" s="179"/>
      <c r="AG4" s="179"/>
      <c r="AH4" s="179"/>
      <c r="AI4" s="179"/>
      <c r="AJ4" s="179"/>
      <c r="AK4" s="179"/>
      <c r="AL4" s="179" t="s">
        <v>47</v>
      </c>
      <c r="AM4" s="179"/>
      <c r="AN4" s="179"/>
      <c r="AO4" s="179"/>
      <c r="AP4" s="179"/>
      <c r="AQ4" s="179"/>
      <c r="AR4" s="179"/>
      <c r="AS4" s="187"/>
      <c r="AT4" s="179" t="s">
        <v>48</v>
      </c>
      <c r="AU4" s="179"/>
      <c r="AV4" s="179"/>
      <c r="AW4" s="179"/>
      <c r="AX4" s="179"/>
      <c r="AY4" s="179"/>
      <c r="AZ4" s="179"/>
      <c r="BA4" s="179"/>
      <c r="BB4" s="179"/>
      <c r="BC4" s="179"/>
      <c r="BD4" s="179"/>
      <c r="BF4" s="283"/>
    </row>
    <row r="5" spans="1:59">
      <c r="A5" s="633" t="s">
        <v>49</v>
      </c>
      <c r="B5" s="633"/>
      <c r="C5" s="633"/>
      <c r="D5" s="633"/>
      <c r="E5" s="633"/>
      <c r="F5" s="633"/>
      <c r="G5" s="633"/>
      <c r="H5" s="633"/>
      <c r="I5" s="633"/>
      <c r="J5" s="633"/>
      <c r="K5" s="633"/>
      <c r="L5" s="633"/>
      <c r="M5" s="633"/>
      <c r="N5" s="633"/>
      <c r="O5" s="633"/>
      <c r="P5" s="633"/>
      <c r="Q5" s="633"/>
      <c r="R5" s="633"/>
      <c r="S5" s="633"/>
      <c r="T5" s="633"/>
      <c r="U5" s="633"/>
      <c r="V5" s="633"/>
      <c r="W5" s="633"/>
      <c r="X5" s="633"/>
      <c r="Y5" s="633"/>
      <c r="Z5" s="633"/>
      <c r="AA5" s="633"/>
      <c r="AB5" s="633"/>
      <c r="AC5" s="633"/>
      <c r="AD5" s="633"/>
      <c r="AE5" s="633"/>
      <c r="AF5" s="633"/>
      <c r="AG5" s="633"/>
      <c r="AH5" s="633"/>
      <c r="AI5" s="633"/>
      <c r="AJ5" s="633"/>
      <c r="AK5" s="179"/>
      <c r="AL5" s="179" t="s">
        <v>50</v>
      </c>
      <c r="AM5" s="179"/>
      <c r="AN5" s="179"/>
      <c r="AO5" s="179"/>
      <c r="AP5" s="179"/>
      <c r="AQ5" s="179"/>
      <c r="AR5" s="179"/>
      <c r="AS5" s="179"/>
      <c r="AT5" s="179"/>
      <c r="AU5" s="179"/>
      <c r="AV5" s="179"/>
      <c r="AW5" s="179"/>
      <c r="AX5" s="179"/>
      <c r="AY5" s="179"/>
      <c r="AZ5" s="179"/>
      <c r="BA5" s="179"/>
      <c r="BB5" s="179"/>
      <c r="BC5" s="179"/>
      <c r="BD5" s="179"/>
      <c r="BF5" s="283"/>
    </row>
    <row r="6" spans="1:59">
      <c r="A6" s="633"/>
      <c r="B6" s="633"/>
      <c r="C6" s="633"/>
      <c r="D6" s="633"/>
      <c r="E6" s="633"/>
      <c r="F6" s="633"/>
      <c r="G6" s="633"/>
      <c r="H6" s="633"/>
      <c r="I6" s="633"/>
      <c r="J6" s="633"/>
      <c r="K6" s="633"/>
      <c r="L6" s="633"/>
      <c r="M6" s="633"/>
      <c r="N6" s="633"/>
      <c r="O6" s="633"/>
      <c r="P6" s="633"/>
      <c r="Q6" s="633"/>
      <c r="R6" s="633"/>
      <c r="S6" s="633"/>
      <c r="T6" s="633"/>
      <c r="U6" s="633"/>
      <c r="V6" s="633"/>
      <c r="W6" s="633"/>
      <c r="X6" s="633"/>
      <c r="Y6" s="633"/>
      <c r="Z6" s="633"/>
      <c r="AA6" s="633"/>
      <c r="AB6" s="633"/>
      <c r="AC6" s="633"/>
      <c r="AD6" s="633"/>
      <c r="AE6" s="633"/>
      <c r="AF6" s="633"/>
      <c r="AG6" s="633"/>
      <c r="AH6" s="633"/>
      <c r="AI6" s="633"/>
      <c r="AJ6" s="633"/>
      <c r="AK6" s="179"/>
      <c r="AL6" s="179"/>
      <c r="AM6" s="179"/>
      <c r="AN6" s="179"/>
      <c r="AO6" s="179"/>
      <c r="AP6" s="179"/>
      <c r="AQ6" s="179"/>
      <c r="AR6" s="179"/>
      <c r="AS6" s="179"/>
      <c r="AT6" s="179"/>
      <c r="AU6" s="179"/>
      <c r="AV6" s="179"/>
      <c r="AW6" s="179"/>
      <c r="AX6" s="179"/>
      <c r="AY6" s="179"/>
      <c r="AZ6" s="179"/>
      <c r="BA6" s="179"/>
      <c r="BB6" s="179"/>
      <c r="BC6" s="179"/>
      <c r="BD6" s="179"/>
    </row>
    <row r="7" spans="1:59" ht="15" customHeight="1">
      <c r="A7" s="633"/>
      <c r="B7" s="633"/>
      <c r="C7" s="633"/>
      <c r="D7" s="633"/>
      <c r="E7" s="633"/>
      <c r="F7" s="633"/>
      <c r="G7" s="633"/>
      <c r="H7" s="633"/>
      <c r="I7" s="633"/>
      <c r="J7" s="633"/>
      <c r="K7" s="633"/>
      <c r="L7" s="633"/>
      <c r="M7" s="633"/>
      <c r="N7" s="633"/>
      <c r="O7" s="633"/>
      <c r="P7" s="633"/>
      <c r="Q7" s="633"/>
      <c r="R7" s="633"/>
      <c r="S7" s="633"/>
      <c r="T7" s="633"/>
      <c r="U7" s="633"/>
      <c r="V7" s="633"/>
      <c r="W7" s="633"/>
      <c r="X7" s="633"/>
      <c r="Y7" s="633"/>
      <c r="Z7" s="633"/>
      <c r="AA7" s="633"/>
      <c r="AB7" s="633"/>
      <c r="AC7" s="633"/>
      <c r="AD7" s="633"/>
      <c r="AE7" s="633"/>
      <c r="AF7" s="633"/>
      <c r="AG7" s="633"/>
      <c r="AH7" s="633"/>
      <c r="AI7" s="633"/>
      <c r="AJ7" s="633"/>
      <c r="AK7" s="179"/>
      <c r="AL7" s="179"/>
      <c r="AM7" s="179"/>
      <c r="AN7" s="179"/>
      <c r="AO7" s="179"/>
      <c r="AP7" s="179"/>
      <c r="AQ7" s="179"/>
      <c r="AR7" s="179"/>
      <c r="AS7" s="179"/>
      <c r="AT7" s="179"/>
      <c r="AU7" s="179"/>
      <c r="AV7" s="179"/>
      <c r="AW7" s="179"/>
      <c r="AX7" s="179"/>
      <c r="AY7" s="179"/>
      <c r="AZ7" s="179"/>
      <c r="BA7" s="179"/>
      <c r="BB7" s="179"/>
      <c r="BC7" s="179"/>
      <c r="BD7" s="179"/>
    </row>
    <row r="8" spans="1:59">
      <c r="A8" s="179"/>
      <c r="B8" s="179"/>
      <c r="C8" s="179"/>
      <c r="D8" s="179"/>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row>
    <row r="9" spans="1:59">
      <c r="A9" s="179"/>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c r="AH9" s="179"/>
      <c r="AI9" s="179"/>
      <c r="AJ9" s="179"/>
      <c r="AK9" s="179"/>
      <c r="AL9" s="179"/>
      <c r="AM9" s="179"/>
      <c r="AN9" s="179"/>
      <c r="AO9" s="179"/>
      <c r="AP9" s="179"/>
      <c r="AQ9" s="179"/>
      <c r="AR9" s="179"/>
      <c r="AS9" s="179"/>
      <c r="AT9" s="179"/>
      <c r="AU9" s="179"/>
      <c r="AV9" s="179"/>
      <c r="AW9" s="179"/>
      <c r="AX9" s="179"/>
      <c r="AY9" s="179"/>
      <c r="AZ9" s="179"/>
      <c r="BA9" s="179"/>
      <c r="BB9" s="179"/>
      <c r="BC9" s="179"/>
      <c r="BD9" s="179"/>
    </row>
    <row r="10" spans="1:59">
      <c r="A10" s="179"/>
      <c r="B10" s="629" t="s">
        <v>51</v>
      </c>
      <c r="C10" s="629"/>
      <c r="D10" s="629"/>
      <c r="E10" s="629"/>
      <c r="F10" s="629"/>
      <c r="G10" s="629"/>
      <c r="H10" s="629"/>
      <c r="I10" s="629"/>
      <c r="J10" s="629"/>
      <c r="K10" s="629"/>
      <c r="L10" s="179" t="s">
        <v>52</v>
      </c>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c r="BB10" s="179"/>
      <c r="BC10" s="179"/>
      <c r="BD10" s="179"/>
    </row>
    <row r="11" spans="1:59">
      <c r="A11" s="179"/>
      <c r="B11" s="179"/>
      <c r="C11" s="179"/>
      <c r="D11" s="179"/>
      <c r="E11" s="179"/>
      <c r="F11" s="179"/>
      <c r="G11" s="179"/>
      <c r="H11" s="179"/>
      <c r="I11" s="179"/>
      <c r="J11" s="179"/>
      <c r="K11" s="179"/>
      <c r="L11" s="179"/>
      <c r="M11" s="179"/>
      <c r="N11" s="179"/>
      <c r="O11" s="179"/>
      <c r="P11" s="179"/>
      <c r="Q11" s="179"/>
      <c r="R11" s="179"/>
      <c r="S11" s="179"/>
      <c r="T11" s="179"/>
      <c r="U11" s="179"/>
      <c r="V11" s="179"/>
      <c r="W11" s="179"/>
      <c r="X11" s="179"/>
      <c r="Y11" s="179"/>
      <c r="Z11" s="179"/>
      <c r="AA11" s="179"/>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179"/>
      <c r="AZ11" s="179"/>
      <c r="BA11" s="179"/>
      <c r="BB11" s="179"/>
      <c r="BC11" s="179"/>
      <c r="BD11" s="179"/>
    </row>
    <row r="12" spans="1:59" ht="15" customHeight="1">
      <c r="A12" s="179"/>
      <c r="B12" s="179"/>
      <c r="C12" s="180"/>
      <c r="D12" s="180"/>
      <c r="E12" s="180"/>
      <c r="F12" s="180"/>
      <c r="G12" s="180"/>
      <c r="H12" s="180"/>
      <c r="I12" s="180"/>
      <c r="J12" s="180"/>
      <c r="K12" s="180"/>
      <c r="L12" s="179"/>
      <c r="M12" s="179"/>
      <c r="N12" s="179"/>
      <c r="O12" s="179"/>
      <c r="P12" s="179"/>
      <c r="Q12" s="179"/>
      <c r="R12" s="179"/>
      <c r="S12" s="179"/>
      <c r="T12" s="179"/>
      <c r="U12" s="179"/>
      <c r="V12" s="179"/>
      <c r="W12" s="179"/>
      <c r="X12" s="179"/>
      <c r="Y12" s="179"/>
      <c r="Z12" s="179"/>
      <c r="AA12" s="179"/>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79"/>
      <c r="BC12" s="179"/>
      <c r="BD12" s="179"/>
    </row>
    <row r="13" spans="1:59">
      <c r="A13" s="179"/>
      <c r="B13" s="180"/>
      <c r="C13" s="180"/>
      <c r="D13" s="180"/>
      <c r="E13" s="180"/>
      <c r="F13" s="180"/>
      <c r="G13" s="180"/>
      <c r="H13" s="180"/>
      <c r="I13" s="180"/>
      <c r="J13" s="180"/>
      <c r="K13" s="180"/>
      <c r="L13" s="179"/>
      <c r="M13" s="179"/>
      <c r="N13" s="179"/>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79"/>
      <c r="AY13" s="179"/>
      <c r="AZ13" s="179"/>
      <c r="BA13" s="179"/>
      <c r="BB13" s="179"/>
      <c r="BC13" s="179"/>
      <c r="BD13" s="179"/>
    </row>
    <row r="14" spans="1:59">
      <c r="A14" s="179"/>
      <c r="B14" s="179"/>
      <c r="C14" s="179"/>
      <c r="D14" s="179"/>
      <c r="E14" s="179"/>
      <c r="F14" s="179"/>
      <c r="G14" s="179"/>
      <c r="H14" s="179"/>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c r="BB14" s="179"/>
      <c r="BC14" s="179"/>
      <c r="BD14" s="179"/>
    </row>
    <row r="15" spans="1:59" ht="15.75" thickBot="1">
      <c r="A15" s="179"/>
      <c r="B15" s="179"/>
      <c r="C15" s="179"/>
      <c r="D15" s="179"/>
      <c r="E15" s="179"/>
      <c r="F15" s="179"/>
      <c r="G15" s="179"/>
      <c r="H15" s="179"/>
      <c r="I15" s="179"/>
      <c r="J15" s="179"/>
      <c r="K15" s="179"/>
      <c r="L15" s="179"/>
      <c r="M15" s="179"/>
      <c r="N15" s="179"/>
      <c r="O15" s="179"/>
      <c r="P15" s="179"/>
      <c r="Q15" s="179"/>
      <c r="R15" s="179"/>
      <c r="S15" s="179"/>
      <c r="T15" s="179"/>
      <c r="U15" s="254"/>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79"/>
      <c r="AZ15" s="179"/>
      <c r="BA15" s="179"/>
      <c r="BB15" s="179"/>
      <c r="BC15" s="179"/>
      <c r="BD15" s="179"/>
    </row>
    <row r="16" spans="1:59" ht="15" customHeight="1">
      <c r="A16" s="179"/>
      <c r="B16" s="179"/>
      <c r="C16" s="179"/>
      <c r="D16" s="179"/>
      <c r="E16" s="179"/>
      <c r="F16" s="179"/>
      <c r="G16" s="179"/>
      <c r="H16" s="179"/>
      <c r="I16" s="179"/>
      <c r="J16" s="179"/>
      <c r="K16" s="179"/>
      <c r="L16" s="179"/>
      <c r="M16" s="179"/>
      <c r="N16" s="179"/>
      <c r="O16" s="179"/>
      <c r="P16" s="179"/>
      <c r="Q16" s="179" t="s">
        <v>53</v>
      </c>
      <c r="R16" s="179"/>
      <c r="S16" s="179"/>
      <c r="T16" s="179"/>
      <c r="U16" s="250" t="s">
        <v>54</v>
      </c>
      <c r="V16" s="636"/>
      <c r="W16" s="637"/>
      <c r="X16" s="637"/>
      <c r="Y16" s="637"/>
      <c r="Z16" s="637"/>
      <c r="AA16" s="634" t="s">
        <v>55</v>
      </c>
      <c r="AB16" s="635"/>
      <c r="AC16" s="635"/>
      <c r="AD16" s="635"/>
      <c r="AE16" s="638"/>
      <c r="AF16" s="639"/>
      <c r="AG16" s="639"/>
      <c r="AH16" s="639"/>
      <c r="AI16" s="640"/>
      <c r="AJ16" s="179"/>
      <c r="AK16" s="179"/>
      <c r="AL16" s="301"/>
      <c r="AM16" s="488" t="s">
        <v>614</v>
      </c>
      <c r="AN16" s="490"/>
      <c r="AO16" s="490"/>
      <c r="AP16" s="490"/>
      <c r="AQ16" s="490"/>
      <c r="AR16" s="490"/>
      <c r="AS16" s="490"/>
      <c r="AT16" s="490"/>
      <c r="AU16" s="490"/>
      <c r="AV16" s="490"/>
      <c r="AW16" s="490"/>
      <c r="AX16" s="490"/>
      <c r="AY16" s="490"/>
      <c r="AZ16" s="490"/>
      <c r="BA16" s="490"/>
      <c r="BB16" s="490"/>
      <c r="BC16" s="301"/>
      <c r="BD16" s="179"/>
    </row>
    <row r="17" spans="1:58">
      <c r="A17" s="179"/>
      <c r="B17" s="179"/>
      <c r="C17" s="179"/>
      <c r="D17" s="179"/>
      <c r="E17" s="179"/>
      <c r="F17" s="179"/>
      <c r="G17" s="179"/>
      <c r="H17" s="179"/>
      <c r="I17" s="179"/>
      <c r="J17" s="179"/>
      <c r="K17" s="179"/>
      <c r="L17" s="179"/>
      <c r="M17" s="179"/>
      <c r="N17" s="179"/>
      <c r="O17" s="179"/>
      <c r="P17" s="179"/>
      <c r="Q17" s="179" t="s">
        <v>56</v>
      </c>
      <c r="R17" s="179"/>
      <c r="S17" s="179"/>
      <c r="T17" s="179"/>
      <c r="U17" s="630"/>
      <c r="V17" s="631"/>
      <c r="W17" s="631"/>
      <c r="X17" s="631"/>
      <c r="Y17" s="631"/>
      <c r="Z17" s="631"/>
      <c r="AA17" s="631"/>
      <c r="AB17" s="631"/>
      <c r="AC17" s="631"/>
      <c r="AD17" s="631"/>
      <c r="AE17" s="631"/>
      <c r="AF17" s="631"/>
      <c r="AG17" s="631"/>
      <c r="AH17" s="631"/>
      <c r="AI17" s="632"/>
      <c r="AJ17" s="179"/>
      <c r="AK17" s="179"/>
      <c r="AL17" s="301"/>
      <c r="AM17" s="490"/>
      <c r="AN17" s="490"/>
      <c r="AO17" s="490"/>
      <c r="AP17" s="490"/>
      <c r="AQ17" s="490"/>
      <c r="AR17" s="490"/>
      <c r="AS17" s="490"/>
      <c r="AT17" s="490"/>
      <c r="AU17" s="490"/>
      <c r="AV17" s="490"/>
      <c r="AW17" s="490"/>
      <c r="AX17" s="490"/>
      <c r="AY17" s="490"/>
      <c r="AZ17" s="490"/>
      <c r="BA17" s="490"/>
      <c r="BB17" s="490"/>
      <c r="BC17" s="301"/>
      <c r="BD17" s="179"/>
    </row>
    <row r="18" spans="1:58" ht="15.75" thickBot="1">
      <c r="A18" s="179"/>
      <c r="B18" s="179"/>
      <c r="C18" s="179"/>
      <c r="D18" s="179"/>
      <c r="E18" s="179"/>
      <c r="F18" s="179"/>
      <c r="G18" s="179"/>
      <c r="H18" s="179"/>
      <c r="I18" s="179"/>
      <c r="J18" s="179"/>
      <c r="K18" s="179"/>
      <c r="L18" s="179"/>
      <c r="M18" s="179"/>
      <c r="N18" s="179"/>
      <c r="O18" s="179"/>
      <c r="P18" s="179"/>
      <c r="Q18" s="179"/>
      <c r="R18" s="179"/>
      <c r="S18" s="179"/>
      <c r="T18" s="179"/>
      <c r="U18" s="641"/>
      <c r="V18" s="642"/>
      <c r="W18" s="642"/>
      <c r="X18" s="642"/>
      <c r="Y18" s="642"/>
      <c r="Z18" s="642"/>
      <c r="AA18" s="642"/>
      <c r="AB18" s="642"/>
      <c r="AC18" s="642"/>
      <c r="AD18" s="642"/>
      <c r="AE18" s="642"/>
      <c r="AF18" s="642"/>
      <c r="AG18" s="642"/>
      <c r="AH18" s="642"/>
      <c r="AI18" s="643"/>
      <c r="AJ18" s="179"/>
      <c r="AK18" s="179"/>
      <c r="AL18" s="301"/>
      <c r="AM18" s="490"/>
      <c r="AN18" s="490"/>
      <c r="AO18" s="490"/>
      <c r="AP18" s="490"/>
      <c r="AQ18" s="490"/>
      <c r="AR18" s="490"/>
      <c r="AS18" s="490"/>
      <c r="AT18" s="490"/>
      <c r="AU18" s="490"/>
      <c r="AV18" s="490"/>
      <c r="AW18" s="490"/>
      <c r="AX18" s="490"/>
      <c r="AY18" s="490"/>
      <c r="AZ18" s="490"/>
      <c r="BA18" s="490"/>
      <c r="BB18" s="490"/>
      <c r="BC18" s="301"/>
      <c r="BD18" s="179"/>
    </row>
    <row r="19" spans="1:58" ht="15" customHeight="1">
      <c r="A19" s="179"/>
      <c r="B19" s="179"/>
      <c r="C19" s="179"/>
      <c r="D19" s="179"/>
      <c r="E19" s="179"/>
      <c r="F19" s="179"/>
      <c r="G19" s="179"/>
      <c r="H19" s="179"/>
      <c r="I19" s="179"/>
      <c r="J19" s="179"/>
      <c r="K19" s="179"/>
      <c r="L19" s="179"/>
      <c r="M19" s="179"/>
      <c r="N19" s="179"/>
      <c r="O19" s="179"/>
      <c r="P19" s="179"/>
      <c r="Q19" s="562" t="s">
        <v>57</v>
      </c>
      <c r="R19" s="562"/>
      <c r="S19" s="562"/>
      <c r="T19" s="562"/>
      <c r="U19" s="997"/>
      <c r="V19" s="998"/>
      <c r="W19" s="998"/>
      <c r="X19" s="998"/>
      <c r="Y19" s="998"/>
      <c r="Z19" s="998"/>
      <c r="AA19" s="998"/>
      <c r="AB19" s="998"/>
      <c r="AC19" s="998"/>
      <c r="AD19" s="998"/>
      <c r="AE19" s="998"/>
      <c r="AF19" s="998"/>
      <c r="AG19" s="998"/>
      <c r="AH19" s="998"/>
      <c r="AI19" s="999"/>
      <c r="AJ19" s="184"/>
      <c r="AK19" s="179"/>
      <c r="AL19" s="179"/>
      <c r="AM19" s="185"/>
      <c r="AN19" s="185"/>
      <c r="AO19" s="185"/>
      <c r="AP19" s="185"/>
      <c r="AQ19" s="185"/>
      <c r="AR19" s="185"/>
      <c r="AS19" s="185"/>
      <c r="AT19" s="185"/>
      <c r="AU19" s="185"/>
      <c r="AV19" s="185"/>
      <c r="AW19" s="185"/>
      <c r="AX19" s="185"/>
      <c r="AY19" s="185"/>
      <c r="AZ19" s="185"/>
      <c r="BA19" s="185"/>
      <c r="BB19" s="185"/>
      <c r="BC19" s="185"/>
      <c r="BD19" s="179"/>
    </row>
    <row r="20" spans="1:58" ht="15" customHeight="1">
      <c r="A20" s="179"/>
      <c r="B20" s="179"/>
      <c r="C20" s="179"/>
      <c r="D20" s="179"/>
      <c r="E20" s="179"/>
      <c r="F20" s="179"/>
      <c r="G20" s="179"/>
      <c r="H20" s="179"/>
      <c r="I20" s="179"/>
      <c r="J20" s="179"/>
      <c r="K20" s="179"/>
      <c r="L20" s="179"/>
      <c r="M20" s="179"/>
      <c r="N20" s="179"/>
      <c r="O20" s="179"/>
      <c r="P20" s="179"/>
      <c r="Q20" s="562"/>
      <c r="R20" s="562"/>
      <c r="S20" s="562"/>
      <c r="T20" s="562"/>
      <c r="U20" s="1000"/>
      <c r="V20" s="1001"/>
      <c r="W20" s="1001"/>
      <c r="X20" s="1001"/>
      <c r="Y20" s="1001"/>
      <c r="Z20" s="1001"/>
      <c r="AA20" s="1001"/>
      <c r="AB20" s="1001"/>
      <c r="AC20" s="1001"/>
      <c r="AD20" s="1001"/>
      <c r="AE20" s="1001"/>
      <c r="AF20" s="1001"/>
      <c r="AG20" s="1001"/>
      <c r="AH20" s="1001"/>
      <c r="AI20" s="1002"/>
      <c r="AJ20" s="179"/>
      <c r="AK20" s="179"/>
      <c r="AL20" s="301"/>
      <c r="AM20" s="488" t="s">
        <v>58</v>
      </c>
      <c r="AN20" s="490"/>
      <c r="AO20" s="490"/>
      <c r="AP20" s="490"/>
      <c r="AQ20" s="490"/>
      <c r="AR20" s="490"/>
      <c r="AS20" s="490"/>
      <c r="AT20" s="490"/>
      <c r="AU20" s="490"/>
      <c r="AV20" s="490"/>
      <c r="AW20" s="490"/>
      <c r="AX20" s="490"/>
      <c r="AY20" s="490"/>
      <c r="AZ20" s="490"/>
      <c r="BA20" s="490"/>
      <c r="BB20" s="490"/>
      <c r="BC20" s="301"/>
      <c r="BD20" s="179"/>
    </row>
    <row r="21" spans="1:58" ht="15.75" thickBot="1">
      <c r="A21" s="179"/>
      <c r="B21" s="179"/>
      <c r="C21" s="179"/>
      <c r="D21" s="179"/>
      <c r="E21" s="179"/>
      <c r="F21" s="179"/>
      <c r="G21" s="179"/>
      <c r="H21" s="179"/>
      <c r="I21" s="179"/>
      <c r="J21" s="179"/>
      <c r="K21" s="179"/>
      <c r="L21" s="179"/>
      <c r="M21" s="179"/>
      <c r="N21" s="179"/>
      <c r="O21" s="179"/>
      <c r="P21" s="179"/>
      <c r="Q21" s="562"/>
      <c r="R21" s="562"/>
      <c r="S21" s="562"/>
      <c r="T21" s="562"/>
      <c r="U21" s="1003"/>
      <c r="V21" s="1004"/>
      <c r="W21" s="1004"/>
      <c r="X21" s="1004"/>
      <c r="Y21" s="1004"/>
      <c r="Z21" s="1004"/>
      <c r="AA21" s="1004"/>
      <c r="AB21" s="1004"/>
      <c r="AC21" s="1004"/>
      <c r="AD21" s="1004"/>
      <c r="AE21" s="1004"/>
      <c r="AF21" s="1004"/>
      <c r="AG21" s="1004"/>
      <c r="AH21" s="1004"/>
      <c r="AI21" s="1005"/>
      <c r="AJ21" s="179"/>
      <c r="AK21" s="179"/>
      <c r="AL21" s="301"/>
      <c r="AM21" s="490"/>
      <c r="AN21" s="490"/>
      <c r="AO21" s="490"/>
      <c r="AP21" s="490"/>
      <c r="AQ21" s="490"/>
      <c r="AR21" s="490"/>
      <c r="AS21" s="490"/>
      <c r="AT21" s="490"/>
      <c r="AU21" s="490"/>
      <c r="AV21" s="490"/>
      <c r="AW21" s="490"/>
      <c r="AX21" s="490"/>
      <c r="AY21" s="490"/>
      <c r="AZ21" s="490"/>
      <c r="BA21" s="490"/>
      <c r="BB21" s="490"/>
      <c r="BC21" s="301"/>
      <c r="BD21" s="179"/>
    </row>
    <row r="22" spans="1:58">
      <c r="A22" s="179"/>
      <c r="B22" s="179"/>
      <c r="C22" s="179"/>
      <c r="D22" s="179"/>
      <c r="E22" s="179"/>
      <c r="F22" s="179"/>
      <c r="G22" s="179"/>
      <c r="H22" s="179"/>
      <c r="I22" s="179"/>
      <c r="J22" s="179"/>
      <c r="K22" s="179"/>
      <c r="L22" s="179"/>
      <c r="M22" s="179"/>
      <c r="N22" s="179"/>
      <c r="O22" s="179"/>
      <c r="P22" s="179"/>
      <c r="Q22" s="985" t="s">
        <v>59</v>
      </c>
      <c r="R22" s="986"/>
      <c r="S22" s="986"/>
      <c r="T22" s="987"/>
      <c r="U22" s="952" t="s">
        <v>633</v>
      </c>
      <c r="V22" s="953"/>
      <c r="W22" s="953"/>
      <c r="X22" s="953"/>
      <c r="Y22" s="953"/>
      <c r="Z22" s="953"/>
      <c r="AA22" s="953"/>
      <c r="AB22" s="953"/>
      <c r="AC22" s="953"/>
      <c r="AD22" s="953"/>
      <c r="AE22" s="953"/>
      <c r="AF22" s="953"/>
      <c r="AG22" s="953"/>
      <c r="AH22" s="953"/>
      <c r="AI22" s="954"/>
      <c r="AJ22" s="179"/>
      <c r="AK22" s="179"/>
      <c r="AL22" s="179"/>
      <c r="AM22" s="179"/>
      <c r="AN22" s="179"/>
      <c r="AO22" s="179"/>
      <c r="AP22" s="179"/>
      <c r="AQ22" s="179"/>
      <c r="AR22" s="179"/>
      <c r="AS22" s="179"/>
      <c r="AT22" s="179"/>
      <c r="AU22" s="179"/>
      <c r="AV22" s="179"/>
      <c r="AW22" s="179"/>
      <c r="AX22" s="179"/>
      <c r="AY22" s="179"/>
      <c r="AZ22" s="185"/>
      <c r="BA22" s="185"/>
      <c r="BB22" s="185"/>
      <c r="BC22" s="185"/>
      <c r="BD22" s="179"/>
    </row>
    <row r="23" spans="1:58">
      <c r="A23" s="179"/>
      <c r="B23" s="179"/>
      <c r="C23" s="179"/>
      <c r="D23" s="179"/>
      <c r="E23" s="179"/>
      <c r="F23" s="179"/>
      <c r="G23" s="179"/>
      <c r="H23" s="179"/>
      <c r="I23" s="179"/>
      <c r="J23" s="179"/>
      <c r="K23" s="179"/>
      <c r="L23" s="179"/>
      <c r="M23" s="179"/>
      <c r="N23" s="179"/>
      <c r="O23" s="179"/>
      <c r="P23" s="179"/>
      <c r="Q23" s="986"/>
      <c r="R23" s="986"/>
      <c r="S23" s="986"/>
      <c r="T23" s="987"/>
      <c r="U23" s="955"/>
      <c r="V23" s="956"/>
      <c r="W23" s="956"/>
      <c r="X23" s="956"/>
      <c r="Y23" s="956"/>
      <c r="Z23" s="956"/>
      <c r="AA23" s="956"/>
      <c r="AB23" s="956"/>
      <c r="AC23" s="956"/>
      <c r="AD23" s="956"/>
      <c r="AE23" s="956"/>
      <c r="AF23" s="956"/>
      <c r="AG23" s="956"/>
      <c r="AH23" s="956"/>
      <c r="AI23" s="957"/>
      <c r="AJ23" s="179"/>
      <c r="AK23" s="179"/>
      <c r="AL23" s="488"/>
      <c r="AM23" s="488" t="s">
        <v>615</v>
      </c>
      <c r="AN23" s="490"/>
      <c r="AO23" s="490"/>
      <c r="AP23" s="490"/>
      <c r="AQ23" s="490"/>
      <c r="AR23" s="490"/>
      <c r="AS23" s="490"/>
      <c r="AT23" s="490"/>
      <c r="AU23" s="490"/>
      <c r="AV23" s="490"/>
      <c r="AW23" s="490"/>
      <c r="AX23" s="490"/>
      <c r="AY23" s="490"/>
      <c r="AZ23" s="490"/>
      <c r="BA23" s="490"/>
      <c r="BB23" s="490"/>
      <c r="BC23" s="488" t="s">
        <v>60</v>
      </c>
      <c r="BD23" s="179"/>
    </row>
    <row r="24" spans="1:58" ht="15.75" thickBot="1">
      <c r="A24" s="179"/>
      <c r="B24" s="179"/>
      <c r="C24" s="179"/>
      <c r="D24" s="179"/>
      <c r="E24" s="179"/>
      <c r="F24" s="179"/>
      <c r="G24" s="179"/>
      <c r="H24" s="179"/>
      <c r="I24" s="179"/>
      <c r="J24" s="179"/>
      <c r="K24" s="179"/>
      <c r="L24" s="179"/>
      <c r="M24" s="179"/>
      <c r="N24" s="179"/>
      <c r="O24" s="179"/>
      <c r="P24" s="179"/>
      <c r="Q24" s="986"/>
      <c r="R24" s="986"/>
      <c r="S24" s="986"/>
      <c r="T24" s="987"/>
      <c r="U24" s="958"/>
      <c r="V24" s="959"/>
      <c r="W24" s="959"/>
      <c r="X24" s="959"/>
      <c r="Y24" s="959"/>
      <c r="Z24" s="959"/>
      <c r="AA24" s="959"/>
      <c r="AB24" s="959"/>
      <c r="AC24" s="959"/>
      <c r="AD24" s="959"/>
      <c r="AE24" s="959"/>
      <c r="AF24" s="959"/>
      <c r="AG24" s="959"/>
      <c r="AH24" s="959"/>
      <c r="AI24" s="960"/>
      <c r="AJ24" s="179"/>
      <c r="AK24" s="179"/>
      <c r="AL24" s="489"/>
      <c r="AM24" s="490"/>
      <c r="AN24" s="490"/>
      <c r="AO24" s="490"/>
      <c r="AP24" s="490"/>
      <c r="AQ24" s="490"/>
      <c r="AR24" s="490"/>
      <c r="AS24" s="490"/>
      <c r="AT24" s="490"/>
      <c r="AU24" s="490"/>
      <c r="AV24" s="490"/>
      <c r="AW24" s="490"/>
      <c r="AX24" s="490"/>
      <c r="AY24" s="490"/>
      <c r="AZ24" s="490"/>
      <c r="BA24" s="490"/>
      <c r="BB24" s="490"/>
      <c r="BC24" s="489"/>
      <c r="BD24" s="179"/>
    </row>
    <row r="25" spans="1:58" ht="24" customHeight="1">
      <c r="A25" s="179"/>
      <c r="B25" s="179"/>
      <c r="C25" s="179"/>
      <c r="D25" s="179"/>
      <c r="E25" s="179"/>
      <c r="F25" s="179"/>
      <c r="G25" s="179"/>
      <c r="H25" s="179"/>
      <c r="I25" s="179"/>
      <c r="J25" s="179"/>
      <c r="K25" s="179"/>
      <c r="L25" s="179"/>
      <c r="M25" s="179"/>
      <c r="N25" s="179"/>
      <c r="O25" s="179"/>
      <c r="P25" s="179"/>
      <c r="Q25" s="179" t="s">
        <v>61</v>
      </c>
      <c r="R25" s="179"/>
      <c r="S25" s="179"/>
      <c r="T25" s="179"/>
      <c r="U25" s="1023"/>
      <c r="V25" s="1024"/>
      <c r="W25" s="1024"/>
      <c r="X25" s="1024"/>
      <c r="Y25" s="1024"/>
      <c r="Z25" s="1024"/>
      <c r="AA25" s="1024"/>
      <c r="AB25" s="1024"/>
      <c r="AC25" s="1024"/>
      <c r="AD25" s="1024"/>
      <c r="AE25" s="1024"/>
      <c r="AF25" s="1024"/>
      <c r="AG25" s="1024"/>
      <c r="AH25" s="1024"/>
      <c r="AI25" s="1025"/>
      <c r="AJ25" s="179"/>
      <c r="AK25" s="179"/>
      <c r="AL25" s="489"/>
      <c r="AM25" s="489"/>
      <c r="AN25" s="489"/>
      <c r="AO25" s="489"/>
      <c r="AP25" s="489"/>
      <c r="AQ25" s="489"/>
      <c r="AR25" s="489"/>
      <c r="AS25" s="489"/>
      <c r="AT25" s="489"/>
      <c r="AU25" s="489"/>
      <c r="AV25" s="489"/>
      <c r="AW25" s="489"/>
      <c r="AX25" s="489"/>
      <c r="AY25" s="489"/>
      <c r="AZ25" s="489"/>
      <c r="BA25" s="489"/>
      <c r="BB25" s="489"/>
      <c r="BC25" s="489"/>
      <c r="BD25" s="179"/>
    </row>
    <row r="26" spans="1:58" ht="24" customHeight="1" thickBot="1">
      <c r="A26" s="179"/>
      <c r="B26" s="179"/>
      <c r="C26" s="179"/>
      <c r="D26" s="179"/>
      <c r="E26" s="179"/>
      <c r="F26" s="179"/>
      <c r="G26" s="179"/>
      <c r="H26" s="179"/>
      <c r="I26" s="179"/>
      <c r="J26" s="179"/>
      <c r="K26" s="179"/>
      <c r="L26" s="179"/>
      <c r="M26" s="179"/>
      <c r="N26" s="179"/>
      <c r="O26" s="179"/>
      <c r="P26" s="179"/>
      <c r="Q26" s="179"/>
      <c r="R26" s="179"/>
      <c r="S26" s="179"/>
      <c r="T26" s="179"/>
      <c r="U26" s="1026"/>
      <c r="V26" s="1027"/>
      <c r="W26" s="1027"/>
      <c r="X26" s="1027"/>
      <c r="Y26" s="1027"/>
      <c r="Z26" s="1027"/>
      <c r="AA26" s="1027"/>
      <c r="AB26" s="1027"/>
      <c r="AC26" s="1027"/>
      <c r="AD26" s="1027"/>
      <c r="AE26" s="1027"/>
      <c r="AF26" s="1027"/>
      <c r="AG26" s="1027"/>
      <c r="AH26" s="1027"/>
      <c r="AI26" s="1028"/>
      <c r="AJ26" s="184"/>
      <c r="AK26" s="179"/>
      <c r="AL26" s="489"/>
      <c r="AM26" s="489"/>
      <c r="AN26" s="489"/>
      <c r="AO26" s="489"/>
      <c r="AP26" s="489"/>
      <c r="AQ26" s="489"/>
      <c r="AR26" s="489"/>
      <c r="AS26" s="489"/>
      <c r="AT26" s="489"/>
      <c r="AU26" s="489"/>
      <c r="AV26" s="489"/>
      <c r="AW26" s="489"/>
      <c r="AX26" s="489"/>
      <c r="AY26" s="489"/>
      <c r="AZ26" s="489"/>
      <c r="BA26" s="489"/>
      <c r="BB26" s="489"/>
      <c r="BC26" s="489"/>
      <c r="BD26" s="179"/>
    </row>
    <row r="27" spans="1:58">
      <c r="A27" s="179"/>
      <c r="B27" s="179"/>
      <c r="C27" s="179"/>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79"/>
      <c r="AH27" s="179"/>
      <c r="AI27" s="179"/>
      <c r="AJ27" s="179"/>
      <c r="AK27" s="179"/>
      <c r="AL27" s="179"/>
      <c r="AM27" s="179"/>
      <c r="AN27" s="179"/>
      <c r="AO27" s="179"/>
      <c r="AP27" s="179"/>
      <c r="AQ27" s="179"/>
      <c r="AR27" s="179"/>
      <c r="AS27" s="179"/>
      <c r="AT27" s="179"/>
      <c r="AU27" s="179"/>
      <c r="AV27" s="179"/>
      <c r="AW27" s="179"/>
      <c r="AX27" s="179"/>
      <c r="AY27" s="179"/>
      <c r="AZ27" s="179"/>
      <c r="BA27" s="179"/>
      <c r="BB27" s="179"/>
      <c r="BC27" s="179"/>
      <c r="BD27" s="179"/>
    </row>
    <row r="28" spans="1:58">
      <c r="A28" s="179"/>
      <c r="B28" s="179" t="s">
        <v>62</v>
      </c>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179"/>
      <c r="AS28" s="179"/>
      <c r="AT28" s="179"/>
      <c r="AU28" s="179"/>
      <c r="AV28" s="179"/>
      <c r="AW28" s="179"/>
      <c r="AX28" s="179"/>
      <c r="AY28" s="179"/>
      <c r="AZ28" s="179"/>
      <c r="BA28" s="179"/>
      <c r="BB28" s="179"/>
      <c r="BC28" s="179"/>
      <c r="BD28" s="179"/>
    </row>
    <row r="29" spans="1:58">
      <c r="A29" s="179"/>
      <c r="B29" s="179" t="s">
        <v>63</v>
      </c>
      <c r="C29" s="179"/>
      <c r="D29" s="179"/>
      <c r="E29" s="179"/>
      <c r="F29" s="179"/>
      <c r="G29" s="179"/>
      <c r="H29" s="179"/>
      <c r="I29" s="179"/>
      <c r="J29" s="179"/>
      <c r="K29" s="179"/>
      <c r="L29" s="179"/>
      <c r="M29" s="179"/>
      <c r="N29" s="179"/>
      <c r="O29" s="179"/>
      <c r="P29" s="179"/>
      <c r="Q29" s="179"/>
      <c r="R29" s="179"/>
      <c r="S29" s="179"/>
      <c r="T29" s="179"/>
      <c r="U29" s="179"/>
      <c r="V29" s="179"/>
      <c r="W29" s="179"/>
      <c r="X29" s="179"/>
      <c r="Y29" s="179"/>
      <c r="Z29" s="179"/>
      <c r="AA29" s="179"/>
      <c r="AB29" s="179"/>
      <c r="AC29" s="179"/>
      <c r="AD29" s="179"/>
      <c r="AE29" s="179"/>
      <c r="AF29" s="179"/>
      <c r="AG29" s="179"/>
      <c r="AH29" s="179"/>
      <c r="AI29" s="179"/>
      <c r="AJ29" s="179"/>
      <c r="AK29" s="179"/>
      <c r="AL29" s="179"/>
      <c r="AM29" s="179"/>
      <c r="AN29" s="179"/>
      <c r="AO29" s="179"/>
      <c r="AP29" s="179"/>
      <c r="AQ29" s="179"/>
      <c r="AR29" s="179"/>
      <c r="AS29" s="179"/>
      <c r="AT29" s="179"/>
      <c r="AU29" s="179"/>
      <c r="AV29" s="179"/>
      <c r="AW29" s="179"/>
      <c r="AX29" s="179"/>
      <c r="AY29" s="179"/>
      <c r="AZ29" s="179"/>
      <c r="BA29" s="179"/>
      <c r="BB29" s="179"/>
      <c r="BC29" s="179"/>
      <c r="BD29" s="179"/>
    </row>
    <row r="30" spans="1:58" ht="15.75" thickBot="1">
      <c r="A30" s="179"/>
      <c r="B30" s="179"/>
      <c r="C30" s="179"/>
      <c r="D30" s="179"/>
      <c r="E30" s="179"/>
      <c r="F30" s="179"/>
      <c r="G30" s="179"/>
      <c r="H30" s="179"/>
      <c r="I30" s="179"/>
      <c r="J30" s="179"/>
      <c r="K30" s="179"/>
      <c r="L30" s="179"/>
      <c r="M30" s="179"/>
      <c r="N30" s="179"/>
      <c r="O30" s="179"/>
      <c r="P30" s="179"/>
      <c r="Q30" s="179"/>
      <c r="R30" s="179"/>
      <c r="S30" s="179"/>
      <c r="T30" s="179"/>
      <c r="U30" s="179"/>
      <c r="V30" s="179"/>
      <c r="W30" s="179"/>
      <c r="X30" s="179"/>
      <c r="Y30" s="179"/>
      <c r="Z30" s="179"/>
      <c r="AA30" s="179"/>
      <c r="AB30" s="179"/>
      <c r="AC30" s="179"/>
      <c r="AD30" s="179"/>
      <c r="AE30" s="179"/>
      <c r="AF30" s="179"/>
      <c r="AG30" s="179"/>
      <c r="AH30" s="179"/>
      <c r="AI30" s="179"/>
      <c r="AJ30" s="179"/>
      <c r="AK30" s="179"/>
      <c r="AL30" s="179"/>
      <c r="AM30" s="179"/>
      <c r="AN30" s="179"/>
      <c r="AO30" s="179"/>
      <c r="AP30" s="179"/>
      <c r="AQ30" s="179"/>
      <c r="AR30" s="179"/>
      <c r="AS30" s="179"/>
      <c r="AT30" s="179"/>
      <c r="AU30" s="179"/>
      <c r="AV30" s="179"/>
      <c r="AW30" s="179"/>
      <c r="AX30" s="179"/>
      <c r="AY30" s="179"/>
      <c r="AZ30" s="179"/>
      <c r="BA30" s="179"/>
      <c r="BB30" s="179"/>
      <c r="BC30" s="179"/>
      <c r="BD30" s="179"/>
    </row>
    <row r="31" spans="1:58" ht="15" customHeight="1" thickBot="1">
      <c r="A31" s="179"/>
      <c r="B31" s="662" t="s">
        <v>64</v>
      </c>
      <c r="C31" s="663"/>
      <c r="D31" s="663"/>
      <c r="E31" s="663"/>
      <c r="F31" s="663"/>
      <c r="G31" s="663"/>
      <c r="H31" s="663"/>
      <c r="I31" s="663"/>
      <c r="J31" s="304" t="s">
        <v>65</v>
      </c>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6"/>
      <c r="AI31" s="179"/>
      <c r="AJ31" s="179"/>
      <c r="AK31" s="301"/>
      <c r="AL31" s="488" t="s">
        <v>66</v>
      </c>
      <c r="AM31" s="489"/>
      <c r="AN31" s="489"/>
      <c r="AO31" s="489"/>
      <c r="AP31" s="489"/>
      <c r="AQ31" s="489"/>
      <c r="AR31" s="489"/>
      <c r="AS31" s="489"/>
      <c r="AT31" s="489"/>
      <c r="AU31" s="489"/>
      <c r="AV31" s="489"/>
      <c r="AW31" s="489"/>
      <c r="AX31" s="489"/>
      <c r="AY31" s="489"/>
      <c r="AZ31" s="489"/>
      <c r="BA31" s="489"/>
      <c r="BB31" s="489"/>
      <c r="BC31" s="301"/>
      <c r="BD31" s="179"/>
      <c r="BF31" s="281">
        <v>1</v>
      </c>
    </row>
    <row r="32" spans="1:58" ht="15" customHeight="1">
      <c r="A32" s="179"/>
      <c r="B32" s="664"/>
      <c r="C32" s="665"/>
      <c r="D32" s="665"/>
      <c r="E32" s="665"/>
      <c r="F32" s="665"/>
      <c r="G32" s="665"/>
      <c r="H32" s="665"/>
      <c r="I32" s="665"/>
      <c r="J32" s="329"/>
      <c r="K32" s="321"/>
      <c r="L32" s="308"/>
      <c r="M32" s="308" t="s">
        <v>67</v>
      </c>
      <c r="N32" s="308"/>
      <c r="O32" s="308"/>
      <c r="P32" s="308" t="s">
        <v>68</v>
      </c>
      <c r="Q32" s="308"/>
      <c r="R32" s="308"/>
      <c r="S32" s="308"/>
      <c r="T32" s="308"/>
      <c r="U32" s="308"/>
      <c r="V32" s="308"/>
      <c r="W32" s="308"/>
      <c r="X32" s="308"/>
      <c r="Y32" s="308"/>
      <c r="Z32" s="308"/>
      <c r="AA32" s="308"/>
      <c r="AB32" s="308"/>
      <c r="AC32" s="308"/>
      <c r="AD32" s="308"/>
      <c r="AE32" s="308"/>
      <c r="AF32" s="308"/>
      <c r="AG32" s="308"/>
      <c r="AH32" s="309"/>
      <c r="AI32" s="179"/>
      <c r="AJ32" s="179"/>
      <c r="AK32" s="301"/>
      <c r="AL32" s="489"/>
      <c r="AM32" s="489"/>
      <c r="AN32" s="489"/>
      <c r="AO32" s="489"/>
      <c r="AP32" s="489"/>
      <c r="AQ32" s="489"/>
      <c r="AR32" s="489"/>
      <c r="AS32" s="489"/>
      <c r="AT32" s="489"/>
      <c r="AU32" s="489"/>
      <c r="AV32" s="489"/>
      <c r="AW32" s="489"/>
      <c r="AX32" s="489"/>
      <c r="AY32" s="489"/>
      <c r="AZ32" s="489"/>
      <c r="BA32" s="489"/>
      <c r="BB32" s="489"/>
      <c r="BC32" s="301"/>
      <c r="BD32" s="179"/>
    </row>
    <row r="33" spans="1:58" ht="15" customHeight="1" thickBot="1">
      <c r="A33" s="179"/>
      <c r="B33" s="664"/>
      <c r="C33" s="665"/>
      <c r="D33" s="665"/>
      <c r="E33" s="665"/>
      <c r="F33" s="665"/>
      <c r="G33" s="665"/>
      <c r="H33" s="665"/>
      <c r="I33" s="665"/>
      <c r="J33" s="307"/>
      <c r="K33" s="322"/>
      <c r="L33" s="310"/>
      <c r="M33" s="310" t="s">
        <v>69</v>
      </c>
      <c r="N33" s="310"/>
      <c r="O33" s="310"/>
      <c r="P33" s="310" t="s">
        <v>70</v>
      </c>
      <c r="Q33" s="310"/>
      <c r="R33" s="310"/>
      <c r="S33" s="310"/>
      <c r="T33" s="310"/>
      <c r="U33" s="310"/>
      <c r="V33" s="310"/>
      <c r="W33" s="310"/>
      <c r="X33" s="310"/>
      <c r="Y33" s="310"/>
      <c r="Z33" s="310"/>
      <c r="AA33" s="310"/>
      <c r="AB33" s="310"/>
      <c r="AC33" s="310"/>
      <c r="AD33" s="310"/>
      <c r="AE33" s="310"/>
      <c r="AF33" s="310"/>
      <c r="AG33" s="310"/>
      <c r="AH33" s="311"/>
      <c r="AI33" s="179"/>
      <c r="AJ33" s="179"/>
      <c r="AK33" s="301"/>
      <c r="AL33" s="489"/>
      <c r="AM33" s="489"/>
      <c r="AN33" s="489"/>
      <c r="AO33" s="489"/>
      <c r="AP33" s="489"/>
      <c r="AQ33" s="489"/>
      <c r="AR33" s="489"/>
      <c r="AS33" s="489"/>
      <c r="AT33" s="489"/>
      <c r="AU33" s="489"/>
      <c r="AV33" s="489"/>
      <c r="AW33" s="489"/>
      <c r="AX33" s="489"/>
      <c r="AY33" s="489"/>
      <c r="AZ33" s="489"/>
      <c r="BA33" s="489"/>
      <c r="BB33" s="489"/>
      <c r="BC33" s="301"/>
      <c r="BD33" s="179"/>
    </row>
    <row r="34" spans="1:58">
      <c r="A34" s="179"/>
      <c r="B34" s="666"/>
      <c r="C34" s="665"/>
      <c r="D34" s="665"/>
      <c r="E34" s="665"/>
      <c r="F34" s="665"/>
      <c r="G34" s="665"/>
      <c r="H34" s="665"/>
      <c r="I34" s="667"/>
      <c r="J34" s="1012" t="str">
        <f>IF(BF31=1,"フランチャイズ本部事業者名を入力してください","印刷用シートには貴事業者名が自動的に入ります")</f>
        <v>フランチャイズ本部事業者名を入力してください</v>
      </c>
      <c r="K34" s="1013"/>
      <c r="L34" s="1013"/>
      <c r="M34" s="1013"/>
      <c r="N34" s="1013"/>
      <c r="O34" s="1013"/>
      <c r="P34" s="1013"/>
      <c r="Q34" s="1013"/>
      <c r="R34" s="1013"/>
      <c r="S34" s="1013"/>
      <c r="T34" s="1013"/>
      <c r="U34" s="1013"/>
      <c r="V34" s="1013"/>
      <c r="W34" s="1013"/>
      <c r="X34" s="1013"/>
      <c r="Y34" s="1013"/>
      <c r="Z34" s="1013"/>
      <c r="AA34" s="1013"/>
      <c r="AB34" s="1013"/>
      <c r="AC34" s="1013"/>
      <c r="AD34" s="1013"/>
      <c r="AE34" s="1013"/>
      <c r="AF34" s="1013"/>
      <c r="AG34" s="1013"/>
      <c r="AH34" s="1014"/>
      <c r="AI34" s="179"/>
      <c r="AJ34" s="179"/>
      <c r="AK34" s="301"/>
      <c r="AL34" s="489"/>
      <c r="AM34" s="489"/>
      <c r="AN34" s="489"/>
      <c r="AO34" s="489"/>
      <c r="AP34" s="489"/>
      <c r="AQ34" s="489"/>
      <c r="AR34" s="489"/>
      <c r="AS34" s="489"/>
      <c r="AT34" s="489"/>
      <c r="AU34" s="489"/>
      <c r="AV34" s="489"/>
      <c r="AW34" s="489"/>
      <c r="AX34" s="489"/>
      <c r="AY34" s="489"/>
      <c r="AZ34" s="489"/>
      <c r="BA34" s="489"/>
      <c r="BB34" s="489"/>
      <c r="BC34" s="301"/>
      <c r="BD34" s="179"/>
    </row>
    <row r="35" spans="1:58" ht="15.75" thickBot="1">
      <c r="A35" s="179"/>
      <c r="B35" s="691" t="s">
        <v>71</v>
      </c>
      <c r="C35" s="691"/>
      <c r="D35" s="692"/>
      <c r="E35" s="692"/>
      <c r="F35" s="692"/>
      <c r="G35" s="692"/>
      <c r="H35" s="692"/>
      <c r="I35" s="692"/>
      <c r="J35" s="1015"/>
      <c r="K35" s="1016"/>
      <c r="L35" s="1016"/>
      <c r="M35" s="1016"/>
      <c r="N35" s="1016"/>
      <c r="O35" s="1016"/>
      <c r="P35" s="1016"/>
      <c r="Q35" s="1016"/>
      <c r="R35" s="1016"/>
      <c r="S35" s="1016"/>
      <c r="T35" s="1016"/>
      <c r="U35" s="1016"/>
      <c r="V35" s="1016"/>
      <c r="W35" s="1016"/>
      <c r="X35" s="1016"/>
      <c r="Y35" s="1016"/>
      <c r="Z35" s="1016"/>
      <c r="AA35" s="1016"/>
      <c r="AB35" s="1016"/>
      <c r="AC35" s="1016"/>
      <c r="AD35" s="1016"/>
      <c r="AE35" s="1016"/>
      <c r="AF35" s="1016"/>
      <c r="AG35" s="1016"/>
      <c r="AH35" s="1017"/>
      <c r="AI35" s="179"/>
      <c r="AJ35" s="179"/>
      <c r="AK35" s="301"/>
      <c r="AL35" s="489"/>
      <c r="AM35" s="489"/>
      <c r="AN35" s="489"/>
      <c r="AO35" s="489"/>
      <c r="AP35" s="489"/>
      <c r="AQ35" s="489"/>
      <c r="AR35" s="489"/>
      <c r="AS35" s="489"/>
      <c r="AT35" s="489"/>
      <c r="AU35" s="489"/>
      <c r="AV35" s="489"/>
      <c r="AW35" s="489"/>
      <c r="AX35" s="489"/>
      <c r="AY35" s="489"/>
      <c r="AZ35" s="489"/>
      <c r="BA35" s="489"/>
      <c r="BB35" s="489"/>
      <c r="BC35" s="301"/>
      <c r="BD35" s="179"/>
    </row>
    <row r="36" spans="1:58">
      <c r="A36" s="179"/>
      <c r="B36" s="668" t="s">
        <v>72</v>
      </c>
      <c r="C36" s="668"/>
      <c r="D36" s="668"/>
      <c r="E36" s="668"/>
      <c r="F36" s="668"/>
      <c r="G36" s="668"/>
      <c r="H36" s="668"/>
      <c r="I36" s="668"/>
      <c r="J36" s="1020"/>
      <c r="K36" s="1021"/>
      <c r="L36" s="1021"/>
      <c r="M36" s="1021"/>
      <c r="N36" s="1021"/>
      <c r="O36" s="1021"/>
      <c r="P36" s="1021"/>
      <c r="Q36" s="1021"/>
      <c r="R36" s="1021"/>
      <c r="S36" s="1021"/>
      <c r="T36" s="1021"/>
      <c r="U36" s="1021"/>
      <c r="V36" s="1021"/>
      <c r="W36" s="1021"/>
      <c r="X36" s="1021"/>
      <c r="Y36" s="1021"/>
      <c r="Z36" s="1021"/>
      <c r="AA36" s="1021"/>
      <c r="AB36" s="1021"/>
      <c r="AC36" s="1021"/>
      <c r="AD36" s="1021"/>
      <c r="AE36" s="1021"/>
      <c r="AF36" s="1021"/>
      <c r="AG36" s="1021"/>
      <c r="AH36" s="1022"/>
      <c r="AI36" s="179"/>
      <c r="AJ36" s="179"/>
      <c r="AK36" s="301"/>
      <c r="AL36" s="489"/>
      <c r="AM36" s="489"/>
      <c r="AN36" s="489"/>
      <c r="AO36" s="489"/>
      <c r="AP36" s="489"/>
      <c r="AQ36" s="489"/>
      <c r="AR36" s="489"/>
      <c r="AS36" s="489"/>
      <c r="AT36" s="489"/>
      <c r="AU36" s="489"/>
      <c r="AV36" s="489"/>
      <c r="AW36" s="489"/>
      <c r="AX36" s="489"/>
      <c r="AY36" s="489"/>
      <c r="AZ36" s="489"/>
      <c r="BA36" s="489"/>
      <c r="BB36" s="489"/>
      <c r="BC36" s="301"/>
      <c r="BD36" s="179"/>
    </row>
    <row r="37" spans="1:58">
      <c r="A37" s="179"/>
      <c r="B37" s="668"/>
      <c r="C37" s="668"/>
      <c r="D37" s="668"/>
      <c r="E37" s="668"/>
      <c r="F37" s="668"/>
      <c r="G37" s="668"/>
      <c r="H37" s="668"/>
      <c r="I37" s="668"/>
      <c r="J37" s="1020"/>
      <c r="K37" s="1021"/>
      <c r="L37" s="1021"/>
      <c r="M37" s="1021"/>
      <c r="N37" s="1021"/>
      <c r="O37" s="1021"/>
      <c r="P37" s="1021"/>
      <c r="Q37" s="1021"/>
      <c r="R37" s="1021"/>
      <c r="S37" s="1021"/>
      <c r="T37" s="1021"/>
      <c r="U37" s="1021"/>
      <c r="V37" s="1021"/>
      <c r="W37" s="1021"/>
      <c r="X37" s="1021"/>
      <c r="Y37" s="1021"/>
      <c r="Z37" s="1021"/>
      <c r="AA37" s="1021"/>
      <c r="AB37" s="1021"/>
      <c r="AC37" s="1021"/>
      <c r="AD37" s="1021"/>
      <c r="AE37" s="1021"/>
      <c r="AF37" s="1021"/>
      <c r="AG37" s="1021"/>
      <c r="AH37" s="1022"/>
      <c r="AI37" s="179"/>
      <c r="AJ37" s="179"/>
      <c r="AK37" s="179"/>
      <c r="AL37" s="179"/>
      <c r="AM37" s="179"/>
      <c r="AN37" s="179"/>
      <c r="AO37" s="179"/>
      <c r="AP37" s="179"/>
      <c r="AQ37" s="179"/>
      <c r="AR37" s="179"/>
      <c r="AS37" s="179"/>
      <c r="AT37" s="179"/>
      <c r="AU37" s="179"/>
      <c r="AV37" s="179"/>
      <c r="AW37" s="179"/>
      <c r="AX37" s="179"/>
      <c r="AY37" s="179"/>
      <c r="AZ37" s="179"/>
      <c r="BA37" s="179"/>
      <c r="BB37" s="179"/>
      <c r="BC37" s="179"/>
      <c r="BD37" s="179"/>
    </row>
    <row r="38" spans="1:58" ht="15.75" thickBot="1">
      <c r="A38" s="179"/>
      <c r="B38" s="668"/>
      <c r="C38" s="668"/>
      <c r="D38" s="668"/>
      <c r="E38" s="668"/>
      <c r="F38" s="668"/>
      <c r="G38" s="668"/>
      <c r="H38" s="668"/>
      <c r="I38" s="668"/>
      <c r="J38" s="1020"/>
      <c r="K38" s="1021"/>
      <c r="L38" s="1021"/>
      <c r="M38" s="1021"/>
      <c r="N38" s="1021"/>
      <c r="O38" s="1021"/>
      <c r="P38" s="1021"/>
      <c r="Q38" s="1021"/>
      <c r="R38" s="1021"/>
      <c r="S38" s="1021"/>
      <c r="T38" s="1021"/>
      <c r="U38" s="1021"/>
      <c r="V38" s="1021"/>
      <c r="W38" s="1021"/>
      <c r="X38" s="1021"/>
      <c r="Y38" s="1021"/>
      <c r="Z38" s="1021"/>
      <c r="AA38" s="1021"/>
      <c r="AB38" s="1021"/>
      <c r="AC38" s="1021"/>
      <c r="AD38" s="1021"/>
      <c r="AE38" s="1021"/>
      <c r="AF38" s="1021"/>
      <c r="AG38" s="1021"/>
      <c r="AH38" s="1022"/>
      <c r="AI38" s="179"/>
      <c r="AJ38" s="179"/>
      <c r="AK38" s="301"/>
      <c r="AL38" s="488" t="s">
        <v>73</v>
      </c>
      <c r="AM38" s="489"/>
      <c r="AN38" s="489"/>
      <c r="AO38" s="489"/>
      <c r="AP38" s="489"/>
      <c r="AQ38" s="489"/>
      <c r="AR38" s="489"/>
      <c r="AS38" s="489"/>
      <c r="AT38" s="489"/>
      <c r="AU38" s="489"/>
      <c r="AV38" s="489"/>
      <c r="AW38" s="489"/>
      <c r="AX38" s="489"/>
      <c r="AY38" s="489"/>
      <c r="AZ38" s="489"/>
      <c r="BA38" s="489"/>
      <c r="BB38" s="489"/>
      <c r="BC38" s="301"/>
      <c r="BD38" s="179"/>
    </row>
    <row r="39" spans="1:58" ht="24" customHeight="1">
      <c r="A39" s="179"/>
      <c r="B39" s="568" t="s">
        <v>74</v>
      </c>
      <c r="C39" s="721"/>
      <c r="D39" s="721"/>
      <c r="E39" s="721"/>
      <c r="F39" s="721"/>
      <c r="G39" s="721"/>
      <c r="H39" s="721"/>
      <c r="I39" s="721"/>
      <c r="J39" s="693" t="s">
        <v>631</v>
      </c>
      <c r="K39" s="694"/>
      <c r="L39" s="694"/>
      <c r="M39" s="694"/>
      <c r="N39" s="694"/>
      <c r="O39" s="694"/>
      <c r="P39" s="694"/>
      <c r="Q39" s="694"/>
      <c r="R39" s="694"/>
      <c r="S39" s="694"/>
      <c r="T39" s="694"/>
      <c r="U39" s="694"/>
      <c r="V39" s="694"/>
      <c r="W39" s="694"/>
      <c r="X39" s="694"/>
      <c r="Y39" s="694"/>
      <c r="Z39" s="694"/>
      <c r="AA39" s="694"/>
      <c r="AB39" s="694"/>
      <c r="AC39" s="694"/>
      <c r="AD39" s="694"/>
      <c r="AE39" s="694"/>
      <c r="AF39" s="694"/>
      <c r="AG39" s="694"/>
      <c r="AH39" s="695"/>
      <c r="AI39" s="179"/>
      <c r="AJ39" s="179"/>
      <c r="AK39" s="301"/>
      <c r="AL39" s="489"/>
      <c r="AM39" s="489"/>
      <c r="AN39" s="489"/>
      <c r="AO39" s="489"/>
      <c r="AP39" s="489"/>
      <c r="AQ39" s="489"/>
      <c r="AR39" s="489"/>
      <c r="AS39" s="489"/>
      <c r="AT39" s="489"/>
      <c r="AU39" s="489"/>
      <c r="AV39" s="489"/>
      <c r="AW39" s="489"/>
      <c r="AX39" s="489"/>
      <c r="AY39" s="489"/>
      <c r="AZ39" s="489"/>
      <c r="BA39" s="489"/>
      <c r="BB39" s="489"/>
      <c r="BC39" s="301"/>
      <c r="BD39" s="179"/>
    </row>
    <row r="40" spans="1:58" ht="24" customHeight="1" thickBot="1">
      <c r="A40" s="179"/>
      <c r="B40" s="664"/>
      <c r="C40" s="722"/>
      <c r="D40" s="722"/>
      <c r="E40" s="722"/>
      <c r="F40" s="722"/>
      <c r="G40" s="722"/>
      <c r="H40" s="722"/>
      <c r="I40" s="722"/>
      <c r="J40" s="696"/>
      <c r="K40" s="697"/>
      <c r="L40" s="697"/>
      <c r="M40" s="697"/>
      <c r="N40" s="697"/>
      <c r="O40" s="697"/>
      <c r="P40" s="697"/>
      <c r="Q40" s="697"/>
      <c r="R40" s="697"/>
      <c r="S40" s="697"/>
      <c r="T40" s="697"/>
      <c r="U40" s="697"/>
      <c r="V40" s="697"/>
      <c r="W40" s="697"/>
      <c r="X40" s="697"/>
      <c r="Y40" s="697"/>
      <c r="Z40" s="697"/>
      <c r="AA40" s="697"/>
      <c r="AB40" s="697"/>
      <c r="AC40" s="697"/>
      <c r="AD40" s="697"/>
      <c r="AE40" s="697"/>
      <c r="AF40" s="697"/>
      <c r="AG40" s="697"/>
      <c r="AH40" s="698"/>
      <c r="AI40" s="179"/>
      <c r="AJ40" s="179"/>
      <c r="AK40" s="301"/>
      <c r="AL40" s="489"/>
      <c r="AM40" s="489"/>
      <c r="AN40" s="489"/>
      <c r="AO40" s="489"/>
      <c r="AP40" s="489"/>
      <c r="AQ40" s="489"/>
      <c r="AR40" s="489"/>
      <c r="AS40" s="489"/>
      <c r="AT40" s="489"/>
      <c r="AU40" s="489"/>
      <c r="AV40" s="489"/>
      <c r="AW40" s="489"/>
      <c r="AX40" s="489"/>
      <c r="AY40" s="489"/>
      <c r="AZ40" s="489"/>
      <c r="BA40" s="489"/>
      <c r="BB40" s="489"/>
      <c r="BC40" s="301"/>
      <c r="BD40" s="179"/>
    </row>
    <row r="41" spans="1:58" ht="24" customHeight="1" thickBot="1">
      <c r="A41" s="179"/>
      <c r="B41" s="723"/>
      <c r="C41" s="724"/>
      <c r="D41" s="724"/>
      <c r="E41" s="724"/>
      <c r="F41" s="724"/>
      <c r="G41" s="724"/>
      <c r="H41" s="724"/>
      <c r="I41" s="724"/>
      <c r="J41" s="182" t="s">
        <v>75</v>
      </c>
      <c r="K41" s="179"/>
      <c r="L41" s="179"/>
      <c r="M41" s="179"/>
      <c r="N41" s="179"/>
      <c r="O41" s="179"/>
      <c r="P41" s="669"/>
      <c r="Q41" s="670"/>
      <c r="R41" s="670"/>
      <c r="S41" s="670"/>
      <c r="T41" s="670"/>
      <c r="U41" s="670"/>
      <c r="V41" s="670"/>
      <c r="W41" s="670"/>
      <c r="X41" s="670"/>
      <c r="Y41" s="670"/>
      <c r="Z41" s="670"/>
      <c r="AA41" s="670"/>
      <c r="AB41" s="670"/>
      <c r="AC41" s="670"/>
      <c r="AD41" s="670"/>
      <c r="AE41" s="670"/>
      <c r="AF41" s="670"/>
      <c r="AG41" s="670"/>
      <c r="AH41" s="671"/>
      <c r="AI41" s="179"/>
      <c r="AJ41" s="179"/>
      <c r="AK41" s="179"/>
      <c r="AL41" s="179"/>
      <c r="AM41" s="179"/>
      <c r="AN41" s="179"/>
      <c r="AO41" s="179"/>
      <c r="AP41" s="179"/>
      <c r="AQ41" s="179"/>
      <c r="AR41" s="179"/>
      <c r="AS41" s="179"/>
      <c r="AT41" s="179"/>
      <c r="AU41" s="179"/>
      <c r="AV41" s="179"/>
      <c r="AW41" s="179"/>
      <c r="AX41" s="179"/>
      <c r="AY41" s="185"/>
      <c r="AZ41" s="185"/>
      <c r="BA41" s="179"/>
      <c r="BB41" s="179"/>
      <c r="BC41" s="179"/>
      <c r="BD41" s="179"/>
    </row>
    <row r="42" spans="1:58" ht="20.25" customHeight="1">
      <c r="A42" s="179"/>
      <c r="B42" s="568" t="s">
        <v>76</v>
      </c>
      <c r="C42" s="590"/>
      <c r="D42" s="590"/>
      <c r="E42" s="590"/>
      <c r="F42" s="590"/>
      <c r="G42" s="590"/>
      <c r="H42" s="590"/>
      <c r="I42" s="725"/>
      <c r="J42" s="727" t="s">
        <v>632</v>
      </c>
      <c r="K42" s="728"/>
      <c r="L42" s="728"/>
      <c r="M42" s="728"/>
      <c r="N42" s="728"/>
      <c r="O42" s="728"/>
      <c r="P42" s="728"/>
      <c r="Q42" s="728"/>
      <c r="R42" s="728"/>
      <c r="S42" s="728"/>
      <c r="T42" s="728"/>
      <c r="U42" s="728"/>
      <c r="V42" s="728"/>
      <c r="W42" s="728"/>
      <c r="X42" s="728"/>
      <c r="Y42" s="728"/>
      <c r="Z42" s="728"/>
      <c r="AA42" s="728"/>
      <c r="AB42" s="728"/>
      <c r="AC42" s="728"/>
      <c r="AD42" s="728"/>
      <c r="AE42" s="728"/>
      <c r="AF42" s="728"/>
      <c r="AG42" s="728"/>
      <c r="AH42" s="729"/>
      <c r="AI42" s="179"/>
      <c r="AJ42" s="179"/>
      <c r="AK42" s="301"/>
      <c r="AL42" s="488" t="s">
        <v>578</v>
      </c>
      <c r="AM42" s="490"/>
      <c r="AN42" s="490"/>
      <c r="AO42" s="490"/>
      <c r="AP42" s="490"/>
      <c r="AQ42" s="490"/>
      <c r="AR42" s="490"/>
      <c r="AS42" s="490"/>
      <c r="AT42" s="490"/>
      <c r="AU42" s="490"/>
      <c r="AV42" s="490"/>
      <c r="AW42" s="490"/>
      <c r="AX42" s="490"/>
      <c r="AY42" s="490"/>
      <c r="AZ42" s="490"/>
      <c r="BA42" s="490"/>
      <c r="BB42" s="490"/>
      <c r="BC42" s="301"/>
      <c r="BD42" s="179"/>
    </row>
    <row r="43" spans="1:58" ht="20.25" customHeight="1">
      <c r="A43" s="179"/>
      <c r="B43" s="594"/>
      <c r="C43" s="489"/>
      <c r="D43" s="489"/>
      <c r="E43" s="489"/>
      <c r="F43" s="489"/>
      <c r="G43" s="489"/>
      <c r="H43" s="489"/>
      <c r="I43" s="726"/>
      <c r="J43" s="730"/>
      <c r="K43" s="731"/>
      <c r="L43" s="731"/>
      <c r="M43" s="731"/>
      <c r="N43" s="731"/>
      <c r="O43" s="731"/>
      <c r="P43" s="731"/>
      <c r="Q43" s="731"/>
      <c r="R43" s="731"/>
      <c r="S43" s="731"/>
      <c r="T43" s="731"/>
      <c r="U43" s="731"/>
      <c r="V43" s="731"/>
      <c r="W43" s="731"/>
      <c r="X43" s="731"/>
      <c r="Y43" s="731"/>
      <c r="Z43" s="731"/>
      <c r="AA43" s="731"/>
      <c r="AB43" s="731"/>
      <c r="AC43" s="731"/>
      <c r="AD43" s="731"/>
      <c r="AE43" s="731"/>
      <c r="AF43" s="731"/>
      <c r="AG43" s="731"/>
      <c r="AH43" s="732"/>
      <c r="AI43" s="179"/>
      <c r="AJ43" s="179"/>
      <c r="AK43" s="301"/>
      <c r="AL43" s="490"/>
      <c r="AM43" s="490"/>
      <c r="AN43" s="490"/>
      <c r="AO43" s="490"/>
      <c r="AP43" s="490"/>
      <c r="AQ43" s="490"/>
      <c r="AR43" s="490"/>
      <c r="AS43" s="490"/>
      <c r="AT43" s="490"/>
      <c r="AU43" s="490"/>
      <c r="AV43" s="490"/>
      <c r="AW43" s="490"/>
      <c r="AX43" s="490"/>
      <c r="AY43" s="490"/>
      <c r="AZ43" s="490"/>
      <c r="BA43" s="490"/>
      <c r="BB43" s="490"/>
      <c r="BC43" s="301"/>
      <c r="BD43" s="179"/>
    </row>
    <row r="44" spans="1:58" ht="20.25" customHeight="1" thickBot="1">
      <c r="A44" s="179"/>
      <c r="B44" s="652" t="s">
        <v>78</v>
      </c>
      <c r="C44" s="653"/>
      <c r="D44" s="653"/>
      <c r="E44" s="653"/>
      <c r="F44" s="653"/>
      <c r="G44" s="653"/>
      <c r="H44" s="653"/>
      <c r="I44" s="654"/>
      <c r="J44" s="733"/>
      <c r="K44" s="734"/>
      <c r="L44" s="734"/>
      <c r="M44" s="734"/>
      <c r="N44" s="734"/>
      <c r="O44" s="734"/>
      <c r="P44" s="734"/>
      <c r="Q44" s="734"/>
      <c r="R44" s="734"/>
      <c r="S44" s="734"/>
      <c r="T44" s="734"/>
      <c r="U44" s="734"/>
      <c r="V44" s="734"/>
      <c r="W44" s="734"/>
      <c r="X44" s="734"/>
      <c r="Y44" s="734"/>
      <c r="Z44" s="734"/>
      <c r="AA44" s="734"/>
      <c r="AB44" s="734"/>
      <c r="AC44" s="734"/>
      <c r="AD44" s="734"/>
      <c r="AE44" s="734"/>
      <c r="AF44" s="734"/>
      <c r="AG44" s="734"/>
      <c r="AH44" s="735"/>
      <c r="AI44" s="179"/>
      <c r="AJ44" s="179"/>
      <c r="AK44" s="179"/>
      <c r="AL44" s="179"/>
      <c r="AM44" s="179"/>
      <c r="AN44" s="179"/>
      <c r="AO44" s="179"/>
      <c r="AP44" s="179"/>
      <c r="AQ44" s="179"/>
      <c r="AR44" s="179"/>
      <c r="AS44" s="179"/>
      <c r="AT44" s="179"/>
      <c r="AU44" s="179"/>
      <c r="AV44" s="179"/>
      <c r="AW44" s="179"/>
      <c r="AX44" s="179"/>
      <c r="AY44" s="179"/>
      <c r="AZ44" s="179"/>
      <c r="BA44" s="179"/>
      <c r="BB44" s="179"/>
      <c r="BC44" s="179"/>
      <c r="BD44" s="179"/>
    </row>
    <row r="45" spans="1:58" ht="18" customHeight="1" thickBot="1">
      <c r="A45" s="179"/>
      <c r="B45" s="568" t="s">
        <v>79</v>
      </c>
      <c r="C45" s="568"/>
      <c r="D45" s="568"/>
      <c r="E45" s="568"/>
      <c r="F45" s="568"/>
      <c r="G45" s="568"/>
      <c r="H45" s="568"/>
      <c r="I45" s="568"/>
      <c r="J45" s="312" t="s">
        <v>80</v>
      </c>
      <c r="K45" s="313"/>
      <c r="L45" s="313"/>
      <c r="M45" s="313"/>
      <c r="N45" s="313"/>
      <c r="O45" s="313"/>
      <c r="P45" s="313"/>
      <c r="Q45" s="313"/>
      <c r="R45" s="313"/>
      <c r="S45" s="313"/>
      <c r="T45" s="313"/>
      <c r="U45" s="313"/>
      <c r="V45" s="313"/>
      <c r="W45" s="313"/>
      <c r="X45" s="313"/>
      <c r="Y45" s="313"/>
      <c r="Z45" s="313"/>
      <c r="AA45" s="313"/>
      <c r="AB45" s="313"/>
      <c r="AC45" s="313"/>
      <c r="AD45" s="313"/>
      <c r="AE45" s="313"/>
      <c r="AF45" s="313"/>
      <c r="AG45" s="313"/>
      <c r="AH45" s="314"/>
      <c r="AI45" s="179"/>
      <c r="AJ45" s="179"/>
      <c r="AK45" s="301"/>
      <c r="AL45" s="488" t="s">
        <v>81</v>
      </c>
      <c r="AM45" s="489"/>
      <c r="AN45" s="489"/>
      <c r="AO45" s="489"/>
      <c r="AP45" s="489"/>
      <c r="AQ45" s="489"/>
      <c r="AR45" s="489"/>
      <c r="AS45" s="489"/>
      <c r="AT45" s="489"/>
      <c r="AU45" s="489"/>
      <c r="AV45" s="489"/>
      <c r="AW45" s="489"/>
      <c r="AX45" s="489"/>
      <c r="AY45" s="489"/>
      <c r="AZ45" s="489"/>
      <c r="BA45" s="489"/>
      <c r="BB45" s="489"/>
      <c r="BC45" s="301"/>
      <c r="BD45" s="179"/>
    </row>
    <row r="46" spans="1:58" ht="18" customHeight="1">
      <c r="A46" s="179"/>
      <c r="B46" s="568"/>
      <c r="C46" s="568"/>
      <c r="D46" s="568"/>
      <c r="E46" s="568"/>
      <c r="F46" s="568"/>
      <c r="G46" s="568"/>
      <c r="H46" s="568"/>
      <c r="I46" s="568"/>
      <c r="J46" s="330"/>
      <c r="K46" s="323"/>
      <c r="L46" s="315"/>
      <c r="M46" s="316" t="s">
        <v>82</v>
      </c>
      <c r="N46" s="315"/>
      <c r="O46" s="315"/>
      <c r="P46" s="315"/>
      <c r="Q46" s="315"/>
      <c r="R46" s="315"/>
      <c r="S46" s="315"/>
      <c r="T46" s="315"/>
      <c r="U46" s="315"/>
      <c r="V46" s="315"/>
      <c r="W46" s="315"/>
      <c r="X46" s="315"/>
      <c r="Y46" s="315"/>
      <c r="Z46" s="315"/>
      <c r="AA46" s="315"/>
      <c r="AB46" s="315"/>
      <c r="AC46" s="315"/>
      <c r="AD46" s="315"/>
      <c r="AE46" s="315"/>
      <c r="AF46" s="315"/>
      <c r="AG46" s="315"/>
      <c r="AH46" s="331"/>
      <c r="AI46" s="179"/>
      <c r="AJ46" s="179"/>
      <c r="AK46" s="301"/>
      <c r="AL46" s="489"/>
      <c r="AM46" s="489"/>
      <c r="AN46" s="489"/>
      <c r="AO46" s="489"/>
      <c r="AP46" s="489"/>
      <c r="AQ46" s="489"/>
      <c r="AR46" s="489"/>
      <c r="AS46" s="489"/>
      <c r="AT46" s="489"/>
      <c r="AU46" s="489"/>
      <c r="AV46" s="489"/>
      <c r="AW46" s="489"/>
      <c r="AX46" s="489"/>
      <c r="AY46" s="489"/>
      <c r="AZ46" s="489"/>
      <c r="BA46" s="489"/>
      <c r="BB46" s="489"/>
      <c r="BC46" s="301"/>
      <c r="BD46" s="179"/>
      <c r="BF46" s="281">
        <v>0</v>
      </c>
    </row>
    <row r="47" spans="1:58" ht="18" customHeight="1">
      <c r="A47" s="179"/>
      <c r="B47" s="568"/>
      <c r="C47" s="568"/>
      <c r="D47" s="568"/>
      <c r="E47" s="568"/>
      <c r="F47" s="568"/>
      <c r="G47" s="568"/>
      <c r="H47" s="568"/>
      <c r="I47" s="568"/>
      <c r="J47" s="332"/>
      <c r="K47" s="324"/>
      <c r="L47" s="315"/>
      <c r="M47" s="316" t="s">
        <v>83</v>
      </c>
      <c r="N47" s="315"/>
      <c r="O47" s="315"/>
      <c r="P47" s="315"/>
      <c r="Q47" s="315"/>
      <c r="R47" s="315"/>
      <c r="S47" s="315"/>
      <c r="T47" s="315"/>
      <c r="U47" s="315"/>
      <c r="V47" s="315"/>
      <c r="W47" s="315"/>
      <c r="X47" s="315"/>
      <c r="Y47" s="315"/>
      <c r="Z47" s="315"/>
      <c r="AA47" s="315"/>
      <c r="AB47" s="315"/>
      <c r="AC47" s="315"/>
      <c r="AD47" s="315"/>
      <c r="AE47" s="315"/>
      <c r="AF47" s="315"/>
      <c r="AG47" s="315"/>
      <c r="AH47" s="331"/>
      <c r="AI47" s="179"/>
      <c r="AJ47" s="179"/>
      <c r="AK47" s="301"/>
      <c r="AL47" s="489"/>
      <c r="AM47" s="489"/>
      <c r="AN47" s="489"/>
      <c r="AO47" s="489"/>
      <c r="AP47" s="489"/>
      <c r="AQ47" s="489"/>
      <c r="AR47" s="489"/>
      <c r="AS47" s="489"/>
      <c r="AT47" s="489"/>
      <c r="AU47" s="489"/>
      <c r="AV47" s="489"/>
      <c r="AW47" s="489"/>
      <c r="AX47" s="489"/>
      <c r="AY47" s="489"/>
      <c r="AZ47" s="489"/>
      <c r="BA47" s="489"/>
      <c r="BB47" s="489"/>
      <c r="BC47" s="301"/>
      <c r="BD47" s="179"/>
    </row>
    <row r="48" spans="1:58" ht="18" customHeight="1" thickBot="1">
      <c r="A48" s="179"/>
      <c r="B48" s="689" t="s">
        <v>84</v>
      </c>
      <c r="C48" s="689"/>
      <c r="D48" s="690"/>
      <c r="E48" s="690"/>
      <c r="F48" s="690"/>
      <c r="G48" s="690"/>
      <c r="H48" s="690"/>
      <c r="I48" s="690"/>
      <c r="J48" s="320"/>
      <c r="K48" s="325"/>
      <c r="L48" s="315"/>
      <c r="M48" s="317" t="s">
        <v>69</v>
      </c>
      <c r="N48" s="318"/>
      <c r="O48" s="318"/>
      <c r="P48" s="318"/>
      <c r="Q48" s="318"/>
      <c r="R48" s="318"/>
      <c r="S48" s="318"/>
      <c r="T48" s="318"/>
      <c r="U48" s="318"/>
      <c r="V48" s="318"/>
      <c r="W48" s="318"/>
      <c r="X48" s="318"/>
      <c r="Y48" s="318"/>
      <c r="Z48" s="318"/>
      <c r="AA48" s="318"/>
      <c r="AB48" s="318"/>
      <c r="AC48" s="318"/>
      <c r="AD48" s="318"/>
      <c r="AE48" s="318"/>
      <c r="AF48" s="318"/>
      <c r="AG48" s="318"/>
      <c r="AH48" s="319"/>
      <c r="AI48" s="179"/>
      <c r="AJ48" s="179"/>
      <c r="AK48" s="179"/>
      <c r="AL48" s="179"/>
      <c r="AM48" s="179"/>
      <c r="AN48" s="179"/>
      <c r="AO48" s="179"/>
      <c r="AP48" s="179"/>
      <c r="AQ48" s="179"/>
      <c r="AR48" s="179"/>
      <c r="AS48" s="179"/>
      <c r="AT48" s="179"/>
      <c r="AU48" s="179"/>
      <c r="AV48" s="179"/>
      <c r="AW48" s="179"/>
      <c r="AX48" s="179"/>
      <c r="AY48" s="179"/>
      <c r="AZ48" s="179"/>
      <c r="BA48" s="179"/>
      <c r="BB48" s="179"/>
      <c r="BC48" s="179"/>
      <c r="BD48" s="179"/>
    </row>
    <row r="49" spans="1:58" ht="27.75" customHeight="1">
      <c r="A49" s="179"/>
      <c r="B49" s="568" t="s">
        <v>85</v>
      </c>
      <c r="C49" s="568"/>
      <c r="D49" s="568"/>
      <c r="E49" s="941" t="s">
        <v>86</v>
      </c>
      <c r="F49" s="941"/>
      <c r="G49" s="941"/>
      <c r="H49" s="941"/>
      <c r="I49" s="941"/>
      <c r="J49" s="942" t="s">
        <v>630</v>
      </c>
      <c r="K49" s="943"/>
      <c r="L49" s="943"/>
      <c r="M49" s="943"/>
      <c r="N49" s="943"/>
      <c r="O49" s="943"/>
      <c r="P49" s="943"/>
      <c r="Q49" s="943"/>
      <c r="R49" s="943"/>
      <c r="S49" s="943"/>
      <c r="T49" s="943"/>
      <c r="U49" s="943"/>
      <c r="V49" s="943"/>
      <c r="W49" s="943"/>
      <c r="X49" s="943"/>
      <c r="Y49" s="943"/>
      <c r="Z49" s="943"/>
      <c r="AA49" s="943"/>
      <c r="AB49" s="942" t="s">
        <v>629</v>
      </c>
      <c r="AC49" s="943"/>
      <c r="AD49" s="943"/>
      <c r="AE49" s="943"/>
      <c r="AF49" s="943"/>
      <c r="AG49" s="943"/>
      <c r="AH49" s="944"/>
      <c r="AI49" s="179"/>
      <c r="AJ49" s="179"/>
      <c r="AK49" s="488" t="s">
        <v>87</v>
      </c>
      <c r="AL49" s="489"/>
      <c r="AM49" s="489"/>
      <c r="AN49" s="489"/>
      <c r="AO49" s="489"/>
      <c r="AP49" s="489"/>
      <c r="AQ49" s="489"/>
      <c r="AR49" s="489"/>
      <c r="AS49" s="489"/>
      <c r="AT49" s="489"/>
      <c r="AU49" s="489"/>
      <c r="AV49" s="489"/>
      <c r="AW49" s="489"/>
      <c r="AX49" s="489"/>
      <c r="AY49" s="489"/>
      <c r="AZ49" s="489"/>
      <c r="BA49" s="489"/>
      <c r="BB49" s="489"/>
      <c r="BC49" s="489"/>
      <c r="BD49" s="179"/>
    </row>
    <row r="50" spans="1:58" ht="27.75" customHeight="1">
      <c r="A50" s="179"/>
      <c r="B50" s="568"/>
      <c r="C50" s="568"/>
      <c r="D50" s="568"/>
      <c r="E50" s="655" t="s">
        <v>88</v>
      </c>
      <c r="F50" s="655"/>
      <c r="G50" s="655"/>
      <c r="H50" s="655"/>
      <c r="I50" s="655"/>
      <c r="J50" s="1008"/>
      <c r="K50" s="1009"/>
      <c r="L50" s="1009"/>
      <c r="M50" s="1009"/>
      <c r="N50" s="1009"/>
      <c r="O50" s="1009"/>
      <c r="P50" s="1009"/>
      <c r="Q50" s="1009"/>
      <c r="R50" s="1010"/>
      <c r="S50" s="1010"/>
      <c r="T50" s="1010"/>
      <c r="U50" s="1010"/>
      <c r="V50" s="1010"/>
      <c r="W50" s="1010"/>
      <c r="X50" s="1010"/>
      <c r="Y50" s="1010"/>
      <c r="Z50" s="1010"/>
      <c r="AA50" s="1010"/>
      <c r="AB50" s="1010"/>
      <c r="AC50" s="1010"/>
      <c r="AD50" s="1010"/>
      <c r="AE50" s="1010"/>
      <c r="AF50" s="1010"/>
      <c r="AG50" s="1010"/>
      <c r="AH50" s="1011"/>
      <c r="AI50" s="179"/>
      <c r="AJ50" s="179"/>
      <c r="AK50" s="489"/>
      <c r="AL50" s="489"/>
      <c r="AM50" s="489"/>
      <c r="AN50" s="489"/>
      <c r="AO50" s="489"/>
      <c r="AP50" s="489"/>
      <c r="AQ50" s="489"/>
      <c r="AR50" s="489"/>
      <c r="AS50" s="489"/>
      <c r="AT50" s="489"/>
      <c r="AU50" s="489"/>
      <c r="AV50" s="489"/>
      <c r="AW50" s="489"/>
      <c r="AX50" s="489"/>
      <c r="AY50" s="489"/>
      <c r="AZ50" s="489"/>
      <c r="BA50" s="489"/>
      <c r="BB50" s="489"/>
      <c r="BC50" s="489"/>
      <c r="BD50" s="179"/>
    </row>
    <row r="51" spans="1:58" ht="27.75" customHeight="1" thickBot="1">
      <c r="A51" s="179"/>
      <c r="B51" s="720"/>
      <c r="C51" s="720"/>
      <c r="D51" s="720"/>
      <c r="E51" s="656" t="s">
        <v>89</v>
      </c>
      <c r="F51" s="656"/>
      <c r="G51" s="656"/>
      <c r="H51" s="656"/>
      <c r="I51" s="656"/>
      <c r="J51" s="657"/>
      <c r="K51" s="658"/>
      <c r="L51" s="658"/>
      <c r="M51" s="658"/>
      <c r="N51" s="658"/>
      <c r="O51" s="658"/>
      <c r="P51" s="658"/>
      <c r="Q51" s="658"/>
      <c r="R51" s="658"/>
      <c r="S51" s="658"/>
      <c r="T51" s="658"/>
      <c r="U51" s="658"/>
      <c r="V51" s="658"/>
      <c r="W51" s="658"/>
      <c r="X51" s="658"/>
      <c r="Y51" s="658"/>
      <c r="Z51" s="658"/>
      <c r="AA51" s="658"/>
      <c r="AB51" s="658"/>
      <c r="AC51" s="658"/>
      <c r="AD51" s="658"/>
      <c r="AE51" s="658"/>
      <c r="AF51" s="658"/>
      <c r="AG51" s="658"/>
      <c r="AH51" s="659"/>
      <c r="AI51" s="179"/>
      <c r="AJ51" s="179"/>
      <c r="AK51" s="489"/>
      <c r="AL51" s="489"/>
      <c r="AM51" s="489"/>
      <c r="AN51" s="489"/>
      <c r="AO51" s="489"/>
      <c r="AP51" s="489"/>
      <c r="AQ51" s="489"/>
      <c r="AR51" s="489"/>
      <c r="AS51" s="489"/>
      <c r="AT51" s="489"/>
      <c r="AU51" s="489"/>
      <c r="AV51" s="489"/>
      <c r="AW51" s="489"/>
      <c r="AX51" s="489"/>
      <c r="AY51" s="489"/>
      <c r="AZ51" s="489"/>
      <c r="BA51" s="489"/>
      <c r="BB51" s="489"/>
      <c r="BC51" s="489"/>
      <c r="BD51" s="179"/>
    </row>
    <row r="52" spans="1:58">
      <c r="A52" s="179"/>
      <c r="B52" s="179"/>
      <c r="C52" s="179"/>
      <c r="D52" s="179"/>
      <c r="E52" s="179"/>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489"/>
      <c r="AL52" s="489"/>
      <c r="AM52" s="489"/>
      <c r="AN52" s="489"/>
      <c r="AO52" s="489"/>
      <c r="AP52" s="489"/>
      <c r="AQ52" s="489"/>
      <c r="AR52" s="489"/>
      <c r="AS52" s="489"/>
      <c r="AT52" s="489"/>
      <c r="AU52" s="489"/>
      <c r="AV52" s="489"/>
      <c r="AW52" s="489"/>
      <c r="AX52" s="489"/>
      <c r="AY52" s="489"/>
      <c r="AZ52" s="489"/>
      <c r="BA52" s="489"/>
      <c r="BB52" s="489"/>
      <c r="BC52" s="489"/>
      <c r="BD52" s="179"/>
    </row>
    <row r="53" spans="1:58">
      <c r="A53" s="179"/>
      <c r="B53" s="179"/>
      <c r="C53" s="179"/>
      <c r="D53" s="179"/>
      <c r="E53" s="179"/>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79"/>
      <c r="AP53" s="179"/>
      <c r="AQ53" s="179"/>
      <c r="AR53" s="179"/>
      <c r="AS53" s="179"/>
      <c r="AT53" s="179"/>
      <c r="AU53" s="179"/>
      <c r="AV53" s="179"/>
      <c r="AW53" s="179"/>
      <c r="AX53" s="179"/>
      <c r="AY53" s="179"/>
      <c r="AZ53" s="179"/>
      <c r="BA53" s="179"/>
      <c r="BB53" s="179"/>
      <c r="BC53" s="179"/>
      <c r="BD53" s="179"/>
    </row>
    <row r="54" spans="1:58">
      <c r="A54" s="179"/>
      <c r="B54" s="181"/>
      <c r="C54" s="179"/>
      <c r="D54" s="179"/>
      <c r="E54" s="179"/>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488" t="s">
        <v>90</v>
      </c>
      <c r="AH54" s="488"/>
      <c r="AI54" s="488"/>
      <c r="AJ54" s="488"/>
      <c r="AK54" s="488"/>
      <c r="AL54" s="488"/>
      <c r="AM54" s="488"/>
      <c r="AN54" s="488"/>
      <c r="AO54" s="488"/>
      <c r="AP54" s="488"/>
      <c r="AQ54" s="488"/>
      <c r="AR54" s="488"/>
      <c r="AS54" s="488"/>
      <c r="AT54" s="488"/>
      <c r="AU54" s="489"/>
      <c r="AV54" s="489"/>
      <c r="AW54" s="489"/>
      <c r="AX54" s="179"/>
      <c r="AY54" s="179"/>
      <c r="AZ54" s="179"/>
      <c r="BA54" s="179"/>
      <c r="BB54" s="179"/>
      <c r="BC54" s="179"/>
      <c r="BD54" s="179"/>
    </row>
    <row r="55" spans="1:58" ht="15.75" thickBot="1">
      <c r="A55" s="179"/>
      <c r="B55" s="179" t="s">
        <v>91</v>
      </c>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83"/>
      <c r="AD55" s="183"/>
      <c r="AE55" s="183"/>
      <c r="AF55" s="179"/>
      <c r="AG55" s="488"/>
      <c r="AH55" s="488"/>
      <c r="AI55" s="488"/>
      <c r="AJ55" s="488"/>
      <c r="AK55" s="488"/>
      <c r="AL55" s="488"/>
      <c r="AM55" s="488"/>
      <c r="AN55" s="488"/>
      <c r="AO55" s="488"/>
      <c r="AP55" s="488"/>
      <c r="AQ55" s="488"/>
      <c r="AR55" s="488"/>
      <c r="AS55" s="488"/>
      <c r="AT55" s="488"/>
      <c r="AU55" s="489"/>
      <c r="AV55" s="489"/>
      <c r="AW55" s="489"/>
      <c r="AX55" s="183"/>
      <c r="AY55" s="183"/>
      <c r="AZ55" s="183"/>
      <c r="BA55" s="179"/>
      <c r="BB55" s="179"/>
      <c r="BC55" s="179"/>
      <c r="BD55" s="179"/>
    </row>
    <row r="56" spans="1:58">
      <c r="A56" s="179"/>
      <c r="B56" s="680" t="s">
        <v>92</v>
      </c>
      <c r="C56" s="681"/>
      <c r="D56" s="681"/>
      <c r="E56" s="681"/>
      <c r="F56" s="681"/>
      <c r="G56" s="681"/>
      <c r="H56" s="681"/>
      <c r="I56" s="681"/>
      <c r="J56" s="681"/>
      <c r="K56" s="681"/>
      <c r="L56" s="681"/>
      <c r="M56" s="681"/>
      <c r="N56" s="681"/>
      <c r="O56" s="681"/>
      <c r="P56" s="681"/>
      <c r="Q56" s="682"/>
      <c r="R56" s="736" t="str">
        <f>IF($V$87="","",$V$87)</f>
        <v/>
      </c>
      <c r="S56" s="737"/>
      <c r="T56" s="737"/>
      <c r="U56" s="686" t="str">
        <f>入力用①!K12</f>
        <v/>
      </c>
      <c r="V56" s="687"/>
      <c r="W56" s="687"/>
      <c r="X56" s="560" t="s">
        <v>93</v>
      </c>
      <c r="Y56" s="979"/>
      <c r="Z56" s="979"/>
      <c r="AA56" s="979"/>
      <c r="AB56" s="979"/>
      <c r="AC56" s="979"/>
      <c r="AD56" s="980"/>
      <c r="AE56" s="179"/>
      <c r="AF56" s="179"/>
      <c r="AG56" s="179"/>
      <c r="AH56" s="179"/>
      <c r="AI56" s="179"/>
      <c r="AJ56" s="179"/>
      <c r="AK56" s="179"/>
      <c r="AL56" s="179"/>
      <c r="AM56" s="179"/>
      <c r="AN56" s="179"/>
      <c r="AO56" s="179"/>
      <c r="AP56" s="179"/>
      <c r="AQ56" s="179"/>
      <c r="AR56" s="179"/>
      <c r="AS56" s="179"/>
      <c r="AT56" s="179"/>
      <c r="AU56" s="179"/>
      <c r="AV56" s="179"/>
      <c r="AW56" s="179"/>
      <c r="AX56" s="179"/>
      <c r="AY56" s="179"/>
      <c r="AZ56" s="179"/>
      <c r="BA56" s="179"/>
      <c r="BB56" s="179"/>
      <c r="BC56" s="179"/>
      <c r="BD56" s="179"/>
    </row>
    <row r="57" spans="1:58" ht="15.75" thickBot="1">
      <c r="A57" s="179"/>
      <c r="B57" s="683"/>
      <c r="C57" s="684"/>
      <c r="D57" s="684"/>
      <c r="E57" s="684"/>
      <c r="F57" s="684"/>
      <c r="G57" s="684"/>
      <c r="H57" s="684"/>
      <c r="I57" s="684"/>
      <c r="J57" s="684"/>
      <c r="K57" s="684"/>
      <c r="L57" s="684"/>
      <c r="M57" s="684"/>
      <c r="N57" s="684"/>
      <c r="O57" s="684"/>
      <c r="P57" s="684"/>
      <c r="Q57" s="685"/>
      <c r="R57" s="738"/>
      <c r="S57" s="739"/>
      <c r="T57" s="739"/>
      <c r="U57" s="688"/>
      <c r="V57" s="688"/>
      <c r="W57" s="688"/>
      <c r="X57" s="739"/>
      <c r="Y57" s="739"/>
      <c r="Z57" s="739"/>
      <c r="AA57" s="739"/>
      <c r="AB57" s="739"/>
      <c r="AC57" s="739"/>
      <c r="AD57" s="981"/>
      <c r="AE57" s="179"/>
      <c r="AF57" s="179"/>
      <c r="AG57" s="179"/>
      <c r="AH57" s="660" t="s">
        <v>94</v>
      </c>
      <c r="AI57" s="660"/>
      <c r="AJ57" s="660"/>
      <c r="AK57" s="660"/>
      <c r="AL57" s="660"/>
      <c r="AM57" s="660"/>
      <c r="AN57" s="660"/>
      <c r="AO57" s="660"/>
      <c r="AP57" s="660"/>
      <c r="AQ57" s="660"/>
      <c r="AR57" s="660"/>
      <c r="AS57" s="660"/>
      <c r="AT57" s="660"/>
      <c r="AU57" s="660"/>
      <c r="AV57" s="660"/>
      <c r="AW57" s="660"/>
      <c r="AX57" s="660"/>
      <c r="AY57" s="660"/>
      <c r="AZ57" s="660"/>
      <c r="BA57" s="660"/>
      <c r="BB57" s="661"/>
      <c r="BC57" s="661"/>
      <c r="BD57" s="179"/>
    </row>
    <row r="58" spans="1:58" ht="15.75" thickTop="1">
      <c r="A58" s="179"/>
      <c r="B58" s="1029" t="s">
        <v>95</v>
      </c>
      <c r="C58" s="978"/>
      <c r="D58" s="978"/>
      <c r="E58" s="978"/>
      <c r="F58" s="978"/>
      <c r="G58" s="978"/>
      <c r="H58" s="978"/>
      <c r="I58" s="978"/>
      <c r="J58" s="978"/>
      <c r="K58" s="978"/>
      <c r="L58" s="978"/>
      <c r="M58" s="978"/>
      <c r="N58" s="978"/>
      <c r="O58" s="978"/>
      <c r="P58" s="978"/>
      <c r="Q58" s="978" t="s">
        <v>96</v>
      </c>
      <c r="R58" s="921" t="str">
        <f>IF(AND(AG58="",AG60="",AG62="",AG67="",AG68="",AG71="",AG76=""),"入力不要　第４表に進んでください","")</f>
        <v>入力不要　第４表に進んでください</v>
      </c>
      <c r="S58" s="922"/>
      <c r="T58" s="922"/>
      <c r="U58" s="922"/>
      <c r="V58" s="946">
        <f>ROUND(入力用①!K14,)</f>
        <v>0</v>
      </c>
      <c r="W58" s="437"/>
      <c r="X58" s="947"/>
      <c r="Y58" s="947"/>
      <c r="Z58" s="947"/>
      <c r="AA58" s="948"/>
      <c r="AB58" s="982" t="s">
        <v>97</v>
      </c>
      <c r="AC58" s="983"/>
      <c r="AD58" s="984"/>
      <c r="AE58" s="179"/>
      <c r="AF58" s="179"/>
      <c r="AG58" s="950" t="str">
        <f>IF(OR(V60&gt;V58,R6&gt;V58,V64&gt;V58,V66&gt;V58),"（要確認）",IF(V60+V62+V64+V66-2&gt;V58,"（要確認）",""))</f>
        <v/>
      </c>
      <c r="AH58" s="901"/>
      <c r="AI58" s="901"/>
      <c r="AJ58" s="901"/>
      <c r="AK58" s="901"/>
      <c r="AL58" s="901"/>
      <c r="AM58" s="901"/>
      <c r="AN58" s="901"/>
      <c r="AO58" s="901"/>
      <c r="AP58" s="901"/>
      <c r="AQ58" s="901"/>
      <c r="AR58" s="901"/>
      <c r="AS58" s="901"/>
      <c r="AT58" s="901"/>
      <c r="AU58" s="901"/>
      <c r="AV58" s="901"/>
      <c r="AW58" s="901"/>
      <c r="AX58" s="901"/>
      <c r="AY58" s="901"/>
      <c r="AZ58" s="901"/>
      <c r="BA58" s="901"/>
      <c r="BB58" s="901"/>
      <c r="BC58" s="901"/>
      <c r="BD58" s="179"/>
    </row>
    <row r="59" spans="1:58">
      <c r="A59" s="179"/>
      <c r="B59" s="1030"/>
      <c r="C59" s="982"/>
      <c r="D59" s="650"/>
      <c r="E59" s="650"/>
      <c r="F59" s="650"/>
      <c r="G59" s="650"/>
      <c r="H59" s="650"/>
      <c r="I59" s="650"/>
      <c r="J59" s="650"/>
      <c r="K59" s="650"/>
      <c r="L59" s="650"/>
      <c r="M59" s="650"/>
      <c r="N59" s="650"/>
      <c r="O59" s="650"/>
      <c r="P59" s="650"/>
      <c r="Q59" s="650"/>
      <c r="R59" s="923"/>
      <c r="S59" s="924"/>
      <c r="T59" s="924"/>
      <c r="U59" s="924"/>
      <c r="V59" s="673"/>
      <c r="W59" s="673"/>
      <c r="X59" s="673"/>
      <c r="Y59" s="673"/>
      <c r="Z59" s="673"/>
      <c r="AA59" s="674"/>
      <c r="AB59" s="780"/>
      <c r="AC59" s="780"/>
      <c r="AD59" s="781"/>
      <c r="AE59" s="179"/>
      <c r="AF59" s="179"/>
      <c r="AG59" s="901"/>
      <c r="AH59" s="901"/>
      <c r="AI59" s="901"/>
      <c r="AJ59" s="901"/>
      <c r="AK59" s="901"/>
      <c r="AL59" s="901"/>
      <c r="AM59" s="901"/>
      <c r="AN59" s="901"/>
      <c r="AO59" s="901"/>
      <c r="AP59" s="901"/>
      <c r="AQ59" s="901"/>
      <c r="AR59" s="901"/>
      <c r="AS59" s="901"/>
      <c r="AT59" s="901"/>
      <c r="AU59" s="901"/>
      <c r="AV59" s="901"/>
      <c r="AW59" s="901"/>
      <c r="AX59" s="901"/>
      <c r="AY59" s="901"/>
      <c r="AZ59" s="901"/>
      <c r="BA59" s="901"/>
      <c r="BB59" s="901"/>
      <c r="BC59" s="901"/>
      <c r="BD59" s="179"/>
    </row>
    <row r="60" spans="1:58" ht="15" customHeight="1">
      <c r="A60" s="179"/>
      <c r="B60" s="651"/>
      <c r="C60" s="520"/>
      <c r="D60" s="843" t="s">
        <v>98</v>
      </c>
      <c r="E60" s="927"/>
      <c r="F60" s="927"/>
      <c r="G60" s="927"/>
      <c r="H60" s="927"/>
      <c r="I60" s="927"/>
      <c r="J60" s="927"/>
      <c r="K60" s="927"/>
      <c r="L60" s="927"/>
      <c r="M60" s="927"/>
      <c r="N60" s="927"/>
      <c r="O60" s="927"/>
      <c r="P60" s="927"/>
      <c r="Q60" s="649" t="s">
        <v>96</v>
      </c>
      <c r="R60" s="923"/>
      <c r="S60" s="924"/>
      <c r="T60" s="924"/>
      <c r="U60" s="924"/>
      <c r="V60" s="672">
        <f>ROUND(入力用①!K15,)</f>
        <v>0</v>
      </c>
      <c r="W60" s="645"/>
      <c r="X60" s="645"/>
      <c r="Y60" s="645"/>
      <c r="Z60" s="645"/>
      <c r="AA60" s="646"/>
      <c r="AB60" s="649" t="s">
        <v>97</v>
      </c>
      <c r="AC60" s="778"/>
      <c r="AD60" s="779"/>
      <c r="AE60" s="179"/>
      <c r="AF60" s="179"/>
      <c r="AG60" s="949" t="str">
        <f>IF(OR(V60&gt;V58,R6&gt;V58,V64&gt;V58,V66&gt;V58),"いずれかの買物袋の入力値がプラ製の容器包装の入力値を上回っています",IF(V60+V62+V64+V66-2&gt;V58,"４種の買物袋の入力値計がプラ製の容器包装の入力値を上回っています",""))</f>
        <v/>
      </c>
      <c r="AH60" s="489"/>
      <c r="AI60" s="489"/>
      <c r="AJ60" s="489"/>
      <c r="AK60" s="489"/>
      <c r="AL60" s="489"/>
      <c r="AM60" s="489"/>
      <c r="AN60" s="489"/>
      <c r="AO60" s="489"/>
      <c r="AP60" s="489"/>
      <c r="AQ60" s="489"/>
      <c r="AR60" s="489"/>
      <c r="AS60" s="489"/>
      <c r="AT60" s="489"/>
      <c r="AU60" s="489"/>
      <c r="AV60" s="489"/>
      <c r="AW60" s="489"/>
      <c r="AX60" s="489"/>
      <c r="AY60" s="489"/>
      <c r="AZ60" s="489"/>
      <c r="BA60" s="489"/>
      <c r="BB60" s="489"/>
      <c r="BC60" s="489"/>
      <c r="BD60" s="260"/>
      <c r="BF60" s="283"/>
    </row>
    <row r="61" spans="1:58" ht="35.25" customHeight="1">
      <c r="A61" s="179"/>
      <c r="B61" s="518"/>
      <c r="C61" s="520"/>
      <c r="D61" s="928"/>
      <c r="E61" s="877"/>
      <c r="F61" s="877"/>
      <c r="G61" s="877"/>
      <c r="H61" s="877"/>
      <c r="I61" s="877"/>
      <c r="J61" s="877"/>
      <c r="K61" s="877"/>
      <c r="L61" s="877"/>
      <c r="M61" s="877"/>
      <c r="N61" s="877"/>
      <c r="O61" s="877"/>
      <c r="P61" s="877"/>
      <c r="Q61" s="650"/>
      <c r="R61" s="923"/>
      <c r="S61" s="924"/>
      <c r="T61" s="924"/>
      <c r="U61" s="924"/>
      <c r="V61" s="673"/>
      <c r="W61" s="673"/>
      <c r="X61" s="673"/>
      <c r="Y61" s="673"/>
      <c r="Z61" s="673"/>
      <c r="AA61" s="674"/>
      <c r="AB61" s="780"/>
      <c r="AC61" s="780"/>
      <c r="AD61" s="781"/>
      <c r="AE61" s="179"/>
      <c r="AF61" s="179"/>
      <c r="AG61" s="489"/>
      <c r="AH61" s="489"/>
      <c r="AI61" s="489"/>
      <c r="AJ61" s="489"/>
      <c r="AK61" s="489"/>
      <c r="AL61" s="489"/>
      <c r="AM61" s="489"/>
      <c r="AN61" s="489"/>
      <c r="AO61" s="489"/>
      <c r="AP61" s="489"/>
      <c r="AQ61" s="489"/>
      <c r="AR61" s="489"/>
      <c r="AS61" s="489"/>
      <c r="AT61" s="489"/>
      <c r="AU61" s="489"/>
      <c r="AV61" s="489"/>
      <c r="AW61" s="489"/>
      <c r="AX61" s="489"/>
      <c r="AY61" s="489"/>
      <c r="AZ61" s="489"/>
      <c r="BA61" s="489"/>
      <c r="BB61" s="489"/>
      <c r="BC61" s="489"/>
      <c r="BD61" s="260"/>
      <c r="BF61" s="283"/>
    </row>
    <row r="62" spans="1:58" ht="15" customHeight="1">
      <c r="A62" s="179"/>
      <c r="B62" s="651"/>
      <c r="C62" s="520"/>
      <c r="D62" s="843" t="s">
        <v>99</v>
      </c>
      <c r="E62" s="927"/>
      <c r="F62" s="927"/>
      <c r="G62" s="927"/>
      <c r="H62" s="927"/>
      <c r="I62" s="927"/>
      <c r="J62" s="927"/>
      <c r="K62" s="927"/>
      <c r="L62" s="927"/>
      <c r="M62" s="927"/>
      <c r="N62" s="927"/>
      <c r="O62" s="927"/>
      <c r="P62" s="927"/>
      <c r="Q62" s="649" t="s">
        <v>96</v>
      </c>
      <c r="R62" s="923"/>
      <c r="S62" s="924"/>
      <c r="T62" s="924"/>
      <c r="U62" s="924"/>
      <c r="V62" s="672">
        <f>ROUND(入力用①!K16,)</f>
        <v>0</v>
      </c>
      <c r="W62" s="645"/>
      <c r="X62" s="645"/>
      <c r="Y62" s="645"/>
      <c r="Z62" s="645"/>
      <c r="AA62" s="646"/>
      <c r="AB62" s="649" t="s">
        <v>97</v>
      </c>
      <c r="AC62" s="778"/>
      <c r="AD62" s="779"/>
      <c r="AE62" s="179"/>
      <c r="AF62" s="179"/>
      <c r="AG62" s="945" t="str">
        <f>IF(AG60="","","入力用①（５年間のデータ表）シートに戻り入力値を確認してください！")</f>
        <v/>
      </c>
      <c r="AH62" s="489"/>
      <c r="AI62" s="489"/>
      <c r="AJ62" s="489"/>
      <c r="AK62" s="489"/>
      <c r="AL62" s="489"/>
      <c r="AM62" s="489"/>
      <c r="AN62" s="489"/>
      <c r="AO62" s="489"/>
      <c r="AP62" s="489"/>
      <c r="AQ62" s="489"/>
      <c r="AR62" s="489"/>
      <c r="AS62" s="489"/>
      <c r="AT62" s="489"/>
      <c r="AU62" s="489"/>
      <c r="AV62" s="489"/>
      <c r="AW62" s="489"/>
      <c r="AX62" s="489"/>
      <c r="AY62" s="489"/>
      <c r="AZ62" s="489"/>
      <c r="BA62" s="489"/>
      <c r="BB62" s="489"/>
      <c r="BC62" s="489"/>
      <c r="BD62" s="260"/>
      <c r="BF62" s="283"/>
    </row>
    <row r="63" spans="1:58" ht="28.5" customHeight="1">
      <c r="A63" s="179"/>
      <c r="B63" s="518"/>
      <c r="C63" s="520"/>
      <c r="D63" s="928"/>
      <c r="E63" s="877"/>
      <c r="F63" s="877"/>
      <c r="G63" s="877"/>
      <c r="H63" s="877"/>
      <c r="I63" s="877"/>
      <c r="J63" s="877"/>
      <c r="K63" s="877"/>
      <c r="L63" s="877"/>
      <c r="M63" s="877"/>
      <c r="N63" s="877"/>
      <c r="O63" s="877"/>
      <c r="P63" s="877"/>
      <c r="Q63" s="650"/>
      <c r="R63" s="923"/>
      <c r="S63" s="924"/>
      <c r="T63" s="924"/>
      <c r="U63" s="924"/>
      <c r="V63" s="673"/>
      <c r="W63" s="673"/>
      <c r="X63" s="673"/>
      <c r="Y63" s="673"/>
      <c r="Z63" s="673"/>
      <c r="AA63" s="674"/>
      <c r="AB63" s="780"/>
      <c r="AC63" s="780"/>
      <c r="AD63" s="781"/>
      <c r="AE63" s="179"/>
      <c r="AF63" s="179"/>
      <c r="AG63" s="489"/>
      <c r="AH63" s="489"/>
      <c r="AI63" s="489"/>
      <c r="AJ63" s="489"/>
      <c r="AK63" s="489"/>
      <c r="AL63" s="489"/>
      <c r="AM63" s="489"/>
      <c r="AN63" s="489"/>
      <c r="AO63" s="489"/>
      <c r="AP63" s="489"/>
      <c r="AQ63" s="489"/>
      <c r="AR63" s="489"/>
      <c r="AS63" s="489"/>
      <c r="AT63" s="489"/>
      <c r="AU63" s="489"/>
      <c r="AV63" s="489"/>
      <c r="AW63" s="489"/>
      <c r="AX63" s="489"/>
      <c r="AY63" s="489"/>
      <c r="AZ63" s="489"/>
      <c r="BA63" s="489"/>
      <c r="BB63" s="489"/>
      <c r="BC63" s="489"/>
      <c r="BD63" s="260"/>
      <c r="BF63" s="283"/>
    </row>
    <row r="64" spans="1:58" ht="15" customHeight="1">
      <c r="A64" s="179"/>
      <c r="B64" s="651"/>
      <c r="C64" s="520"/>
      <c r="D64" s="843" t="s">
        <v>100</v>
      </c>
      <c r="E64" s="927"/>
      <c r="F64" s="927"/>
      <c r="G64" s="927"/>
      <c r="H64" s="927"/>
      <c r="I64" s="927"/>
      <c r="J64" s="927"/>
      <c r="K64" s="927"/>
      <c r="L64" s="927"/>
      <c r="M64" s="927"/>
      <c r="N64" s="927"/>
      <c r="O64" s="927"/>
      <c r="P64" s="927"/>
      <c r="Q64" s="649" t="s">
        <v>96</v>
      </c>
      <c r="R64" s="923"/>
      <c r="S64" s="924"/>
      <c r="T64" s="924"/>
      <c r="U64" s="924"/>
      <c r="V64" s="672">
        <f>ROUND(入力用①!K17,)</f>
        <v>0</v>
      </c>
      <c r="W64" s="645"/>
      <c r="X64" s="645"/>
      <c r="Y64" s="645"/>
      <c r="Z64" s="645"/>
      <c r="AA64" s="646"/>
      <c r="AB64" s="649" t="s">
        <v>97</v>
      </c>
      <c r="AC64" s="778"/>
      <c r="AD64" s="779"/>
      <c r="AE64" s="179"/>
      <c r="AF64" s="179"/>
      <c r="AG64" s="179"/>
      <c r="AH64" s="179"/>
      <c r="AI64" s="179"/>
      <c r="AJ64" s="179"/>
      <c r="AK64" s="179"/>
      <c r="AL64" s="179"/>
      <c r="AM64" s="179"/>
      <c r="AN64" s="179"/>
      <c r="AO64" s="179"/>
      <c r="AP64" s="179"/>
      <c r="AQ64" s="179"/>
      <c r="AR64" s="179"/>
      <c r="AS64" s="179"/>
      <c r="AT64" s="179"/>
      <c r="AU64" s="179"/>
      <c r="AV64" s="179"/>
      <c r="AW64" s="179"/>
      <c r="AX64" s="179"/>
      <c r="AY64" s="179"/>
      <c r="AZ64" s="179"/>
      <c r="BA64" s="179"/>
      <c r="BB64" s="179"/>
      <c r="BC64" s="179"/>
      <c r="BD64" s="260"/>
      <c r="BF64" s="283"/>
    </row>
    <row r="65" spans="1:58" ht="28.5" customHeight="1">
      <c r="A65" s="179"/>
      <c r="B65" s="518"/>
      <c r="C65" s="520"/>
      <c r="D65" s="928"/>
      <c r="E65" s="877"/>
      <c r="F65" s="877"/>
      <c r="G65" s="877"/>
      <c r="H65" s="877"/>
      <c r="I65" s="877"/>
      <c r="J65" s="877"/>
      <c r="K65" s="877"/>
      <c r="L65" s="877"/>
      <c r="M65" s="877"/>
      <c r="N65" s="877"/>
      <c r="O65" s="877"/>
      <c r="P65" s="877"/>
      <c r="Q65" s="650"/>
      <c r="R65" s="923"/>
      <c r="S65" s="924"/>
      <c r="T65" s="924"/>
      <c r="U65" s="924"/>
      <c r="V65" s="673"/>
      <c r="W65" s="673"/>
      <c r="X65" s="673"/>
      <c r="Y65" s="673"/>
      <c r="Z65" s="673"/>
      <c r="AA65" s="674"/>
      <c r="AB65" s="780"/>
      <c r="AC65" s="780"/>
      <c r="AD65" s="781"/>
      <c r="AE65" s="179"/>
      <c r="AF65" s="179"/>
      <c r="AG65" s="179"/>
      <c r="AH65" s="179"/>
      <c r="AI65" s="179"/>
      <c r="AJ65" s="179"/>
      <c r="AK65" s="179"/>
      <c r="AL65" s="179"/>
      <c r="AM65" s="179"/>
      <c r="AN65" s="179"/>
      <c r="AO65" s="179"/>
      <c r="AP65" s="179"/>
      <c r="AQ65" s="179"/>
      <c r="AR65" s="179"/>
      <c r="AS65" s="179"/>
      <c r="AT65" s="179"/>
      <c r="AU65" s="179"/>
      <c r="AV65" s="179"/>
      <c r="AW65" s="179"/>
      <c r="AX65" s="179"/>
      <c r="AY65" s="179"/>
      <c r="AZ65" s="179"/>
      <c r="BA65" s="179"/>
      <c r="BB65" s="179"/>
      <c r="BC65" s="179"/>
      <c r="BD65" s="261"/>
      <c r="BF65" s="283"/>
    </row>
    <row r="66" spans="1:58" ht="15" customHeight="1">
      <c r="A66" s="179"/>
      <c r="B66" s="651"/>
      <c r="C66" s="520"/>
      <c r="D66" s="843" t="s">
        <v>101</v>
      </c>
      <c r="E66" s="927"/>
      <c r="F66" s="927"/>
      <c r="G66" s="927"/>
      <c r="H66" s="927"/>
      <c r="I66" s="927"/>
      <c r="J66" s="927"/>
      <c r="K66" s="927"/>
      <c r="L66" s="927"/>
      <c r="M66" s="927"/>
      <c r="N66" s="927"/>
      <c r="O66" s="927"/>
      <c r="P66" s="927"/>
      <c r="Q66" s="649" t="s">
        <v>96</v>
      </c>
      <c r="R66" s="923"/>
      <c r="S66" s="924"/>
      <c r="T66" s="924"/>
      <c r="U66" s="924"/>
      <c r="V66" s="672">
        <f>ROUND(入力用①!K18,)</f>
        <v>0</v>
      </c>
      <c r="W66" s="645"/>
      <c r="X66" s="645"/>
      <c r="Y66" s="645"/>
      <c r="Z66" s="645"/>
      <c r="AA66" s="646"/>
      <c r="AB66" s="649" t="s">
        <v>97</v>
      </c>
      <c r="AC66" s="778"/>
      <c r="AD66" s="779"/>
      <c r="AE66" s="179"/>
      <c r="AF66" s="179"/>
      <c r="AG66" s="179"/>
      <c r="AH66" s="179"/>
      <c r="AI66" s="179"/>
      <c r="AJ66" s="179"/>
      <c r="AK66" s="179"/>
      <c r="AL66" s="179"/>
      <c r="AM66" s="179"/>
      <c r="AN66" s="179"/>
      <c r="AO66" s="179"/>
      <c r="AP66" s="179"/>
      <c r="AQ66" s="179"/>
      <c r="AR66" s="179"/>
      <c r="AS66" s="179"/>
      <c r="AT66" s="179"/>
      <c r="AU66" s="179"/>
      <c r="AV66" s="179"/>
      <c r="AW66" s="179"/>
      <c r="AX66" s="179"/>
      <c r="AY66" s="179"/>
      <c r="AZ66" s="179"/>
      <c r="BA66" s="179"/>
      <c r="BB66" s="179"/>
      <c r="BC66" s="179"/>
      <c r="BD66" s="261"/>
      <c r="BF66" s="283"/>
    </row>
    <row r="67" spans="1:58" ht="32.25" customHeight="1">
      <c r="A67" s="179"/>
      <c r="B67" s="521"/>
      <c r="C67" s="523"/>
      <c r="D67" s="928"/>
      <c r="E67" s="877"/>
      <c r="F67" s="877"/>
      <c r="G67" s="877"/>
      <c r="H67" s="877"/>
      <c r="I67" s="877"/>
      <c r="J67" s="877"/>
      <c r="K67" s="877"/>
      <c r="L67" s="877"/>
      <c r="M67" s="877"/>
      <c r="N67" s="877"/>
      <c r="O67" s="877"/>
      <c r="P67" s="877"/>
      <c r="Q67" s="650"/>
      <c r="R67" s="923"/>
      <c r="S67" s="924"/>
      <c r="T67" s="924"/>
      <c r="U67" s="924"/>
      <c r="V67" s="673"/>
      <c r="W67" s="673"/>
      <c r="X67" s="673"/>
      <c r="Y67" s="673"/>
      <c r="Z67" s="673"/>
      <c r="AA67" s="674"/>
      <c r="AB67" s="780"/>
      <c r="AC67" s="780"/>
      <c r="AD67" s="781"/>
      <c r="AE67" s="179"/>
      <c r="AF67" s="179"/>
      <c r="AG67" s="950" t="str">
        <f>IF($V$70&gt;$V$68,"(要確認)","")</f>
        <v/>
      </c>
      <c r="AH67" s="901"/>
      <c r="AI67" s="901"/>
      <c r="AJ67" s="901"/>
      <c r="AK67" s="901"/>
      <c r="AL67" s="901"/>
      <c r="AM67" s="901"/>
      <c r="AN67" s="901"/>
      <c r="AO67" s="901"/>
      <c r="AP67" s="901"/>
      <c r="AQ67" s="901"/>
      <c r="AR67" s="901"/>
      <c r="AS67" s="901"/>
      <c r="AT67" s="901"/>
      <c r="AU67" s="901"/>
      <c r="AV67" s="901"/>
      <c r="AW67" s="901"/>
      <c r="AX67" s="901"/>
      <c r="AY67" s="901"/>
      <c r="AZ67" s="901"/>
      <c r="BA67" s="901"/>
      <c r="BB67" s="901"/>
      <c r="BC67" s="901"/>
      <c r="BD67" s="261"/>
      <c r="BF67" s="283"/>
    </row>
    <row r="68" spans="1:58">
      <c r="A68" s="179"/>
      <c r="B68" s="1018" t="s">
        <v>102</v>
      </c>
      <c r="C68" s="1019"/>
      <c r="D68" s="1019"/>
      <c r="E68" s="1019"/>
      <c r="F68" s="1019"/>
      <c r="G68" s="1019"/>
      <c r="H68" s="1019"/>
      <c r="I68" s="1019"/>
      <c r="J68" s="1019"/>
      <c r="K68" s="1019"/>
      <c r="L68" s="1019"/>
      <c r="M68" s="1019"/>
      <c r="N68" s="1019"/>
      <c r="O68" s="1019"/>
      <c r="P68" s="1019"/>
      <c r="Q68" s="649" t="s">
        <v>96</v>
      </c>
      <c r="R68" s="923"/>
      <c r="S68" s="924"/>
      <c r="T68" s="924"/>
      <c r="U68" s="924"/>
      <c r="V68" s="672">
        <f>ROUND(入力用①!K19,)</f>
        <v>0</v>
      </c>
      <c r="W68" s="645"/>
      <c r="X68" s="645"/>
      <c r="Y68" s="645"/>
      <c r="Z68" s="645"/>
      <c r="AA68" s="646"/>
      <c r="AB68" s="649" t="s">
        <v>97</v>
      </c>
      <c r="AC68" s="778"/>
      <c r="AD68" s="779"/>
      <c r="AE68" s="179"/>
      <c r="AF68" s="179"/>
      <c r="AG68" s="949" t="str">
        <f>IF($V$70&gt;$V$68,"紙製の袋が紙製の容器包装の重量を超えています","")</f>
        <v/>
      </c>
      <c r="AH68" s="489"/>
      <c r="AI68" s="489"/>
      <c r="AJ68" s="489"/>
      <c r="AK68" s="489"/>
      <c r="AL68" s="489"/>
      <c r="AM68" s="489"/>
      <c r="AN68" s="489"/>
      <c r="AO68" s="489"/>
      <c r="AP68" s="489"/>
      <c r="AQ68" s="489"/>
      <c r="AR68" s="489"/>
      <c r="AS68" s="489"/>
      <c r="AT68" s="489"/>
      <c r="AU68" s="489"/>
      <c r="AV68" s="489"/>
      <c r="AW68" s="489"/>
      <c r="AX68" s="489"/>
      <c r="AY68" s="489"/>
      <c r="AZ68" s="489"/>
      <c r="BA68" s="489"/>
      <c r="BB68" s="489"/>
      <c r="BC68" s="489"/>
      <c r="BD68" s="207"/>
    </row>
    <row r="69" spans="1:58">
      <c r="A69" s="179"/>
      <c r="B69" s="929" t="s">
        <v>103</v>
      </c>
      <c r="C69" s="930"/>
      <c r="D69" s="931"/>
      <c r="E69" s="931"/>
      <c r="F69" s="931"/>
      <c r="G69" s="931"/>
      <c r="H69" s="931"/>
      <c r="I69" s="931"/>
      <c r="J69" s="931"/>
      <c r="K69" s="931"/>
      <c r="L69" s="931"/>
      <c r="M69" s="931"/>
      <c r="N69" s="931"/>
      <c r="O69" s="931"/>
      <c r="P69" s="931"/>
      <c r="Q69" s="650"/>
      <c r="R69" s="923"/>
      <c r="S69" s="924"/>
      <c r="T69" s="924"/>
      <c r="U69" s="924"/>
      <c r="V69" s="673"/>
      <c r="W69" s="673"/>
      <c r="X69" s="673"/>
      <c r="Y69" s="673"/>
      <c r="Z69" s="673"/>
      <c r="AA69" s="674"/>
      <c r="AB69" s="780"/>
      <c r="AC69" s="780"/>
      <c r="AD69" s="781"/>
      <c r="AE69" s="179"/>
      <c r="AF69" s="179"/>
      <c r="AG69" s="489"/>
      <c r="AH69" s="489"/>
      <c r="AI69" s="489"/>
      <c r="AJ69" s="489"/>
      <c r="AK69" s="489"/>
      <c r="AL69" s="489"/>
      <c r="AM69" s="489"/>
      <c r="AN69" s="489"/>
      <c r="AO69" s="489"/>
      <c r="AP69" s="489"/>
      <c r="AQ69" s="489"/>
      <c r="AR69" s="489"/>
      <c r="AS69" s="489"/>
      <c r="AT69" s="489"/>
      <c r="AU69" s="489"/>
      <c r="AV69" s="489"/>
      <c r="AW69" s="489"/>
      <c r="AX69" s="489"/>
      <c r="AY69" s="489"/>
      <c r="AZ69" s="489"/>
      <c r="BA69" s="489"/>
      <c r="BB69" s="489"/>
      <c r="BC69" s="489"/>
      <c r="BD69" s="207"/>
    </row>
    <row r="70" spans="1:58" ht="15" customHeight="1">
      <c r="A70" s="179"/>
      <c r="B70" s="651"/>
      <c r="C70" s="677"/>
      <c r="D70" s="649" t="s">
        <v>104</v>
      </c>
      <c r="E70" s="951"/>
      <c r="F70" s="951"/>
      <c r="G70" s="951"/>
      <c r="H70" s="951"/>
      <c r="I70" s="951"/>
      <c r="J70" s="951"/>
      <c r="K70" s="951"/>
      <c r="L70" s="951"/>
      <c r="M70" s="951"/>
      <c r="N70" s="951"/>
      <c r="O70" s="951"/>
      <c r="P70" s="951"/>
      <c r="Q70" s="649" t="s">
        <v>96</v>
      </c>
      <c r="R70" s="923"/>
      <c r="S70" s="924"/>
      <c r="T70" s="924"/>
      <c r="U70" s="924"/>
      <c r="V70" s="672">
        <f>ROUND(入力用①!K20,)</f>
        <v>0</v>
      </c>
      <c r="W70" s="645"/>
      <c r="X70" s="645"/>
      <c r="Y70" s="645"/>
      <c r="Z70" s="645"/>
      <c r="AA70" s="646"/>
      <c r="AB70" s="649" t="s">
        <v>97</v>
      </c>
      <c r="AC70" s="778"/>
      <c r="AD70" s="779"/>
      <c r="AE70" s="179"/>
      <c r="AF70" s="179"/>
      <c r="AG70" s="489"/>
      <c r="AH70" s="489"/>
      <c r="AI70" s="489"/>
      <c r="AJ70" s="489"/>
      <c r="AK70" s="489"/>
      <c r="AL70" s="489"/>
      <c r="AM70" s="489"/>
      <c r="AN70" s="489"/>
      <c r="AO70" s="489"/>
      <c r="AP70" s="489"/>
      <c r="AQ70" s="489"/>
      <c r="AR70" s="489"/>
      <c r="AS70" s="489"/>
      <c r="AT70" s="489"/>
      <c r="AU70" s="489"/>
      <c r="AV70" s="489"/>
      <c r="AW70" s="489"/>
      <c r="AX70" s="489"/>
      <c r="AY70" s="489"/>
      <c r="AZ70" s="489"/>
      <c r="BA70" s="489"/>
      <c r="BB70" s="489"/>
      <c r="BC70" s="489"/>
      <c r="BD70" s="260"/>
      <c r="BF70" s="283"/>
    </row>
    <row r="71" spans="1:58">
      <c r="A71" s="179"/>
      <c r="B71" s="678"/>
      <c r="C71" s="679"/>
      <c r="D71" s="649"/>
      <c r="E71" s="951"/>
      <c r="F71" s="951"/>
      <c r="G71" s="951"/>
      <c r="H71" s="951"/>
      <c r="I71" s="951"/>
      <c r="J71" s="951"/>
      <c r="K71" s="951"/>
      <c r="L71" s="951"/>
      <c r="M71" s="951"/>
      <c r="N71" s="951"/>
      <c r="O71" s="951"/>
      <c r="P71" s="951"/>
      <c r="Q71" s="650"/>
      <c r="R71" s="923"/>
      <c r="S71" s="924"/>
      <c r="T71" s="924"/>
      <c r="U71" s="924"/>
      <c r="V71" s="673"/>
      <c r="W71" s="673"/>
      <c r="X71" s="673"/>
      <c r="Y71" s="673"/>
      <c r="Z71" s="673"/>
      <c r="AA71" s="674"/>
      <c r="AB71" s="780"/>
      <c r="AC71" s="780"/>
      <c r="AD71" s="781"/>
      <c r="AE71" s="179"/>
      <c r="AF71" s="179"/>
      <c r="AG71" s="945" t="str">
        <f>IF($V$70&gt;$V$68,"入力用①（５年間のデータ表）シートに戻り入力値を確認してください！","")</f>
        <v/>
      </c>
      <c r="AH71" s="904"/>
      <c r="AI71" s="904"/>
      <c r="AJ71" s="904"/>
      <c r="AK71" s="904"/>
      <c r="AL71" s="904"/>
      <c r="AM71" s="904"/>
      <c r="AN71" s="904"/>
      <c r="AO71" s="904"/>
      <c r="AP71" s="904"/>
      <c r="AQ71" s="904"/>
      <c r="AR71" s="904"/>
      <c r="AS71" s="904"/>
      <c r="AT71" s="904"/>
      <c r="AU71" s="904"/>
      <c r="AV71" s="904"/>
      <c r="AW71" s="904"/>
      <c r="AX71" s="904"/>
      <c r="AY71" s="904"/>
      <c r="AZ71" s="904"/>
      <c r="BA71" s="904"/>
      <c r="BB71" s="904"/>
      <c r="BC71" s="904"/>
      <c r="BD71" s="260"/>
      <c r="BF71" s="283"/>
    </row>
    <row r="72" spans="1:58" ht="15" customHeight="1">
      <c r="A72" s="179"/>
      <c r="B72" s="675" t="s">
        <v>105</v>
      </c>
      <c r="C72" s="649"/>
      <c r="D72" s="649"/>
      <c r="E72" s="649"/>
      <c r="F72" s="649"/>
      <c r="G72" s="649"/>
      <c r="H72" s="649"/>
      <c r="I72" s="649"/>
      <c r="J72" s="649"/>
      <c r="K72" s="649"/>
      <c r="L72" s="649"/>
      <c r="M72" s="649"/>
      <c r="N72" s="649"/>
      <c r="O72" s="649"/>
      <c r="P72" s="649"/>
      <c r="Q72" s="649" t="s">
        <v>96</v>
      </c>
      <c r="R72" s="923"/>
      <c r="S72" s="924"/>
      <c r="T72" s="924"/>
      <c r="U72" s="924"/>
      <c r="V72" s="917">
        <f>ROUND(入力用①!K21,)</f>
        <v>0</v>
      </c>
      <c r="W72" s="645"/>
      <c r="X72" s="645"/>
      <c r="Y72" s="645"/>
      <c r="Z72" s="645"/>
      <c r="AA72" s="646"/>
      <c r="AB72" s="649" t="s">
        <v>97</v>
      </c>
      <c r="AC72" s="778"/>
      <c r="AD72" s="779"/>
      <c r="AE72" s="179"/>
      <c r="AF72" s="179"/>
      <c r="AG72" s="904"/>
      <c r="AH72" s="904"/>
      <c r="AI72" s="904"/>
      <c r="AJ72" s="904"/>
      <c r="AK72" s="904"/>
      <c r="AL72" s="904"/>
      <c r="AM72" s="904"/>
      <c r="AN72" s="904"/>
      <c r="AO72" s="904"/>
      <c r="AP72" s="904"/>
      <c r="AQ72" s="904"/>
      <c r="AR72" s="904"/>
      <c r="AS72" s="904"/>
      <c r="AT72" s="904"/>
      <c r="AU72" s="904"/>
      <c r="AV72" s="904"/>
      <c r="AW72" s="904"/>
      <c r="AX72" s="904"/>
      <c r="AY72" s="904"/>
      <c r="AZ72" s="904"/>
      <c r="BA72" s="904"/>
      <c r="BB72" s="904"/>
      <c r="BC72" s="904"/>
      <c r="BD72" s="179"/>
    </row>
    <row r="73" spans="1:58">
      <c r="A73" s="179"/>
      <c r="B73" s="676"/>
      <c r="C73" s="650"/>
      <c r="D73" s="650"/>
      <c r="E73" s="650"/>
      <c r="F73" s="650"/>
      <c r="G73" s="650"/>
      <c r="H73" s="650"/>
      <c r="I73" s="650"/>
      <c r="J73" s="650"/>
      <c r="K73" s="650"/>
      <c r="L73" s="650"/>
      <c r="M73" s="650"/>
      <c r="N73" s="650"/>
      <c r="O73" s="650"/>
      <c r="P73" s="650"/>
      <c r="Q73" s="650"/>
      <c r="R73" s="923"/>
      <c r="S73" s="924"/>
      <c r="T73" s="924"/>
      <c r="U73" s="924"/>
      <c r="V73" s="673"/>
      <c r="W73" s="673"/>
      <c r="X73" s="673"/>
      <c r="Y73" s="673"/>
      <c r="Z73" s="673"/>
      <c r="AA73" s="674"/>
      <c r="AB73" s="780"/>
      <c r="AC73" s="780"/>
      <c r="AD73" s="781"/>
      <c r="AE73" s="179"/>
      <c r="AF73" s="179"/>
      <c r="AG73" s="179"/>
      <c r="AH73" s="179"/>
      <c r="AI73" s="179"/>
      <c r="AJ73" s="179"/>
      <c r="AK73" s="179"/>
      <c r="AL73" s="179"/>
      <c r="AM73" s="179"/>
      <c r="AN73" s="179"/>
      <c r="AO73" s="179"/>
      <c r="AP73" s="179"/>
      <c r="AQ73" s="179"/>
      <c r="AR73" s="179"/>
      <c r="AS73" s="179"/>
      <c r="AT73" s="179"/>
      <c r="AU73" s="179"/>
      <c r="AV73" s="179"/>
      <c r="AW73" s="179"/>
      <c r="AX73" s="179"/>
      <c r="AY73" s="179"/>
      <c r="AZ73" s="179"/>
      <c r="BA73" s="179"/>
      <c r="BB73" s="179"/>
      <c r="BC73" s="179"/>
      <c r="BD73" s="179"/>
    </row>
    <row r="74" spans="1:58">
      <c r="A74" s="179"/>
      <c r="B74" s="675" t="s">
        <v>106</v>
      </c>
      <c r="C74" s="649"/>
      <c r="D74" s="649"/>
      <c r="E74" s="649"/>
      <c r="F74" s="649"/>
      <c r="G74" s="649"/>
      <c r="H74" s="649"/>
      <c r="I74" s="649"/>
      <c r="J74" s="649"/>
      <c r="K74" s="649"/>
      <c r="L74" s="649"/>
      <c r="M74" s="649"/>
      <c r="N74" s="649"/>
      <c r="O74" s="649"/>
      <c r="P74" s="649"/>
      <c r="Q74" s="649" t="s">
        <v>96</v>
      </c>
      <c r="R74" s="923"/>
      <c r="S74" s="924"/>
      <c r="T74" s="924"/>
      <c r="U74" s="924"/>
      <c r="V74" s="917">
        <f>ROUND(入力用①!K22,)</f>
        <v>0</v>
      </c>
      <c r="W74" s="645"/>
      <c r="X74" s="645"/>
      <c r="Y74" s="645"/>
      <c r="Z74" s="645"/>
      <c r="AA74" s="646"/>
      <c r="AB74" s="649" t="s">
        <v>97</v>
      </c>
      <c r="AC74" s="778"/>
      <c r="AD74" s="779"/>
      <c r="AE74" s="179"/>
      <c r="AF74" s="179"/>
      <c r="AG74" s="179"/>
      <c r="AH74" s="179"/>
      <c r="AI74" s="179"/>
      <c r="AJ74" s="179"/>
      <c r="AK74" s="179"/>
      <c r="AL74" s="179"/>
      <c r="AM74" s="179"/>
      <c r="AN74" s="179"/>
      <c r="AO74" s="179"/>
      <c r="AP74" s="179"/>
      <c r="AQ74" s="179"/>
      <c r="AR74" s="179"/>
      <c r="AS74" s="179"/>
      <c r="AT74" s="179"/>
      <c r="AU74" s="179"/>
      <c r="AV74" s="179"/>
      <c r="AW74" s="179"/>
      <c r="AX74" s="179"/>
      <c r="AY74" s="179"/>
      <c r="AZ74" s="179"/>
      <c r="BA74" s="179"/>
      <c r="BB74" s="179"/>
      <c r="BC74" s="179"/>
      <c r="BD74" s="179"/>
    </row>
    <row r="75" spans="1:58">
      <c r="A75" s="179"/>
      <c r="B75" s="676"/>
      <c r="C75" s="650"/>
      <c r="D75" s="650"/>
      <c r="E75" s="650"/>
      <c r="F75" s="650"/>
      <c r="G75" s="650"/>
      <c r="H75" s="650"/>
      <c r="I75" s="650"/>
      <c r="J75" s="650"/>
      <c r="K75" s="650"/>
      <c r="L75" s="650"/>
      <c r="M75" s="650"/>
      <c r="N75" s="650"/>
      <c r="O75" s="650"/>
      <c r="P75" s="650"/>
      <c r="Q75" s="650"/>
      <c r="R75" s="923"/>
      <c r="S75" s="924"/>
      <c r="T75" s="924"/>
      <c r="U75" s="924"/>
      <c r="V75" s="673"/>
      <c r="W75" s="673"/>
      <c r="X75" s="673"/>
      <c r="Y75" s="673"/>
      <c r="Z75" s="673"/>
      <c r="AA75" s="674"/>
      <c r="AB75" s="780"/>
      <c r="AC75" s="780"/>
      <c r="AD75" s="781"/>
      <c r="AE75" s="179"/>
      <c r="AF75" s="179"/>
      <c r="AG75" s="179"/>
      <c r="AH75" s="179"/>
      <c r="AI75" s="179"/>
      <c r="AJ75" s="179"/>
      <c r="AK75" s="179"/>
      <c r="AL75" s="179"/>
      <c r="AM75" s="179"/>
      <c r="AN75" s="179"/>
      <c r="AO75" s="179"/>
      <c r="AP75" s="179"/>
      <c r="AQ75" s="179"/>
      <c r="AR75" s="179"/>
      <c r="AS75" s="179"/>
      <c r="AT75" s="179"/>
      <c r="AU75" s="179"/>
      <c r="AV75" s="179"/>
      <c r="AW75" s="179"/>
      <c r="AX75" s="179"/>
      <c r="AY75" s="179"/>
      <c r="AZ75" s="179"/>
      <c r="BA75" s="179"/>
      <c r="BB75" s="179"/>
      <c r="BC75" s="179"/>
      <c r="BD75" s="179"/>
    </row>
    <row r="76" spans="1:58">
      <c r="A76" s="179"/>
      <c r="B76" s="918" t="s">
        <v>107</v>
      </c>
      <c r="C76" s="919"/>
      <c r="D76" s="919"/>
      <c r="E76" s="919"/>
      <c r="F76" s="919"/>
      <c r="G76" s="919"/>
      <c r="H76" s="919"/>
      <c r="I76" s="919"/>
      <c r="J76" s="919"/>
      <c r="K76" s="919"/>
      <c r="L76" s="919"/>
      <c r="M76" s="919"/>
      <c r="N76" s="919"/>
      <c r="O76" s="919"/>
      <c r="P76" s="919"/>
      <c r="Q76" s="919"/>
      <c r="R76" s="923"/>
      <c r="S76" s="924"/>
      <c r="T76" s="924"/>
      <c r="U76" s="924"/>
      <c r="V76" s="916">
        <f>V58+V68+V72+V74</f>
        <v>0</v>
      </c>
      <c r="W76" s="645"/>
      <c r="X76" s="645"/>
      <c r="Y76" s="645"/>
      <c r="Z76" s="645"/>
      <c r="AA76" s="646"/>
      <c r="AB76" s="782" t="s">
        <v>97</v>
      </c>
      <c r="AC76" s="783"/>
      <c r="AD76" s="784"/>
      <c r="AE76" s="502" t="str">
        <f>IF(OR(V76&lt;=0,V76&gt;=50000),"","←　５０トン（50,000kg）未満でしたので、報告書の作成及び御提出は任意")</f>
        <v/>
      </c>
      <c r="AF76" s="502"/>
      <c r="AG76" s="502"/>
      <c r="AH76" s="502"/>
      <c r="AI76" s="502"/>
      <c r="AJ76" s="502"/>
      <c r="AK76" s="502"/>
      <c r="AL76" s="502"/>
      <c r="AM76" s="502"/>
      <c r="AN76" s="502"/>
      <c r="AO76" s="502"/>
      <c r="AP76" s="502"/>
      <c r="AQ76" s="502"/>
      <c r="AR76" s="502"/>
      <c r="AS76" s="502"/>
      <c r="AT76" s="502"/>
      <c r="AU76" s="502"/>
      <c r="AV76" s="502"/>
      <c r="AW76" s="502"/>
      <c r="AX76" s="502"/>
      <c r="AY76" s="502"/>
      <c r="AZ76" s="502"/>
      <c r="BA76" s="502"/>
      <c r="BB76" s="502"/>
      <c r="BC76" s="502"/>
      <c r="BD76" s="502"/>
    </row>
    <row r="77" spans="1:58">
      <c r="A77" s="179"/>
      <c r="B77" s="920"/>
      <c r="C77" s="919"/>
      <c r="D77" s="919"/>
      <c r="E77" s="919"/>
      <c r="F77" s="919"/>
      <c r="G77" s="919"/>
      <c r="H77" s="919"/>
      <c r="I77" s="919"/>
      <c r="J77" s="919"/>
      <c r="K77" s="919"/>
      <c r="L77" s="919"/>
      <c r="M77" s="919"/>
      <c r="N77" s="919"/>
      <c r="O77" s="919"/>
      <c r="P77" s="919"/>
      <c r="Q77" s="919"/>
      <c r="R77" s="923"/>
      <c r="S77" s="924"/>
      <c r="T77" s="924"/>
      <c r="U77" s="924"/>
      <c r="V77" s="673"/>
      <c r="W77" s="673"/>
      <c r="X77" s="673"/>
      <c r="Y77" s="673"/>
      <c r="Z77" s="673"/>
      <c r="AA77" s="674"/>
      <c r="AB77" s="785"/>
      <c r="AC77" s="785"/>
      <c r="AD77" s="786"/>
      <c r="AE77" s="502"/>
      <c r="AF77" s="502"/>
      <c r="AG77" s="502"/>
      <c r="AH77" s="502"/>
      <c r="AI77" s="502"/>
      <c r="AJ77" s="502"/>
      <c r="AK77" s="502"/>
      <c r="AL77" s="502"/>
      <c r="AM77" s="502"/>
      <c r="AN77" s="502"/>
      <c r="AO77" s="502"/>
      <c r="AP77" s="502"/>
      <c r="AQ77" s="502"/>
      <c r="AR77" s="502"/>
      <c r="AS77" s="502"/>
      <c r="AT77" s="502"/>
      <c r="AU77" s="502"/>
      <c r="AV77" s="502"/>
      <c r="AW77" s="502"/>
      <c r="AX77" s="502"/>
      <c r="AY77" s="502"/>
      <c r="AZ77" s="502"/>
      <c r="BA77" s="502"/>
      <c r="BB77" s="502"/>
      <c r="BC77" s="502"/>
      <c r="BD77" s="502"/>
    </row>
    <row r="78" spans="1:58" ht="15" customHeight="1">
      <c r="A78" s="179"/>
      <c r="B78" s="918" t="s">
        <v>108</v>
      </c>
      <c r="C78" s="1006"/>
      <c r="D78" s="1006"/>
      <c r="E78" s="1006"/>
      <c r="F78" s="1006"/>
      <c r="G78" s="1006"/>
      <c r="H78" s="1006"/>
      <c r="I78" s="1006"/>
      <c r="J78" s="1006"/>
      <c r="K78" s="1006"/>
      <c r="L78" s="1006"/>
      <c r="M78" s="1006"/>
      <c r="N78" s="1006"/>
      <c r="O78" s="1006"/>
      <c r="P78" s="1006"/>
      <c r="Q78" s="1006"/>
      <c r="R78" s="923"/>
      <c r="S78" s="924"/>
      <c r="T78" s="924"/>
      <c r="U78" s="924"/>
      <c r="V78" s="672">
        <f>入力用①!J23</f>
        <v>0</v>
      </c>
      <c r="W78" s="645"/>
      <c r="X78" s="645"/>
      <c r="Y78" s="645"/>
      <c r="Z78" s="645"/>
      <c r="AA78" s="646"/>
      <c r="AB78" s="649" t="s">
        <v>97</v>
      </c>
      <c r="AC78" s="778"/>
      <c r="AD78" s="779"/>
      <c r="AE78" s="179"/>
      <c r="AF78" s="179"/>
      <c r="AG78" s="179"/>
      <c r="AH78" s="179"/>
      <c r="AI78" s="179"/>
      <c r="AJ78" s="179"/>
      <c r="AK78" s="179"/>
      <c r="AL78" s="179"/>
      <c r="AM78" s="179"/>
      <c r="AN78" s="179"/>
      <c r="AO78" s="179"/>
      <c r="AP78" s="179"/>
      <c r="AQ78" s="179"/>
      <c r="AR78" s="179"/>
      <c r="AS78" s="179"/>
      <c r="AT78" s="179"/>
      <c r="AU78" s="179"/>
      <c r="AV78" s="179"/>
      <c r="AW78" s="179"/>
      <c r="AX78" s="179"/>
      <c r="AY78" s="179"/>
      <c r="AZ78" s="179"/>
      <c r="BA78" s="179"/>
      <c r="BB78" s="179"/>
      <c r="BC78" s="179"/>
      <c r="BD78" s="179"/>
    </row>
    <row r="79" spans="1:58">
      <c r="A79" s="179"/>
      <c r="B79" s="1007"/>
      <c r="C79" s="1006"/>
      <c r="D79" s="1006"/>
      <c r="E79" s="1006"/>
      <c r="F79" s="1006"/>
      <c r="G79" s="1006"/>
      <c r="H79" s="1006"/>
      <c r="I79" s="1006"/>
      <c r="J79" s="1006"/>
      <c r="K79" s="1006"/>
      <c r="L79" s="1006"/>
      <c r="M79" s="1006"/>
      <c r="N79" s="1006"/>
      <c r="O79" s="1006"/>
      <c r="P79" s="1006"/>
      <c r="Q79" s="1006"/>
      <c r="R79" s="923"/>
      <c r="S79" s="924"/>
      <c r="T79" s="924"/>
      <c r="U79" s="924"/>
      <c r="V79" s="673"/>
      <c r="W79" s="673"/>
      <c r="X79" s="673"/>
      <c r="Y79" s="673"/>
      <c r="Z79" s="673"/>
      <c r="AA79" s="674"/>
      <c r="AB79" s="780"/>
      <c r="AC79" s="780"/>
      <c r="AD79" s="781"/>
      <c r="AE79" s="179"/>
      <c r="AF79" s="179"/>
      <c r="AG79" s="179"/>
      <c r="AH79" s="179"/>
      <c r="AI79" s="179"/>
      <c r="AJ79" s="179"/>
      <c r="AK79" s="179"/>
      <c r="AL79" s="179"/>
      <c r="AM79" s="179"/>
      <c r="AN79" s="179"/>
      <c r="AO79" s="179"/>
      <c r="AP79" s="179"/>
      <c r="AQ79" s="179"/>
      <c r="AR79" s="179"/>
      <c r="AS79" s="179"/>
      <c r="AT79" s="179"/>
      <c r="AU79" s="179"/>
      <c r="AV79" s="179"/>
      <c r="AW79" s="179"/>
      <c r="AX79" s="179"/>
      <c r="AY79" s="179"/>
      <c r="AZ79" s="179"/>
      <c r="BA79" s="179"/>
      <c r="BB79" s="179"/>
      <c r="BC79" s="179"/>
      <c r="BD79" s="179"/>
    </row>
    <row r="80" spans="1:58">
      <c r="A80" s="179"/>
      <c r="B80" s="988" t="s">
        <v>109</v>
      </c>
      <c r="C80" s="989"/>
      <c r="D80" s="989"/>
      <c r="E80" s="989"/>
      <c r="F80" s="989"/>
      <c r="G80" s="989"/>
      <c r="H80" s="989"/>
      <c r="I80" s="989"/>
      <c r="J80" s="989"/>
      <c r="K80" s="989"/>
      <c r="L80" s="989"/>
      <c r="M80" s="989"/>
      <c r="N80" s="989"/>
      <c r="O80" s="989"/>
      <c r="P80" s="989"/>
      <c r="Q80" s="990"/>
      <c r="R80" s="923"/>
      <c r="S80" s="924"/>
      <c r="T80" s="924"/>
      <c r="U80" s="924"/>
      <c r="V80" s="644" t="str">
        <f>IF(ISERROR(V76/V78),"",ROUND(V76/V78*100,1))</f>
        <v/>
      </c>
      <c r="W80" s="645"/>
      <c r="X80" s="645"/>
      <c r="Y80" s="645"/>
      <c r="Z80" s="645"/>
      <c r="AA80" s="646"/>
      <c r="AB80" s="782" t="s">
        <v>110</v>
      </c>
      <c r="AC80" s="783"/>
      <c r="AD80" s="784"/>
      <c r="AE80" s="179"/>
      <c r="AF80" s="179"/>
      <c r="AG80" s="179"/>
      <c r="AH80" s="179"/>
      <c r="AI80" s="179"/>
      <c r="AJ80" s="179"/>
      <c r="AK80" s="179"/>
      <c r="AL80" s="179"/>
      <c r="AM80" s="179"/>
      <c r="AN80" s="179"/>
      <c r="AO80" s="179"/>
      <c r="AP80" s="179"/>
      <c r="AQ80" s="179"/>
      <c r="AR80" s="179"/>
      <c r="AS80" s="179"/>
      <c r="AT80" s="179"/>
      <c r="AU80" s="179"/>
      <c r="AV80" s="179"/>
      <c r="AW80" s="179"/>
      <c r="AX80" s="179"/>
      <c r="AY80" s="179"/>
      <c r="AZ80" s="179"/>
      <c r="BA80" s="179"/>
      <c r="BB80" s="179"/>
      <c r="BC80" s="179"/>
      <c r="BD80" s="179"/>
    </row>
    <row r="81" spans="1:58" ht="15.75" thickBot="1">
      <c r="A81" s="179"/>
      <c r="B81" s="991"/>
      <c r="C81" s="992"/>
      <c r="D81" s="992"/>
      <c r="E81" s="992"/>
      <c r="F81" s="992"/>
      <c r="G81" s="992"/>
      <c r="H81" s="992"/>
      <c r="I81" s="992"/>
      <c r="J81" s="992"/>
      <c r="K81" s="992"/>
      <c r="L81" s="992"/>
      <c r="M81" s="992"/>
      <c r="N81" s="992"/>
      <c r="O81" s="992"/>
      <c r="P81" s="992"/>
      <c r="Q81" s="992"/>
      <c r="R81" s="925"/>
      <c r="S81" s="926"/>
      <c r="T81" s="926"/>
      <c r="U81" s="926"/>
      <c r="V81" s="647"/>
      <c r="W81" s="647"/>
      <c r="X81" s="647"/>
      <c r="Y81" s="647"/>
      <c r="Z81" s="647"/>
      <c r="AA81" s="648"/>
      <c r="AB81" s="993"/>
      <c r="AC81" s="993"/>
      <c r="AD81" s="994"/>
      <c r="AE81" s="179"/>
      <c r="AF81" s="179"/>
      <c r="AG81" s="179"/>
      <c r="AH81" s="179"/>
      <c r="AI81" s="179"/>
      <c r="AJ81" s="179"/>
      <c r="AK81" s="179"/>
      <c r="AL81" s="179"/>
      <c r="AM81" s="179"/>
      <c r="AN81" s="179"/>
      <c r="AO81" s="179"/>
      <c r="AP81" s="179"/>
      <c r="AQ81" s="179"/>
      <c r="AR81" s="179"/>
      <c r="AS81" s="179"/>
      <c r="AT81" s="179"/>
      <c r="AU81" s="179"/>
      <c r="AV81" s="179"/>
      <c r="AW81" s="179"/>
      <c r="AX81" s="179"/>
      <c r="AY81" s="179"/>
      <c r="AZ81" s="179"/>
      <c r="BA81" s="179"/>
      <c r="BB81" s="179"/>
      <c r="BC81" s="179"/>
      <c r="BD81" s="179"/>
    </row>
    <row r="82" spans="1:58">
      <c r="A82" s="179"/>
      <c r="B82" s="179"/>
      <c r="C82" s="179"/>
      <c r="D82" s="179"/>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G82" s="179"/>
      <c r="AH82" s="179"/>
      <c r="AI82" s="179"/>
      <c r="AJ82" s="179"/>
      <c r="AK82" s="179"/>
      <c r="AL82" s="179"/>
      <c r="AM82" s="179"/>
      <c r="AN82" s="179"/>
      <c r="AO82" s="179"/>
      <c r="AP82" s="179"/>
      <c r="AQ82" s="179"/>
      <c r="AR82" s="179"/>
      <c r="AS82" s="179"/>
      <c r="AT82" s="179"/>
      <c r="AU82" s="179"/>
      <c r="AV82" s="179"/>
      <c r="AW82" s="179"/>
      <c r="AX82" s="179"/>
      <c r="AY82" s="179"/>
      <c r="AZ82" s="179"/>
      <c r="BA82" s="179"/>
      <c r="BB82" s="179"/>
      <c r="BC82" s="179"/>
      <c r="BD82" s="179"/>
    </row>
    <row r="83" spans="1:58">
      <c r="A83" s="179"/>
      <c r="B83" s="179"/>
      <c r="C83" s="179"/>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79"/>
      <c r="AH83" s="179"/>
      <c r="AI83" s="179"/>
      <c r="AJ83" s="179"/>
      <c r="AK83" s="179"/>
      <c r="AL83" s="179"/>
      <c r="AM83" s="179"/>
      <c r="AN83" s="179"/>
      <c r="AO83" s="179"/>
      <c r="AP83" s="179"/>
      <c r="AQ83" s="179"/>
      <c r="AR83" s="179"/>
      <c r="AS83" s="179"/>
      <c r="AT83" s="179"/>
      <c r="AU83" s="179"/>
      <c r="AV83" s="179"/>
      <c r="AW83" s="179"/>
      <c r="AX83" s="179"/>
      <c r="AY83" s="179"/>
      <c r="AZ83" s="179"/>
      <c r="BA83" s="179"/>
      <c r="BB83" s="179"/>
      <c r="BC83" s="179"/>
      <c r="BD83" s="179"/>
    </row>
    <row r="84" spans="1:58" ht="15" customHeight="1">
      <c r="A84" s="179"/>
      <c r="B84" s="179"/>
      <c r="C84" s="188"/>
      <c r="D84" s="188"/>
      <c r="E84" s="188"/>
      <c r="F84" s="995" t="s">
        <v>111</v>
      </c>
      <c r="G84" s="995"/>
      <c r="H84" s="995"/>
      <c r="I84" s="995"/>
      <c r="J84" s="995"/>
      <c r="K84" s="995"/>
      <c r="L84" s="995"/>
      <c r="M84" s="995"/>
      <c r="N84" s="995"/>
      <c r="O84" s="995"/>
      <c r="P84" s="995"/>
      <c r="Q84" s="995"/>
      <c r="R84" s="995"/>
      <c r="S84" s="995"/>
      <c r="T84" s="995"/>
      <c r="U84" s="995"/>
      <c r="V84" s="995"/>
      <c r="W84" s="995"/>
      <c r="X84" s="996"/>
      <c r="Y84" s="996"/>
      <c r="Z84" s="179"/>
      <c r="AA84" s="179"/>
      <c r="AB84" s="179"/>
      <c r="AC84" s="179"/>
      <c r="AD84" s="179"/>
      <c r="AE84" s="179"/>
      <c r="AF84" s="179"/>
      <c r="AG84" s="179"/>
      <c r="AH84" s="179"/>
      <c r="AI84" s="179"/>
      <c r="AJ84" s="179"/>
      <c r="AK84" s="179"/>
      <c r="AL84" s="179"/>
      <c r="AM84" s="179"/>
      <c r="AN84" s="179"/>
      <c r="AO84" s="179"/>
      <c r="AP84" s="179"/>
      <c r="AQ84" s="179"/>
      <c r="AR84" s="179"/>
      <c r="AS84" s="179"/>
      <c r="AT84" s="179"/>
      <c r="AU84" s="179"/>
      <c r="AV84" s="179"/>
      <c r="AW84" s="179"/>
      <c r="AX84" s="179"/>
      <c r="AY84" s="179"/>
      <c r="AZ84" s="179"/>
      <c r="BA84" s="179"/>
      <c r="BB84" s="179"/>
      <c r="BC84" s="179"/>
      <c r="BD84" s="179"/>
    </row>
    <row r="85" spans="1:58" ht="15" customHeight="1">
      <c r="A85" s="179"/>
      <c r="B85" s="181"/>
      <c r="C85" s="179"/>
      <c r="D85" s="179"/>
      <c r="E85" s="179"/>
      <c r="F85" s="179"/>
      <c r="G85" s="179"/>
      <c r="H85" s="179"/>
      <c r="I85" s="179"/>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c r="AH85" s="179"/>
      <c r="AI85" s="179"/>
      <c r="AJ85" s="179"/>
      <c r="AK85" s="179"/>
      <c r="AL85" s="179"/>
      <c r="AM85" s="179"/>
      <c r="AN85" s="179"/>
      <c r="AO85" s="179"/>
      <c r="AP85" s="179"/>
      <c r="AQ85" s="179"/>
      <c r="AR85" s="179"/>
      <c r="AS85" s="179"/>
      <c r="AT85" s="179"/>
      <c r="AU85" s="179"/>
      <c r="AV85" s="179"/>
      <c r="AW85" s="179"/>
      <c r="AX85" s="179"/>
      <c r="AY85" s="179"/>
      <c r="AZ85" s="179"/>
      <c r="BA85" s="179"/>
      <c r="BB85" s="179"/>
      <c r="BC85" s="179"/>
      <c r="BD85" s="179"/>
    </row>
    <row r="86" spans="1:58" ht="16.149999999999999" customHeight="1" thickBot="1">
      <c r="A86" s="179"/>
      <c r="B86" s="179" t="s">
        <v>112</v>
      </c>
      <c r="C86" s="179"/>
      <c r="D86" s="179"/>
      <c r="E86" s="179"/>
      <c r="F86" s="179"/>
      <c r="G86" s="179"/>
      <c r="H86" s="179"/>
      <c r="I86" s="179"/>
      <c r="J86" s="179"/>
      <c r="K86" s="179"/>
      <c r="L86" s="179"/>
      <c r="M86" s="179"/>
      <c r="N86" s="179"/>
      <c r="O86" s="179"/>
      <c r="P86" s="179"/>
      <c r="Q86" s="179"/>
      <c r="R86" s="179"/>
      <c r="S86" s="179"/>
      <c r="T86" s="179"/>
      <c r="U86" s="179"/>
      <c r="V86" s="179"/>
      <c r="W86" s="179"/>
      <c r="X86" s="179"/>
      <c r="Y86" s="179"/>
      <c r="Z86" s="179"/>
      <c r="AA86" s="179"/>
      <c r="AB86" s="179"/>
      <c r="AC86" s="179"/>
      <c r="AD86" s="179"/>
      <c r="AE86" s="179"/>
      <c r="AF86" s="179"/>
      <c r="AG86" s="179"/>
      <c r="AH86" s="179"/>
      <c r="AI86" s="179"/>
      <c r="AJ86" s="179"/>
      <c r="AK86" s="179"/>
      <c r="AL86" s="179"/>
      <c r="AM86" s="179"/>
      <c r="AN86" s="179"/>
      <c r="AO86" s="179"/>
      <c r="AP86" s="258"/>
      <c r="AQ86" s="258"/>
      <c r="AR86" s="258"/>
      <c r="AS86" s="258"/>
      <c r="AT86" s="258"/>
      <c r="AU86" s="258"/>
      <c r="AV86" s="258"/>
      <c r="AW86" s="258"/>
      <c r="AX86" s="258"/>
      <c r="AY86" s="258"/>
      <c r="AZ86" s="258"/>
      <c r="BA86" s="258"/>
      <c r="BB86" s="258"/>
      <c r="BC86" s="179"/>
      <c r="BD86" s="179"/>
      <c r="BF86" s="283"/>
    </row>
    <row r="87" spans="1:58" ht="25.9" customHeight="1">
      <c r="A87" s="179"/>
      <c r="B87" s="557"/>
      <c r="C87" s="558"/>
      <c r="D87" s="558"/>
      <c r="E87" s="558"/>
      <c r="F87" s="558"/>
      <c r="G87" s="558"/>
      <c r="H87" s="558"/>
      <c r="I87" s="558"/>
      <c r="J87" s="558"/>
      <c r="K87" s="558"/>
      <c r="L87" s="558"/>
      <c r="M87" s="558"/>
      <c r="N87" s="558"/>
      <c r="O87" s="558"/>
      <c r="P87" s="558"/>
      <c r="Q87" s="558"/>
      <c r="R87" s="559"/>
      <c r="S87" s="736" t="str">
        <f>IF($V$87="","",$V$87)</f>
        <v/>
      </c>
      <c r="T87" s="737"/>
      <c r="U87" s="737"/>
      <c r="V87" s="740" t="str">
        <f>IF($U$56="","",$U$56)</f>
        <v/>
      </c>
      <c r="W87" s="741"/>
      <c r="X87" s="741"/>
      <c r="Y87" s="560" t="s">
        <v>93</v>
      </c>
      <c r="Z87" s="742"/>
      <c r="AA87" s="742"/>
      <c r="AB87" s="742"/>
      <c r="AC87" s="742"/>
      <c r="AD87" s="743"/>
      <c r="AE87" s="885" t="s">
        <v>109</v>
      </c>
      <c r="AF87" s="885"/>
      <c r="AG87" s="885"/>
      <c r="AH87" s="885"/>
      <c r="AI87" s="885"/>
      <c r="AJ87" s="885"/>
      <c r="AK87" s="885"/>
      <c r="AL87" s="886"/>
      <c r="AM87" s="179"/>
      <c r="AN87" s="179"/>
      <c r="AO87" s="301"/>
      <c r="AP87" s="497" t="s">
        <v>619</v>
      </c>
      <c r="AQ87" s="489"/>
      <c r="AR87" s="489"/>
      <c r="AS87" s="489"/>
      <c r="AT87" s="489"/>
      <c r="AU87" s="489"/>
      <c r="AV87" s="489"/>
      <c r="AW87" s="489"/>
      <c r="AX87" s="489"/>
      <c r="AY87" s="489"/>
      <c r="AZ87" s="489"/>
      <c r="BA87" s="489"/>
      <c r="BB87" s="489"/>
      <c r="BC87" s="301"/>
      <c r="BD87" s="179"/>
    </row>
    <row r="88" spans="1:58" ht="16.149999999999999" customHeight="1">
      <c r="A88" s="179"/>
      <c r="B88" s="515" t="s">
        <v>113</v>
      </c>
      <c r="C88" s="515"/>
      <c r="D88" s="515"/>
      <c r="E88" s="515"/>
      <c r="F88" s="515"/>
      <c r="G88" s="515"/>
      <c r="H88" s="515"/>
      <c r="I88" s="515"/>
      <c r="J88" s="515"/>
      <c r="K88" s="515"/>
      <c r="L88" s="515"/>
      <c r="M88" s="515"/>
      <c r="N88" s="515"/>
      <c r="O88" s="515"/>
      <c r="P88" s="530" t="str">
        <f>IF($V$87="","本年度",$V$87)</f>
        <v>本年度</v>
      </c>
      <c r="Q88" s="531"/>
      <c r="R88" s="532"/>
      <c r="S88" s="554" t="s">
        <v>114</v>
      </c>
      <c r="T88" s="548" t="str">
        <f>IF(OR(入力用①!C28="スーパーマーケットの売上高",入力用①!C28="売上高"),入力用①!$K$28,"")</f>
        <v/>
      </c>
      <c r="U88" s="549"/>
      <c r="V88" s="549"/>
      <c r="W88" s="549"/>
      <c r="X88" s="549"/>
      <c r="Y88" s="550"/>
      <c r="Z88" s="702" t="str">
        <f>IF(OR(入力用①!$C$28="スーパーマーケットの売上高",入力用①!$C$28="売上高"),入力用①!$F$28,"")</f>
        <v/>
      </c>
      <c r="AA88" s="703"/>
      <c r="AB88" s="703"/>
      <c r="AC88" s="703"/>
      <c r="AD88" s="704"/>
      <c r="AE88" s="541" t="str">
        <f>IF(OR(T90="",T88=""),"",ROUND(T88/T90*100,1))</f>
        <v/>
      </c>
      <c r="AF88" s="542"/>
      <c r="AG88" s="542"/>
      <c r="AH88" s="542"/>
      <c r="AI88" s="542"/>
      <c r="AJ88" s="542"/>
      <c r="AK88" s="542"/>
      <c r="AL88" s="543"/>
      <c r="AM88" s="179"/>
      <c r="AN88" s="179"/>
      <c r="AO88" s="301"/>
      <c r="AP88" s="489"/>
      <c r="AQ88" s="489"/>
      <c r="AR88" s="489"/>
      <c r="AS88" s="489"/>
      <c r="AT88" s="489"/>
      <c r="AU88" s="489"/>
      <c r="AV88" s="489"/>
      <c r="AW88" s="489"/>
      <c r="AX88" s="489"/>
      <c r="AY88" s="489"/>
      <c r="AZ88" s="489"/>
      <c r="BA88" s="489"/>
      <c r="BB88" s="489"/>
      <c r="BC88" s="301"/>
      <c r="BD88" s="180"/>
    </row>
    <row r="89" spans="1:58" ht="16.149999999999999" customHeight="1">
      <c r="A89" s="179"/>
      <c r="B89" s="515"/>
      <c r="C89" s="515"/>
      <c r="D89" s="515"/>
      <c r="E89" s="515"/>
      <c r="F89" s="515"/>
      <c r="G89" s="515"/>
      <c r="H89" s="515"/>
      <c r="I89" s="515"/>
      <c r="J89" s="515"/>
      <c r="K89" s="515"/>
      <c r="L89" s="515"/>
      <c r="M89" s="515"/>
      <c r="N89" s="515"/>
      <c r="O89" s="515"/>
      <c r="P89" s="533"/>
      <c r="Q89" s="534"/>
      <c r="R89" s="535"/>
      <c r="S89" s="555"/>
      <c r="T89" s="551"/>
      <c r="U89" s="552"/>
      <c r="V89" s="552"/>
      <c r="W89" s="552"/>
      <c r="X89" s="552"/>
      <c r="Y89" s="553"/>
      <c r="Z89" s="705"/>
      <c r="AA89" s="706"/>
      <c r="AB89" s="706"/>
      <c r="AC89" s="706"/>
      <c r="AD89" s="707"/>
      <c r="AE89" s="541"/>
      <c r="AF89" s="542"/>
      <c r="AG89" s="542"/>
      <c r="AH89" s="542"/>
      <c r="AI89" s="542"/>
      <c r="AJ89" s="542"/>
      <c r="AK89" s="542"/>
      <c r="AL89" s="543"/>
      <c r="AM89" s="179"/>
      <c r="AN89" s="185"/>
      <c r="AO89" s="301"/>
      <c r="AP89" s="489"/>
      <c r="AQ89" s="489"/>
      <c r="AR89" s="489"/>
      <c r="AS89" s="489"/>
      <c r="AT89" s="489"/>
      <c r="AU89" s="489"/>
      <c r="AV89" s="489"/>
      <c r="AW89" s="489"/>
      <c r="AX89" s="489"/>
      <c r="AY89" s="489"/>
      <c r="AZ89" s="489"/>
      <c r="BA89" s="489"/>
      <c r="BB89" s="489"/>
      <c r="BC89" s="301"/>
      <c r="BD89" s="180"/>
    </row>
    <row r="90" spans="1:58" ht="16.149999999999999" customHeight="1">
      <c r="A90" s="179"/>
      <c r="B90" s="515"/>
      <c r="C90" s="515"/>
      <c r="D90" s="515"/>
      <c r="E90" s="515"/>
      <c r="F90" s="515"/>
      <c r="G90" s="515"/>
      <c r="H90" s="515"/>
      <c r="I90" s="515"/>
      <c r="J90" s="515"/>
      <c r="K90" s="515"/>
      <c r="L90" s="515"/>
      <c r="M90" s="515"/>
      <c r="N90" s="515"/>
      <c r="O90" s="515"/>
      <c r="P90" s="524" t="str">
        <f>IF($V$87="","前年度",EDATE($V$87,-12))</f>
        <v>前年度</v>
      </c>
      <c r="Q90" s="525"/>
      <c r="R90" s="526"/>
      <c r="S90" s="555"/>
      <c r="T90" s="548" t="str">
        <f>IF(AND(OR(入力用①!C28="スーパーマーケットの売上高",入力用①!C28="売上高"),入力用①!J28&gt;0),入力用①!J28,"")</f>
        <v/>
      </c>
      <c r="U90" s="549"/>
      <c r="V90" s="549"/>
      <c r="W90" s="549"/>
      <c r="X90" s="549"/>
      <c r="Y90" s="550"/>
      <c r="Z90" s="705"/>
      <c r="AA90" s="706"/>
      <c r="AB90" s="706"/>
      <c r="AC90" s="706"/>
      <c r="AD90" s="707"/>
      <c r="AE90" s="541"/>
      <c r="AF90" s="542"/>
      <c r="AG90" s="542"/>
      <c r="AH90" s="542"/>
      <c r="AI90" s="542"/>
      <c r="AJ90" s="542"/>
      <c r="AK90" s="542"/>
      <c r="AL90" s="543"/>
      <c r="AM90" s="179"/>
      <c r="AN90" s="185"/>
      <c r="AO90" s="301"/>
      <c r="AP90" s="489"/>
      <c r="AQ90" s="489"/>
      <c r="AR90" s="489"/>
      <c r="AS90" s="489"/>
      <c r="AT90" s="489"/>
      <c r="AU90" s="489"/>
      <c r="AV90" s="489"/>
      <c r="AW90" s="489"/>
      <c r="AX90" s="489"/>
      <c r="AY90" s="489"/>
      <c r="AZ90" s="489"/>
      <c r="BA90" s="489"/>
      <c r="BB90" s="489"/>
      <c r="BC90" s="301"/>
      <c r="BD90" s="180"/>
      <c r="BF90" s="284"/>
    </row>
    <row r="91" spans="1:58" ht="16.149999999999999" customHeight="1">
      <c r="A91" s="179"/>
      <c r="B91" s="515"/>
      <c r="C91" s="515"/>
      <c r="D91" s="515"/>
      <c r="E91" s="515"/>
      <c r="F91" s="515"/>
      <c r="G91" s="515"/>
      <c r="H91" s="515"/>
      <c r="I91" s="515"/>
      <c r="J91" s="515"/>
      <c r="K91" s="515"/>
      <c r="L91" s="515"/>
      <c r="M91" s="515"/>
      <c r="N91" s="515"/>
      <c r="O91" s="515"/>
      <c r="P91" s="527"/>
      <c r="Q91" s="528"/>
      <c r="R91" s="529"/>
      <c r="S91" s="556"/>
      <c r="T91" s="551"/>
      <c r="U91" s="552"/>
      <c r="V91" s="552"/>
      <c r="W91" s="552"/>
      <c r="X91" s="552"/>
      <c r="Y91" s="553"/>
      <c r="Z91" s="708"/>
      <c r="AA91" s="709"/>
      <c r="AB91" s="709"/>
      <c r="AC91" s="709"/>
      <c r="AD91" s="710"/>
      <c r="AE91" s="541"/>
      <c r="AF91" s="542"/>
      <c r="AG91" s="542"/>
      <c r="AH91" s="542"/>
      <c r="AI91" s="542"/>
      <c r="AJ91" s="542"/>
      <c r="AK91" s="542"/>
      <c r="AL91" s="543"/>
      <c r="AM91" s="179"/>
      <c r="AN91" s="185"/>
      <c r="AO91" s="301"/>
      <c r="AP91" s="489"/>
      <c r="AQ91" s="489"/>
      <c r="AR91" s="489"/>
      <c r="AS91" s="489"/>
      <c r="AT91" s="489"/>
      <c r="AU91" s="489"/>
      <c r="AV91" s="489"/>
      <c r="AW91" s="489"/>
      <c r="AX91" s="489"/>
      <c r="AY91" s="489"/>
      <c r="AZ91" s="489"/>
      <c r="BA91" s="489"/>
      <c r="BB91" s="489"/>
      <c r="BC91" s="301"/>
      <c r="BD91" s="180"/>
      <c r="BF91" s="283"/>
    </row>
    <row r="92" spans="1:58" ht="16.149999999999999" customHeight="1">
      <c r="A92" s="179"/>
      <c r="B92" s="515" t="s">
        <v>115</v>
      </c>
      <c r="C92" s="516"/>
      <c r="D92" s="516"/>
      <c r="E92" s="516"/>
      <c r="F92" s="516"/>
      <c r="G92" s="516"/>
      <c r="H92" s="516"/>
      <c r="I92" s="516"/>
      <c r="J92" s="516"/>
      <c r="K92" s="516"/>
      <c r="L92" s="516"/>
      <c r="M92" s="516"/>
      <c r="N92" s="516"/>
      <c r="O92" s="517"/>
      <c r="P92" s="530" t="str">
        <f>IF($V$87="","本年度",$V$87)</f>
        <v>本年度</v>
      </c>
      <c r="Q92" s="531"/>
      <c r="R92" s="532"/>
      <c r="S92" s="554" t="s">
        <v>114</v>
      </c>
      <c r="T92" s="548" t="str">
        <f>IF(入力用①!$C$28="店舗面積",入力用①!$K$28,"")</f>
        <v/>
      </c>
      <c r="U92" s="549"/>
      <c r="V92" s="549"/>
      <c r="W92" s="549"/>
      <c r="X92" s="549"/>
      <c r="Y92" s="550"/>
      <c r="Z92" s="711" t="s">
        <v>116</v>
      </c>
      <c r="AA92" s="712"/>
      <c r="AB92" s="712"/>
      <c r="AC92" s="712"/>
      <c r="AD92" s="713"/>
      <c r="AE92" s="744" t="str">
        <f>IF(OR(T94="",T92=""),"",ROUND(T92/T94*100,1))</f>
        <v/>
      </c>
      <c r="AF92" s="745"/>
      <c r="AG92" s="745"/>
      <c r="AH92" s="745"/>
      <c r="AI92" s="745"/>
      <c r="AJ92" s="745"/>
      <c r="AK92" s="745"/>
      <c r="AL92" s="746"/>
      <c r="AM92" s="211"/>
      <c r="AN92" s="179"/>
      <c r="AO92" s="301"/>
      <c r="AP92" s="489"/>
      <c r="AQ92" s="489"/>
      <c r="AR92" s="489"/>
      <c r="AS92" s="489"/>
      <c r="AT92" s="489"/>
      <c r="AU92" s="489"/>
      <c r="AV92" s="489"/>
      <c r="AW92" s="489"/>
      <c r="AX92" s="489"/>
      <c r="AY92" s="489"/>
      <c r="AZ92" s="489"/>
      <c r="BA92" s="489"/>
      <c r="BB92" s="489"/>
      <c r="BC92" s="301"/>
      <c r="BD92" s="179"/>
    </row>
    <row r="93" spans="1:58" ht="16.149999999999999" customHeight="1">
      <c r="A93" s="179"/>
      <c r="B93" s="518"/>
      <c r="C93" s="519"/>
      <c r="D93" s="519"/>
      <c r="E93" s="519"/>
      <c r="F93" s="519"/>
      <c r="G93" s="519"/>
      <c r="H93" s="519"/>
      <c r="I93" s="519"/>
      <c r="J93" s="519"/>
      <c r="K93" s="519"/>
      <c r="L93" s="519"/>
      <c r="M93" s="519"/>
      <c r="N93" s="519"/>
      <c r="O93" s="520"/>
      <c r="P93" s="533"/>
      <c r="Q93" s="534"/>
      <c r="R93" s="535"/>
      <c r="S93" s="555"/>
      <c r="T93" s="551"/>
      <c r="U93" s="552"/>
      <c r="V93" s="552"/>
      <c r="W93" s="552"/>
      <c r="X93" s="552"/>
      <c r="Y93" s="553"/>
      <c r="Z93" s="714"/>
      <c r="AA93" s="715"/>
      <c r="AB93" s="715"/>
      <c r="AC93" s="715"/>
      <c r="AD93" s="716"/>
      <c r="AE93" s="744"/>
      <c r="AF93" s="745"/>
      <c r="AG93" s="745"/>
      <c r="AH93" s="745"/>
      <c r="AI93" s="745"/>
      <c r="AJ93" s="745"/>
      <c r="AK93" s="745"/>
      <c r="AL93" s="746"/>
      <c r="AM93" s="211"/>
      <c r="AN93" s="212"/>
      <c r="AO93" s="301"/>
      <c r="AP93" s="489"/>
      <c r="AQ93" s="489"/>
      <c r="AR93" s="489"/>
      <c r="AS93" s="489"/>
      <c r="AT93" s="489"/>
      <c r="AU93" s="489"/>
      <c r="AV93" s="489"/>
      <c r="AW93" s="489"/>
      <c r="AX93" s="489"/>
      <c r="AY93" s="489"/>
      <c r="AZ93" s="489"/>
      <c r="BA93" s="489"/>
      <c r="BB93" s="489"/>
      <c r="BC93" s="301"/>
      <c r="BD93" s="179"/>
    </row>
    <row r="94" spans="1:58" ht="16.149999999999999" customHeight="1">
      <c r="A94" s="179"/>
      <c r="B94" s="518"/>
      <c r="C94" s="519"/>
      <c r="D94" s="519"/>
      <c r="E94" s="519"/>
      <c r="F94" s="519"/>
      <c r="G94" s="519"/>
      <c r="H94" s="519"/>
      <c r="I94" s="519"/>
      <c r="J94" s="519"/>
      <c r="K94" s="519"/>
      <c r="L94" s="519"/>
      <c r="M94" s="519"/>
      <c r="N94" s="519"/>
      <c r="O94" s="520"/>
      <c r="P94" s="524" t="str">
        <f>IF($V$87="","前年度",EDATE($V$87,-12))</f>
        <v>前年度</v>
      </c>
      <c r="Q94" s="525"/>
      <c r="R94" s="526"/>
      <c r="S94" s="555"/>
      <c r="T94" s="548" t="str">
        <f>IF(AND(入力用①!C28="店舗面積",入力用①!J28&gt;0),入力用①!J28,"")</f>
        <v/>
      </c>
      <c r="U94" s="549"/>
      <c r="V94" s="549"/>
      <c r="W94" s="549"/>
      <c r="X94" s="549"/>
      <c r="Y94" s="550"/>
      <c r="Z94" s="714"/>
      <c r="AA94" s="715"/>
      <c r="AB94" s="715"/>
      <c r="AC94" s="715"/>
      <c r="AD94" s="716"/>
      <c r="AE94" s="744"/>
      <c r="AF94" s="745"/>
      <c r="AG94" s="745"/>
      <c r="AH94" s="745"/>
      <c r="AI94" s="745"/>
      <c r="AJ94" s="745"/>
      <c r="AK94" s="745"/>
      <c r="AL94" s="746"/>
      <c r="AM94" s="211"/>
      <c r="AN94" s="212"/>
      <c r="AO94" s="301"/>
      <c r="AP94" s="489"/>
      <c r="AQ94" s="489"/>
      <c r="AR94" s="489"/>
      <c r="AS94" s="489"/>
      <c r="AT94" s="489"/>
      <c r="AU94" s="489"/>
      <c r="AV94" s="489"/>
      <c r="AW94" s="489"/>
      <c r="AX94" s="489"/>
      <c r="AY94" s="489"/>
      <c r="AZ94" s="489"/>
      <c r="BA94" s="489"/>
      <c r="BB94" s="489"/>
      <c r="BC94" s="301"/>
      <c r="BD94" s="179"/>
      <c r="BF94" s="284"/>
    </row>
    <row r="95" spans="1:58" ht="16.149999999999999" customHeight="1">
      <c r="A95" s="179"/>
      <c r="B95" s="521"/>
      <c r="C95" s="522"/>
      <c r="D95" s="522"/>
      <c r="E95" s="522"/>
      <c r="F95" s="522"/>
      <c r="G95" s="522"/>
      <c r="H95" s="522"/>
      <c r="I95" s="522"/>
      <c r="J95" s="522"/>
      <c r="K95" s="522"/>
      <c r="L95" s="522"/>
      <c r="M95" s="522"/>
      <c r="N95" s="522"/>
      <c r="O95" s="523"/>
      <c r="P95" s="527"/>
      <c r="Q95" s="528"/>
      <c r="R95" s="529"/>
      <c r="S95" s="556"/>
      <c r="T95" s="551"/>
      <c r="U95" s="552"/>
      <c r="V95" s="552"/>
      <c r="W95" s="552"/>
      <c r="X95" s="552"/>
      <c r="Y95" s="553"/>
      <c r="Z95" s="717"/>
      <c r="AA95" s="718"/>
      <c r="AB95" s="718"/>
      <c r="AC95" s="718"/>
      <c r="AD95" s="719"/>
      <c r="AE95" s="744"/>
      <c r="AF95" s="745"/>
      <c r="AG95" s="745"/>
      <c r="AH95" s="745"/>
      <c r="AI95" s="745"/>
      <c r="AJ95" s="745"/>
      <c r="AK95" s="745"/>
      <c r="AL95" s="746"/>
      <c r="AM95" s="211"/>
      <c r="AN95" s="213"/>
      <c r="AO95" s="301"/>
      <c r="AP95" s="489"/>
      <c r="AQ95" s="489"/>
      <c r="AR95" s="489"/>
      <c r="AS95" s="489"/>
      <c r="AT95" s="489"/>
      <c r="AU95" s="489"/>
      <c r="AV95" s="489"/>
      <c r="AW95" s="489"/>
      <c r="AX95" s="489"/>
      <c r="AY95" s="489"/>
      <c r="AZ95" s="489"/>
      <c r="BA95" s="489"/>
      <c r="BB95" s="489"/>
      <c r="BC95" s="301"/>
      <c r="BD95" s="179"/>
      <c r="BF95" s="283"/>
    </row>
    <row r="96" spans="1:58" ht="18" customHeight="1">
      <c r="A96" s="179"/>
      <c r="B96" s="568" t="s">
        <v>117</v>
      </c>
      <c r="C96" s="569"/>
      <c r="D96" s="569"/>
      <c r="E96" s="569"/>
      <c r="F96" s="569"/>
      <c r="G96" s="569"/>
      <c r="H96" s="569"/>
      <c r="I96" s="569"/>
      <c r="J96" s="569"/>
      <c r="K96" s="569"/>
      <c r="L96" s="569"/>
      <c r="M96" s="569"/>
      <c r="N96" s="569"/>
      <c r="O96" s="569"/>
      <c r="P96" s="970" t="str">
        <f>IF($V$87="","本年度",$V$87)</f>
        <v>本年度</v>
      </c>
      <c r="Q96" s="971"/>
      <c r="R96" s="972"/>
      <c r="S96" s="554" t="s">
        <v>114</v>
      </c>
      <c r="T96" s="548" t="str">
        <f>IF($S$100="その他",入力用①!$K$28,"")</f>
        <v/>
      </c>
      <c r="U96" s="549"/>
      <c r="V96" s="549"/>
      <c r="W96" s="549"/>
      <c r="X96" s="549"/>
      <c r="Y96" s="550"/>
      <c r="Z96" s="711" t="str">
        <f>IF($S$100="その他",入力用①!$F$28,"")</f>
        <v/>
      </c>
      <c r="AA96" s="712"/>
      <c r="AB96" s="712"/>
      <c r="AC96" s="712"/>
      <c r="AD96" s="713"/>
      <c r="AE96" s="541" t="str">
        <f>IF(OR(T98="",T96=""),"",ROUND(T96/T98*100,1))</f>
        <v/>
      </c>
      <c r="AF96" s="542"/>
      <c r="AG96" s="542"/>
      <c r="AH96" s="542"/>
      <c r="AI96" s="542"/>
      <c r="AJ96" s="542"/>
      <c r="AK96" s="542"/>
      <c r="AL96" s="543"/>
      <c r="AM96" s="179"/>
      <c r="AN96" s="185"/>
      <c r="AO96" s="301"/>
      <c r="AP96" s="489"/>
      <c r="AQ96" s="489"/>
      <c r="AR96" s="489"/>
      <c r="AS96" s="489"/>
      <c r="AT96" s="489"/>
      <c r="AU96" s="489"/>
      <c r="AV96" s="489"/>
      <c r="AW96" s="489"/>
      <c r="AX96" s="489"/>
      <c r="AY96" s="489"/>
      <c r="AZ96" s="489"/>
      <c r="BA96" s="489"/>
      <c r="BB96" s="489"/>
      <c r="BC96" s="301"/>
      <c r="BD96" s="185"/>
    </row>
    <row r="97" spans="1:58" ht="18" customHeight="1">
      <c r="A97" s="179"/>
      <c r="B97" s="570"/>
      <c r="C97" s="571"/>
      <c r="D97" s="571"/>
      <c r="E97" s="571"/>
      <c r="F97" s="571"/>
      <c r="G97" s="571"/>
      <c r="H97" s="571"/>
      <c r="I97" s="571"/>
      <c r="J97" s="571"/>
      <c r="K97" s="571"/>
      <c r="L97" s="571"/>
      <c r="M97" s="571"/>
      <c r="N97" s="571"/>
      <c r="O97" s="571"/>
      <c r="P97" s="973"/>
      <c r="Q97" s="971"/>
      <c r="R97" s="972"/>
      <c r="S97" s="555"/>
      <c r="T97" s="551"/>
      <c r="U97" s="552"/>
      <c r="V97" s="552"/>
      <c r="W97" s="552"/>
      <c r="X97" s="552"/>
      <c r="Y97" s="553"/>
      <c r="Z97" s="714"/>
      <c r="AA97" s="715"/>
      <c r="AB97" s="715"/>
      <c r="AC97" s="715"/>
      <c r="AD97" s="716"/>
      <c r="AE97" s="541"/>
      <c r="AF97" s="542"/>
      <c r="AG97" s="542"/>
      <c r="AH97" s="542"/>
      <c r="AI97" s="542"/>
      <c r="AJ97" s="542"/>
      <c r="AK97" s="542"/>
      <c r="AL97" s="543"/>
      <c r="AM97" s="179"/>
      <c r="AN97" s="185"/>
      <c r="AO97" s="301"/>
      <c r="AP97" s="489"/>
      <c r="AQ97" s="489"/>
      <c r="AR97" s="489"/>
      <c r="AS97" s="489"/>
      <c r="AT97" s="489"/>
      <c r="AU97" s="489"/>
      <c r="AV97" s="489"/>
      <c r="AW97" s="489"/>
      <c r="AX97" s="489"/>
      <c r="AY97" s="489"/>
      <c r="AZ97" s="489"/>
      <c r="BA97" s="489"/>
      <c r="BB97" s="489"/>
      <c r="BC97" s="301"/>
      <c r="BD97" s="180"/>
    </row>
    <row r="98" spans="1:58" ht="18" customHeight="1">
      <c r="A98" s="179"/>
      <c r="B98" s="965" t="str">
        <f>IF($S$100="その他","（　"&amp;入力用①!$C$28&amp;"　）","")</f>
        <v/>
      </c>
      <c r="C98" s="966"/>
      <c r="D98" s="966"/>
      <c r="E98" s="966"/>
      <c r="F98" s="966"/>
      <c r="G98" s="966"/>
      <c r="H98" s="966"/>
      <c r="I98" s="966"/>
      <c r="J98" s="966"/>
      <c r="K98" s="966"/>
      <c r="L98" s="966"/>
      <c r="M98" s="966"/>
      <c r="N98" s="966"/>
      <c r="O98" s="966"/>
      <c r="P98" s="536" t="str">
        <f>IF($V$87="","前年度",EDATE($V$87,-12))</f>
        <v>前年度</v>
      </c>
      <c r="Q98" s="537"/>
      <c r="R98" s="538"/>
      <c r="S98" s="555"/>
      <c r="T98" s="548" t="str">
        <f>IF(AND(S100="その他",入力用①!J28&gt;0),入力用①!J28,"")</f>
        <v/>
      </c>
      <c r="U98" s="549"/>
      <c r="V98" s="549"/>
      <c r="W98" s="549"/>
      <c r="X98" s="549"/>
      <c r="Y98" s="550"/>
      <c r="Z98" s="714"/>
      <c r="AA98" s="715"/>
      <c r="AB98" s="715"/>
      <c r="AC98" s="715"/>
      <c r="AD98" s="716"/>
      <c r="AE98" s="541"/>
      <c r="AF98" s="542"/>
      <c r="AG98" s="542"/>
      <c r="AH98" s="542"/>
      <c r="AI98" s="542"/>
      <c r="AJ98" s="542"/>
      <c r="AK98" s="542"/>
      <c r="AL98" s="543"/>
      <c r="AM98" s="179"/>
      <c r="AN98" s="185"/>
      <c r="AO98" s="301"/>
      <c r="AP98" s="489"/>
      <c r="AQ98" s="489"/>
      <c r="AR98" s="489"/>
      <c r="AS98" s="489"/>
      <c r="AT98" s="489"/>
      <c r="AU98" s="489"/>
      <c r="AV98" s="489"/>
      <c r="AW98" s="489"/>
      <c r="AX98" s="489"/>
      <c r="AY98" s="489"/>
      <c r="AZ98" s="489"/>
      <c r="BA98" s="489"/>
      <c r="BB98" s="489"/>
      <c r="BC98" s="301"/>
      <c r="BD98" s="180"/>
      <c r="BF98" s="284"/>
    </row>
    <row r="99" spans="1:58" ht="18" customHeight="1" thickBot="1">
      <c r="A99" s="179"/>
      <c r="B99" s="967"/>
      <c r="C99" s="968"/>
      <c r="D99" s="968"/>
      <c r="E99" s="968"/>
      <c r="F99" s="968"/>
      <c r="G99" s="968"/>
      <c r="H99" s="968"/>
      <c r="I99" s="968"/>
      <c r="J99" s="968"/>
      <c r="K99" s="968"/>
      <c r="L99" s="968"/>
      <c r="M99" s="968"/>
      <c r="N99" s="968"/>
      <c r="O99" s="968"/>
      <c r="P99" s="539"/>
      <c r="Q99" s="539"/>
      <c r="R99" s="540"/>
      <c r="S99" s="564"/>
      <c r="T99" s="962"/>
      <c r="U99" s="963"/>
      <c r="V99" s="963"/>
      <c r="W99" s="963"/>
      <c r="X99" s="963"/>
      <c r="Y99" s="964"/>
      <c r="Z99" s="974"/>
      <c r="AA99" s="975"/>
      <c r="AB99" s="975"/>
      <c r="AC99" s="975"/>
      <c r="AD99" s="976"/>
      <c r="AE99" s="544"/>
      <c r="AF99" s="545"/>
      <c r="AG99" s="545"/>
      <c r="AH99" s="545"/>
      <c r="AI99" s="545"/>
      <c r="AJ99" s="545"/>
      <c r="AK99" s="545"/>
      <c r="AL99" s="546"/>
      <c r="AM99" s="179"/>
      <c r="AN99" s="179"/>
      <c r="AO99" s="301"/>
      <c r="AP99" s="489"/>
      <c r="AQ99" s="489"/>
      <c r="AR99" s="489"/>
      <c r="AS99" s="489"/>
      <c r="AT99" s="489"/>
      <c r="AU99" s="489"/>
      <c r="AV99" s="489"/>
      <c r="AW99" s="489"/>
      <c r="AX99" s="489"/>
      <c r="AY99" s="489"/>
      <c r="AZ99" s="489"/>
      <c r="BA99" s="489"/>
      <c r="BB99" s="489"/>
      <c r="BC99" s="301"/>
      <c r="BD99" s="180"/>
      <c r="BF99" s="283"/>
    </row>
    <row r="100" spans="1:58" ht="18" hidden="1" customHeight="1">
      <c r="A100" s="179"/>
      <c r="B100" s="547" t="s">
        <v>118</v>
      </c>
      <c r="C100" s="547"/>
      <c r="D100" s="547"/>
      <c r="E100" s="547"/>
      <c r="F100" s="547"/>
      <c r="G100" s="547"/>
      <c r="H100" s="547"/>
      <c r="I100" s="547"/>
      <c r="J100" s="547"/>
      <c r="K100" s="547"/>
      <c r="L100" s="547"/>
      <c r="M100" s="547"/>
      <c r="N100" s="547"/>
      <c r="O100" s="547"/>
      <c r="P100" s="547"/>
      <c r="Q100" s="547"/>
      <c r="R100" s="547"/>
      <c r="S100" s="977" t="str">
        <f>IF(入力用①!$C$28="","",IF(OR(入力用①!$C$28="スーパーマーケットの売上高",入力用①!$C$28="売上高"),"売上高",IF(入力用①!$C$28="店舗面積","店舗面積","その他")))</f>
        <v/>
      </c>
      <c r="T100" s="977"/>
      <c r="U100" s="977"/>
      <c r="V100" s="977"/>
      <c r="W100" s="977"/>
      <c r="X100" s="977"/>
      <c r="Y100" s="977"/>
      <c r="Z100" s="977"/>
      <c r="AA100" s="977"/>
      <c r="AB100" s="208"/>
      <c r="AC100" s="208"/>
      <c r="AD100" s="208"/>
      <c r="AE100" s="209"/>
      <c r="AF100" s="209"/>
      <c r="AG100" s="209"/>
      <c r="AH100" s="209"/>
      <c r="AI100" s="209"/>
      <c r="AJ100" s="209"/>
      <c r="AK100" s="209"/>
      <c r="AL100" s="209"/>
      <c r="AM100" s="179"/>
      <c r="AN100" s="179"/>
      <c r="AO100" s="179"/>
      <c r="AP100" s="179"/>
      <c r="AQ100" s="179"/>
      <c r="AR100" s="179"/>
      <c r="AS100" s="179"/>
      <c r="AT100" s="179"/>
      <c r="AU100" s="179"/>
      <c r="AV100" s="179"/>
      <c r="AW100" s="179"/>
      <c r="AX100" s="179"/>
      <c r="AY100" s="179"/>
      <c r="AZ100" s="179"/>
      <c r="BA100" s="179"/>
      <c r="BB100" s="179"/>
      <c r="BC100" s="179"/>
      <c r="BD100" s="179"/>
    </row>
    <row r="101" spans="1:58" ht="18.75" hidden="1" customHeight="1">
      <c r="A101" s="179"/>
      <c r="B101" s="547" t="s">
        <v>119</v>
      </c>
      <c r="C101" s="547"/>
      <c r="D101" s="547"/>
      <c r="E101" s="547"/>
      <c r="F101" s="547"/>
      <c r="G101" s="547"/>
      <c r="H101" s="547"/>
      <c r="I101" s="547"/>
      <c r="J101" s="547"/>
      <c r="K101" s="547"/>
      <c r="L101" s="547"/>
      <c r="M101" s="547"/>
      <c r="N101" s="547"/>
      <c r="O101" s="547"/>
      <c r="P101" s="547"/>
      <c r="Q101" s="547"/>
      <c r="R101" s="547"/>
      <c r="S101" s="961" t="str">
        <f>IF(入力用①!$C$28="売上高",T88,IF(入力用①!$C$28="店舗面積",T92,T96))</f>
        <v/>
      </c>
      <c r="T101" s="961"/>
      <c r="U101" s="961"/>
      <c r="V101" s="961"/>
      <c r="W101" s="961"/>
      <c r="X101" s="961"/>
      <c r="Y101" s="961"/>
      <c r="Z101" s="961"/>
      <c r="AA101" s="961"/>
      <c r="AB101" s="208"/>
      <c r="AC101" s="208"/>
      <c r="AD101" s="208"/>
      <c r="AE101" s="209"/>
      <c r="AF101" s="209"/>
      <c r="AG101" s="209"/>
      <c r="AH101" s="209"/>
      <c r="AI101" s="209"/>
      <c r="AJ101" s="209"/>
      <c r="AK101" s="209"/>
      <c r="AL101" s="209"/>
      <c r="AM101" s="179"/>
      <c r="AN101" s="179"/>
      <c r="AO101" s="179"/>
      <c r="AP101" s="179"/>
      <c r="AQ101" s="179"/>
      <c r="AR101" s="179"/>
      <c r="AS101" s="179"/>
      <c r="AT101" s="179"/>
      <c r="AU101" s="179"/>
      <c r="AV101" s="179"/>
      <c r="AW101" s="179"/>
      <c r="AX101" s="179"/>
      <c r="AY101" s="179"/>
      <c r="AZ101" s="179"/>
      <c r="BA101" s="179"/>
      <c r="BB101" s="179"/>
      <c r="BC101" s="179"/>
      <c r="BD101" s="179"/>
    </row>
    <row r="102" spans="1:58" ht="15" customHeight="1">
      <c r="A102" s="179"/>
      <c r="B102" s="179"/>
      <c r="C102" s="179"/>
      <c r="D102" s="179"/>
      <c r="E102" s="179"/>
      <c r="F102" s="179"/>
      <c r="G102" s="179"/>
      <c r="H102" s="179"/>
      <c r="I102" s="179"/>
      <c r="J102" s="179"/>
      <c r="K102" s="179"/>
      <c r="L102" s="179"/>
      <c r="M102" s="179"/>
      <c r="N102" s="179"/>
      <c r="O102" s="179"/>
      <c r="P102" s="179"/>
      <c r="Q102" s="179"/>
      <c r="R102" s="179"/>
      <c r="S102" s="200"/>
      <c r="T102" s="201"/>
      <c r="U102" s="201"/>
      <c r="V102" s="201"/>
      <c r="W102" s="201"/>
      <c r="X102" s="201"/>
      <c r="Y102" s="201"/>
      <c r="Z102" s="201"/>
      <c r="AA102" s="201"/>
      <c r="AB102" s="188"/>
      <c r="AC102" s="188"/>
      <c r="AD102" s="188"/>
      <c r="AE102" s="179"/>
      <c r="AF102" s="179"/>
      <c r="AG102" s="179"/>
      <c r="AH102" s="179"/>
      <c r="AI102" s="179"/>
      <c r="AJ102" s="179"/>
      <c r="AK102" s="179"/>
      <c r="AL102" s="179"/>
      <c r="AM102" s="179"/>
      <c r="AN102" s="179"/>
      <c r="AO102" s="179"/>
      <c r="AP102" s="179"/>
      <c r="AQ102" s="179"/>
      <c r="AR102" s="179"/>
      <c r="AS102" s="179"/>
      <c r="AT102" s="179"/>
      <c r="AU102" s="179"/>
      <c r="AV102" s="179"/>
      <c r="AW102" s="179"/>
      <c r="AX102" s="179"/>
      <c r="AY102" s="179"/>
      <c r="AZ102" s="179"/>
      <c r="BA102" s="179"/>
      <c r="BB102" s="179"/>
      <c r="BC102" s="179"/>
      <c r="BD102" s="179"/>
    </row>
    <row r="103" spans="1:58" ht="15.75" customHeight="1">
      <c r="A103" s="179"/>
      <c r="B103" s="185"/>
      <c r="C103" s="185"/>
      <c r="D103" s="185"/>
      <c r="E103" s="185"/>
      <c r="F103" s="185"/>
      <c r="G103" s="185"/>
      <c r="H103" s="185"/>
      <c r="I103" s="185"/>
      <c r="J103" s="185"/>
      <c r="K103" s="185"/>
      <c r="L103" s="185"/>
      <c r="M103" s="185"/>
      <c r="N103" s="185"/>
      <c r="O103" s="185"/>
      <c r="P103" s="185"/>
      <c r="Q103" s="185"/>
      <c r="R103" s="185"/>
      <c r="S103" s="185"/>
      <c r="T103" s="185"/>
      <c r="U103" s="185"/>
      <c r="V103" s="185"/>
      <c r="W103" s="202"/>
      <c r="X103" s="202"/>
      <c r="Y103" s="202"/>
      <c r="Z103" s="179"/>
      <c r="AA103" s="179"/>
      <c r="AB103" s="179"/>
      <c r="AC103" s="179"/>
      <c r="AD103" s="179"/>
      <c r="AE103" s="179"/>
      <c r="AF103" s="185"/>
      <c r="AG103" s="202"/>
      <c r="AH103" s="202"/>
      <c r="AI103" s="202"/>
      <c r="AJ103" s="202"/>
      <c r="AK103" s="180"/>
      <c r="AL103" s="202"/>
      <c r="AM103" s="179"/>
      <c r="AN103" s="179"/>
      <c r="AO103" s="179"/>
      <c r="AP103" s="179"/>
      <c r="AQ103" s="179"/>
      <c r="AR103" s="179"/>
      <c r="AS103" s="179"/>
      <c r="AT103" s="179"/>
      <c r="AU103" s="179"/>
      <c r="AV103" s="179"/>
      <c r="AW103" s="179"/>
      <c r="AX103" s="179"/>
      <c r="AY103" s="179"/>
      <c r="AZ103" s="179"/>
      <c r="BA103" s="179"/>
      <c r="BB103" s="179"/>
      <c r="BC103" s="179"/>
      <c r="BD103" s="179"/>
    </row>
    <row r="104" spans="1:58" ht="15.75" customHeight="1">
      <c r="A104" s="179"/>
      <c r="B104" s="185"/>
      <c r="C104" s="185"/>
      <c r="D104" s="185"/>
      <c r="E104" s="185"/>
      <c r="F104" s="185"/>
      <c r="G104" s="185"/>
      <c r="H104" s="185"/>
      <c r="I104" s="185"/>
      <c r="J104" s="185"/>
      <c r="K104" s="185"/>
      <c r="L104" s="185"/>
      <c r="M104" s="185"/>
      <c r="N104" s="185"/>
      <c r="O104" s="185"/>
      <c r="P104" s="185"/>
      <c r="Q104" s="185"/>
      <c r="R104" s="185"/>
      <c r="S104" s="185"/>
      <c r="T104" s="185"/>
      <c r="U104" s="185"/>
      <c r="V104" s="185"/>
      <c r="W104" s="202"/>
      <c r="X104" s="202"/>
      <c r="Y104" s="202"/>
      <c r="Z104" s="185"/>
      <c r="AA104" s="185"/>
      <c r="AB104" s="185"/>
      <c r="AC104" s="185"/>
      <c r="AD104" s="185"/>
      <c r="AE104" s="185"/>
      <c r="AF104" s="185"/>
      <c r="AG104" s="202"/>
      <c r="AH104" s="202"/>
      <c r="AI104" s="202"/>
      <c r="AJ104" s="202"/>
      <c r="AK104" s="202"/>
      <c r="AL104" s="202"/>
      <c r="AM104" s="179"/>
      <c r="AN104" s="179"/>
      <c r="AO104" s="179"/>
      <c r="AP104" s="179"/>
      <c r="AQ104" s="179"/>
      <c r="AR104" s="179"/>
      <c r="AS104" s="179"/>
      <c r="AT104" s="179"/>
      <c r="AU104" s="179"/>
      <c r="AV104" s="179"/>
      <c r="AW104" s="179"/>
      <c r="AX104" s="179"/>
      <c r="AY104" s="179"/>
      <c r="AZ104" s="179"/>
      <c r="BA104" s="179"/>
      <c r="BB104" s="179"/>
      <c r="BC104" s="179"/>
      <c r="BD104" s="179"/>
    </row>
    <row r="105" spans="1:58" ht="16.149999999999999" customHeight="1">
      <c r="A105" s="179"/>
      <c r="B105" s="185"/>
      <c r="C105" s="185"/>
      <c r="D105" s="185"/>
      <c r="E105" s="185"/>
      <c r="F105" s="185"/>
      <c r="G105" s="185"/>
      <c r="H105" s="185"/>
      <c r="I105" s="185"/>
      <c r="J105" s="185"/>
      <c r="K105" s="185"/>
      <c r="L105" s="185"/>
      <c r="M105" s="185"/>
      <c r="N105" s="185"/>
      <c r="O105" s="185"/>
      <c r="P105" s="185"/>
      <c r="Q105" s="185"/>
      <c r="R105" s="185"/>
      <c r="S105" s="185"/>
      <c r="T105" s="185"/>
      <c r="U105" s="185"/>
      <c r="V105" s="185"/>
      <c r="W105" s="179"/>
      <c r="X105" s="179"/>
      <c r="Y105" s="179"/>
      <c r="Z105" s="185"/>
      <c r="AA105" s="185"/>
      <c r="AB105" s="185"/>
      <c r="AC105" s="185"/>
      <c r="AD105" s="185"/>
      <c r="AE105" s="185"/>
      <c r="AF105" s="185"/>
      <c r="AG105" s="179"/>
      <c r="AH105" s="179"/>
      <c r="AI105" s="179"/>
      <c r="AJ105" s="179"/>
      <c r="AK105" s="180"/>
      <c r="AL105" s="179"/>
      <c r="AM105" s="179"/>
      <c r="AN105" s="179"/>
      <c r="AO105" s="179"/>
      <c r="AP105" s="179"/>
      <c r="AQ105" s="179"/>
      <c r="AR105" s="179"/>
      <c r="AS105" s="179"/>
      <c r="AT105" s="179"/>
      <c r="AU105" s="179"/>
      <c r="AV105" s="179"/>
      <c r="AW105" s="179"/>
      <c r="AX105" s="179"/>
      <c r="AY105" s="179"/>
      <c r="AZ105" s="179"/>
      <c r="BA105" s="179"/>
      <c r="BB105" s="179"/>
      <c r="BC105" s="179"/>
      <c r="BD105" s="179"/>
    </row>
    <row r="106" spans="1:58" ht="16.149999999999999" customHeight="1">
      <c r="A106" s="179"/>
      <c r="B106" s="185"/>
      <c r="C106" s="185"/>
      <c r="D106" s="185"/>
      <c r="E106" s="185"/>
      <c r="F106" s="185"/>
      <c r="G106" s="185"/>
      <c r="H106" s="185"/>
      <c r="I106" s="185"/>
      <c r="J106" s="185"/>
      <c r="K106" s="185"/>
      <c r="L106" s="185"/>
      <c r="M106" s="185"/>
      <c r="N106" s="185"/>
      <c r="O106" s="185"/>
      <c r="P106" s="185"/>
      <c r="Q106" s="185"/>
      <c r="R106" s="185"/>
      <c r="S106" s="185"/>
      <c r="T106" s="185"/>
      <c r="U106" s="185"/>
      <c r="V106" s="185"/>
      <c r="W106" s="179"/>
      <c r="X106" s="179"/>
      <c r="Y106" s="179"/>
      <c r="Z106" s="179"/>
      <c r="AA106" s="185"/>
      <c r="AB106" s="185"/>
      <c r="AC106" s="185"/>
      <c r="AD106" s="185"/>
      <c r="AE106" s="185"/>
      <c r="AF106" s="185"/>
      <c r="AG106" s="179"/>
      <c r="AH106" s="179"/>
      <c r="AI106" s="179"/>
      <c r="AJ106" s="179"/>
      <c r="AK106" s="179"/>
      <c r="AL106" s="179"/>
      <c r="AM106" s="179"/>
      <c r="AN106" s="179"/>
      <c r="AO106" s="179"/>
      <c r="AP106" s="179"/>
      <c r="AQ106" s="179"/>
      <c r="AR106" s="179"/>
      <c r="AS106" s="179"/>
      <c r="AT106" s="179"/>
      <c r="AU106" s="179"/>
      <c r="AV106" s="179"/>
      <c r="AW106" s="179"/>
      <c r="AX106" s="179"/>
      <c r="AY106" s="179"/>
      <c r="AZ106" s="179"/>
      <c r="BA106" s="179"/>
      <c r="BB106" s="179"/>
      <c r="BC106" s="179"/>
      <c r="BD106" s="179"/>
    </row>
    <row r="107" spans="1:58" ht="16.149999999999999" customHeight="1">
      <c r="A107" s="179"/>
      <c r="B107" s="179"/>
      <c r="C107" s="179"/>
      <c r="D107" s="179"/>
      <c r="E107" s="179"/>
      <c r="F107" s="179"/>
      <c r="G107" s="179"/>
      <c r="H107" s="179"/>
      <c r="I107" s="179"/>
      <c r="J107" s="179"/>
      <c r="K107" s="179"/>
      <c r="L107" s="179"/>
      <c r="M107" s="179"/>
      <c r="N107" s="179"/>
      <c r="O107" s="179"/>
      <c r="P107" s="179"/>
      <c r="Q107" s="179"/>
      <c r="R107" s="179"/>
      <c r="S107" s="179"/>
      <c r="T107" s="179"/>
      <c r="U107" s="179"/>
      <c r="V107" s="179"/>
      <c r="W107" s="179"/>
      <c r="X107" s="179"/>
      <c r="Y107" s="179"/>
      <c r="Z107" s="179"/>
      <c r="AA107" s="179"/>
      <c r="AB107" s="179"/>
      <c r="AC107" s="179"/>
      <c r="AD107" s="179"/>
      <c r="AE107" s="179"/>
      <c r="AF107" s="179"/>
      <c r="AG107" s="179"/>
      <c r="AH107" s="179"/>
      <c r="AI107" s="179"/>
      <c r="AJ107" s="179"/>
      <c r="AK107" s="179"/>
      <c r="AL107" s="179"/>
      <c r="AM107" s="179"/>
      <c r="AN107" s="179"/>
      <c r="AO107" s="179"/>
      <c r="AP107" s="179"/>
      <c r="AQ107" s="179"/>
      <c r="AR107" s="179"/>
      <c r="AS107" s="179"/>
      <c r="AT107" s="179"/>
      <c r="AU107" s="179"/>
      <c r="AV107" s="179"/>
      <c r="AW107" s="179"/>
      <c r="AX107" s="179"/>
      <c r="AY107" s="179"/>
      <c r="AZ107" s="179"/>
      <c r="BA107" s="179"/>
      <c r="BB107" s="179"/>
      <c r="BC107" s="179"/>
      <c r="BD107" s="179"/>
    </row>
    <row r="108" spans="1:58" ht="16.149999999999999" customHeight="1">
      <c r="A108" s="179"/>
      <c r="B108" s="179"/>
      <c r="C108" s="179"/>
      <c r="D108" s="179"/>
      <c r="E108" s="179"/>
      <c r="F108" s="179"/>
      <c r="G108" s="179"/>
      <c r="H108" s="179"/>
      <c r="I108" s="179"/>
      <c r="J108" s="179"/>
      <c r="K108" s="179"/>
      <c r="L108" s="179"/>
      <c r="M108" s="179"/>
      <c r="N108" s="179"/>
      <c r="O108" s="179"/>
      <c r="P108" s="179"/>
      <c r="Q108" s="179"/>
      <c r="R108" s="179"/>
      <c r="S108" s="179"/>
      <c r="T108" s="179"/>
      <c r="U108" s="179"/>
      <c r="V108" s="179"/>
      <c r="W108" s="179"/>
      <c r="X108" s="179"/>
      <c r="Y108" s="179"/>
      <c r="Z108" s="179"/>
      <c r="AA108" s="179"/>
      <c r="AB108" s="179"/>
      <c r="AC108" s="179"/>
      <c r="AD108" s="179"/>
      <c r="AE108" s="179"/>
      <c r="AF108" s="179"/>
      <c r="AG108" s="179"/>
      <c r="AH108" s="179"/>
      <c r="AI108" s="179"/>
      <c r="AJ108" s="179"/>
      <c r="AK108" s="179"/>
      <c r="AL108" s="179"/>
      <c r="AM108" s="179"/>
      <c r="AN108" s="179"/>
      <c r="AO108" s="179"/>
      <c r="AP108" s="179"/>
      <c r="AQ108" s="179"/>
      <c r="AR108" s="179"/>
      <c r="AS108" s="179"/>
      <c r="AT108" s="179"/>
      <c r="AU108" s="179"/>
      <c r="AV108" s="179"/>
      <c r="AW108" s="179"/>
      <c r="AX108" s="179"/>
      <c r="AY108" s="179"/>
      <c r="AZ108" s="179"/>
      <c r="BA108" s="179"/>
      <c r="BB108" s="179"/>
      <c r="BC108" s="179"/>
      <c r="BD108" s="179"/>
    </row>
    <row r="109" spans="1:58" ht="16.149999999999999" customHeight="1" thickBot="1">
      <c r="A109" s="179"/>
      <c r="B109" s="179" t="s">
        <v>120</v>
      </c>
      <c r="C109" s="179"/>
      <c r="D109" s="179"/>
      <c r="E109" s="179"/>
      <c r="F109" s="179"/>
      <c r="G109" s="179"/>
      <c r="H109" s="179"/>
      <c r="I109" s="179"/>
      <c r="J109" s="179"/>
      <c r="K109" s="179"/>
      <c r="L109" s="179"/>
      <c r="M109" s="179"/>
      <c r="N109" s="179"/>
      <c r="O109" s="179"/>
      <c r="P109" s="179"/>
      <c r="Q109" s="179"/>
      <c r="R109" s="179"/>
      <c r="S109" s="179"/>
      <c r="T109" s="179"/>
      <c r="U109" s="179"/>
      <c r="V109" s="179"/>
      <c r="W109" s="179"/>
      <c r="X109" s="179"/>
      <c r="Y109" s="179"/>
      <c r="Z109" s="179"/>
      <c r="AA109" s="179"/>
      <c r="AB109" s="179"/>
      <c r="AC109" s="179"/>
      <c r="AD109" s="179"/>
      <c r="AE109" s="179"/>
      <c r="AF109" s="179"/>
      <c r="AG109" s="179"/>
      <c r="AH109" s="179"/>
      <c r="AI109" s="179"/>
      <c r="AJ109" s="179"/>
      <c r="AK109" s="179"/>
      <c r="AL109" s="179"/>
      <c r="AM109" s="179"/>
      <c r="AN109" s="179"/>
      <c r="AO109" s="179"/>
      <c r="AP109" s="179"/>
      <c r="AQ109" s="179"/>
      <c r="AR109" s="179"/>
      <c r="AS109" s="179"/>
      <c r="AT109" s="179"/>
      <c r="AU109" s="179"/>
      <c r="AV109" s="179"/>
      <c r="AW109" s="179"/>
      <c r="AX109" s="179"/>
      <c r="AY109" s="179"/>
      <c r="AZ109" s="179"/>
      <c r="BA109" s="179"/>
      <c r="BB109" s="179"/>
      <c r="BC109" s="179"/>
      <c r="BD109" s="179"/>
    </row>
    <row r="110" spans="1:58" ht="25.9" customHeight="1">
      <c r="A110" s="179"/>
      <c r="B110" s="557"/>
      <c r="C110" s="557"/>
      <c r="D110" s="557"/>
      <c r="E110" s="557"/>
      <c r="F110" s="557"/>
      <c r="G110" s="557"/>
      <c r="H110" s="557"/>
      <c r="I110" s="557"/>
      <c r="J110" s="557"/>
      <c r="K110" s="557"/>
      <c r="L110" s="557"/>
      <c r="M110" s="557"/>
      <c r="N110" s="557"/>
      <c r="O110" s="557"/>
      <c r="P110" s="557"/>
      <c r="Q110" s="557"/>
      <c r="R110" s="557"/>
      <c r="S110" s="557"/>
      <c r="T110" s="557"/>
      <c r="U110" s="557"/>
      <c r="V110" s="557"/>
      <c r="W110" s="572"/>
      <c r="X110" s="1035" t="str">
        <f>R56</f>
        <v/>
      </c>
      <c r="Y110" s="1036"/>
      <c r="Z110" s="1036"/>
      <c r="AA110" s="1033" t="str">
        <f>IF($U$56="","",$U$56)</f>
        <v/>
      </c>
      <c r="AB110" s="1034"/>
      <c r="AC110" s="1045" t="s">
        <v>93</v>
      </c>
      <c r="AD110" s="1038"/>
      <c r="AE110" s="1046"/>
      <c r="AF110" s="1037" t="s">
        <v>109</v>
      </c>
      <c r="AG110" s="1038"/>
      <c r="AH110" s="1038"/>
      <c r="AI110" s="1038"/>
      <c r="AJ110" s="1038"/>
      <c r="AK110" s="1038"/>
      <c r="AL110" s="1039"/>
      <c r="AM110" s="214"/>
      <c r="AN110" s="214"/>
      <c r="AO110" s="214"/>
      <c r="AP110" s="214"/>
      <c r="AQ110" s="214"/>
      <c r="AR110" s="214"/>
      <c r="AS110" s="214"/>
      <c r="AT110" s="214"/>
      <c r="AU110" s="214"/>
      <c r="AV110" s="214"/>
      <c r="AW110" s="214"/>
      <c r="AX110" s="179"/>
      <c r="AY110" s="179"/>
      <c r="AZ110" s="179"/>
      <c r="BA110" s="179"/>
      <c r="BB110" s="179"/>
      <c r="BC110" s="179"/>
      <c r="BD110" s="179"/>
    </row>
    <row r="111" spans="1:58" ht="16.149999999999999" customHeight="1">
      <c r="A111" s="179"/>
      <c r="B111" s="189"/>
      <c r="C111" s="190"/>
      <c r="D111" s="190"/>
      <c r="E111" s="190"/>
      <c r="F111" s="190"/>
      <c r="G111" s="190"/>
      <c r="H111" s="190"/>
      <c r="I111" s="190"/>
      <c r="J111" s="190"/>
      <c r="K111" s="190"/>
      <c r="L111" s="190"/>
      <c r="M111" s="190"/>
      <c r="N111" s="190"/>
      <c r="O111" s="196" t="s">
        <v>121</v>
      </c>
      <c r="P111" s="193"/>
      <c r="Q111" s="193"/>
      <c r="R111" s="193"/>
      <c r="S111" s="193"/>
      <c r="T111" s="193"/>
      <c r="U111" s="203"/>
      <c r="V111" s="203"/>
      <c r="W111" s="203"/>
      <c r="X111" s="1040" t="str">
        <f>AA169</f>
        <v/>
      </c>
      <c r="Y111" s="1047"/>
      <c r="Z111" s="1047"/>
      <c r="AA111" s="1047"/>
      <c r="AB111" s="1047"/>
      <c r="AC111" s="1047"/>
      <c r="AD111" s="1047"/>
      <c r="AE111" s="1048"/>
      <c r="AF111" s="1040" t="str">
        <f>AB172</f>
        <v/>
      </c>
      <c r="AG111" s="1041"/>
      <c r="AH111" s="1041"/>
      <c r="AI111" s="1041"/>
      <c r="AJ111" s="1041"/>
      <c r="AK111" s="1041"/>
      <c r="AL111" s="1042"/>
      <c r="AM111" s="179" t="s">
        <v>60</v>
      </c>
      <c r="AN111" s="179"/>
      <c r="AO111" s="179"/>
      <c r="AP111" s="179"/>
      <c r="AQ111" s="179"/>
      <c r="AR111" s="179"/>
      <c r="AS111" s="179"/>
      <c r="AT111" s="179"/>
      <c r="AU111" s="179"/>
      <c r="AV111" s="179"/>
      <c r="AW111" s="179"/>
      <c r="AX111" s="179"/>
      <c r="AY111" s="179"/>
      <c r="AZ111" s="179"/>
      <c r="BA111" s="179"/>
      <c r="BB111" s="179"/>
      <c r="BC111" s="179"/>
      <c r="BD111" s="179"/>
    </row>
    <row r="112" spans="1:58" ht="16.149999999999999" customHeight="1">
      <c r="A112" s="179"/>
      <c r="B112" s="189"/>
      <c r="C112" s="190"/>
      <c r="D112" s="190"/>
      <c r="E112" s="190"/>
      <c r="F112" s="190"/>
      <c r="G112" s="190"/>
      <c r="H112" s="190"/>
      <c r="I112" s="190"/>
      <c r="J112" s="190"/>
      <c r="K112" s="190"/>
      <c r="L112" s="190"/>
      <c r="M112" s="190"/>
      <c r="N112" s="190"/>
      <c r="O112" s="197"/>
      <c r="P112" s="198" t="s">
        <v>122</v>
      </c>
      <c r="Q112" s="198"/>
      <c r="R112" s="198"/>
      <c r="S112" s="198"/>
      <c r="T112" s="198"/>
      <c r="U112" s="204"/>
      <c r="V112" s="204"/>
      <c r="W112" s="204"/>
      <c r="X112" s="1049"/>
      <c r="Y112" s="757"/>
      <c r="Z112" s="757"/>
      <c r="AA112" s="757"/>
      <c r="AB112" s="757"/>
      <c r="AC112" s="757"/>
      <c r="AD112" s="757"/>
      <c r="AE112" s="758"/>
      <c r="AF112" s="1043"/>
      <c r="AG112" s="673"/>
      <c r="AH112" s="673"/>
      <c r="AI112" s="673"/>
      <c r="AJ112" s="673"/>
      <c r="AK112" s="673"/>
      <c r="AL112" s="1044"/>
      <c r="AM112" s="179" t="s">
        <v>60</v>
      </c>
      <c r="AN112" s="179"/>
      <c r="AO112" s="179"/>
      <c r="AP112" s="179"/>
      <c r="AQ112" s="179"/>
      <c r="AR112" s="179"/>
      <c r="AS112" s="179"/>
      <c r="AT112" s="179"/>
      <c r="AU112" s="179"/>
      <c r="AV112" s="179"/>
      <c r="AW112" s="179"/>
      <c r="AX112" s="179"/>
      <c r="AY112" s="179"/>
      <c r="AZ112" s="179"/>
      <c r="BA112" s="179"/>
      <c r="BB112" s="179"/>
      <c r="BC112" s="179"/>
      <c r="BD112" s="179"/>
    </row>
    <row r="113" spans="1:56" ht="16.149999999999999" customHeight="1">
      <c r="A113" s="179"/>
      <c r="B113" s="191"/>
      <c r="C113" s="192"/>
      <c r="D113" s="192"/>
      <c r="E113" s="190"/>
      <c r="F113" s="190"/>
      <c r="G113" s="190"/>
      <c r="H113" s="190"/>
      <c r="I113" s="190"/>
      <c r="J113" s="190"/>
      <c r="K113" s="190"/>
      <c r="L113" s="190"/>
      <c r="M113" s="190"/>
      <c r="N113" s="190"/>
      <c r="O113" s="196" t="s">
        <v>123</v>
      </c>
      <c r="P113" s="193"/>
      <c r="Q113" s="193"/>
      <c r="R113" s="193"/>
      <c r="S113" s="193"/>
      <c r="T113" s="193"/>
      <c r="U113" s="205"/>
      <c r="V113" s="205"/>
      <c r="W113" s="205"/>
      <c r="X113" s="1040" t="str">
        <f>AA175</f>
        <v/>
      </c>
      <c r="Y113" s="1047"/>
      <c r="Z113" s="1047"/>
      <c r="AA113" s="1047"/>
      <c r="AB113" s="1047"/>
      <c r="AC113" s="1047"/>
      <c r="AD113" s="1047"/>
      <c r="AE113" s="1048"/>
      <c r="AF113" s="1040" t="str">
        <f>AB178</f>
        <v/>
      </c>
      <c r="AG113" s="1041"/>
      <c r="AH113" s="1041"/>
      <c r="AI113" s="1041"/>
      <c r="AJ113" s="1041"/>
      <c r="AK113" s="1041"/>
      <c r="AL113" s="1042"/>
      <c r="AM113" s="179" t="s">
        <v>60</v>
      </c>
      <c r="AN113" s="179"/>
      <c r="AO113" s="179"/>
      <c r="AP113" s="179"/>
      <c r="AQ113" s="179"/>
      <c r="AR113" s="179"/>
      <c r="AS113" s="179"/>
      <c r="AT113" s="179"/>
      <c r="AU113" s="179"/>
      <c r="AV113" s="179"/>
      <c r="AW113" s="179"/>
      <c r="AX113" s="179"/>
      <c r="AY113" s="179"/>
      <c r="AZ113" s="179"/>
      <c r="BA113" s="179"/>
      <c r="BB113" s="179"/>
      <c r="BC113" s="179"/>
      <c r="BD113" s="179"/>
    </row>
    <row r="114" spans="1:56" ht="16.149999999999999" customHeight="1">
      <c r="A114" s="179"/>
      <c r="B114" s="191"/>
      <c r="C114" s="192"/>
      <c r="D114" s="192"/>
      <c r="E114" s="190"/>
      <c r="F114" s="190"/>
      <c r="G114" s="190"/>
      <c r="H114" s="190"/>
      <c r="I114" s="190"/>
      <c r="J114" s="190"/>
      <c r="K114" s="190"/>
      <c r="L114" s="190"/>
      <c r="M114" s="190"/>
      <c r="N114" s="190"/>
      <c r="O114" s="197"/>
      <c r="P114" s="198" t="s">
        <v>124</v>
      </c>
      <c r="Q114" s="198"/>
      <c r="R114" s="198"/>
      <c r="S114" s="198"/>
      <c r="T114" s="198"/>
      <c r="U114" s="206"/>
      <c r="V114" s="206"/>
      <c r="W114" s="206"/>
      <c r="X114" s="1049"/>
      <c r="Y114" s="757"/>
      <c r="Z114" s="757"/>
      <c r="AA114" s="757"/>
      <c r="AB114" s="757"/>
      <c r="AC114" s="757"/>
      <c r="AD114" s="757"/>
      <c r="AE114" s="758"/>
      <c r="AF114" s="1043"/>
      <c r="AG114" s="673"/>
      <c r="AH114" s="673"/>
      <c r="AI114" s="673"/>
      <c r="AJ114" s="673"/>
      <c r="AK114" s="673"/>
      <c r="AL114" s="1044"/>
      <c r="AM114" s="179" t="s">
        <v>60</v>
      </c>
      <c r="AN114" s="179"/>
      <c r="AO114" s="179"/>
      <c r="AP114" s="179"/>
      <c r="AQ114" s="179"/>
      <c r="AR114" s="179"/>
      <c r="AS114" s="179"/>
      <c r="AT114" s="179"/>
      <c r="AU114" s="179"/>
      <c r="AV114" s="179"/>
      <c r="AW114" s="179"/>
      <c r="AX114" s="179"/>
      <c r="AY114" s="179"/>
      <c r="AZ114" s="179"/>
      <c r="BA114" s="179"/>
      <c r="BB114" s="179"/>
      <c r="BC114" s="179"/>
      <c r="BD114" s="179"/>
    </row>
    <row r="115" spans="1:56" ht="16.149999999999999" customHeight="1">
      <c r="A115" s="179"/>
      <c r="B115" s="191"/>
      <c r="C115" s="192"/>
      <c r="D115" s="192"/>
      <c r="E115" s="190"/>
      <c r="F115" s="190"/>
      <c r="G115" s="190"/>
      <c r="H115" s="190"/>
      <c r="I115" s="190"/>
      <c r="J115" s="190"/>
      <c r="K115" s="190"/>
      <c r="L115" s="190"/>
      <c r="M115" s="190"/>
      <c r="N115" s="190"/>
      <c r="O115" s="196" t="s">
        <v>125</v>
      </c>
      <c r="P115" s="193"/>
      <c r="Q115" s="193"/>
      <c r="R115" s="193"/>
      <c r="S115" s="193"/>
      <c r="T115" s="193"/>
      <c r="U115" s="205"/>
      <c r="V115" s="205"/>
      <c r="W115" s="205"/>
      <c r="X115" s="1040" t="str">
        <f>AA181</f>
        <v/>
      </c>
      <c r="Y115" s="1047"/>
      <c r="Z115" s="1047"/>
      <c r="AA115" s="1047"/>
      <c r="AB115" s="1047"/>
      <c r="AC115" s="1047"/>
      <c r="AD115" s="1047"/>
      <c r="AE115" s="1048"/>
      <c r="AF115" s="1040" t="str">
        <f>AB184</f>
        <v/>
      </c>
      <c r="AG115" s="1041"/>
      <c r="AH115" s="1041"/>
      <c r="AI115" s="1041"/>
      <c r="AJ115" s="1041"/>
      <c r="AK115" s="1041"/>
      <c r="AL115" s="1042"/>
      <c r="AM115" s="179" t="s">
        <v>60</v>
      </c>
      <c r="AN115" s="179"/>
      <c r="AO115" s="179"/>
      <c r="AP115" s="179"/>
      <c r="AQ115" s="179"/>
      <c r="AR115" s="179"/>
      <c r="AS115" s="179"/>
      <c r="AT115" s="179"/>
      <c r="AU115" s="179"/>
      <c r="AV115" s="179"/>
      <c r="AW115" s="179"/>
      <c r="AX115" s="179"/>
      <c r="AY115" s="179"/>
      <c r="AZ115" s="179"/>
      <c r="BA115" s="179"/>
      <c r="BB115" s="179"/>
      <c r="BC115" s="179"/>
      <c r="BD115" s="179"/>
    </row>
    <row r="116" spans="1:56" ht="16.149999999999999" customHeight="1">
      <c r="A116" s="179"/>
      <c r="B116" s="191"/>
      <c r="C116" s="192"/>
      <c r="D116" s="192"/>
      <c r="E116" s="190"/>
      <c r="F116" s="190"/>
      <c r="G116" s="190"/>
      <c r="H116" s="190"/>
      <c r="I116" s="190"/>
      <c r="J116" s="190"/>
      <c r="K116" s="190"/>
      <c r="L116" s="190"/>
      <c r="M116" s="190"/>
      <c r="N116" s="190"/>
      <c r="O116" s="197"/>
      <c r="P116" s="198" t="s">
        <v>124</v>
      </c>
      <c r="Q116" s="198"/>
      <c r="R116" s="198"/>
      <c r="S116" s="198"/>
      <c r="T116" s="198"/>
      <c r="U116" s="206"/>
      <c r="V116" s="206"/>
      <c r="W116" s="206"/>
      <c r="X116" s="1049"/>
      <c r="Y116" s="757"/>
      <c r="Z116" s="757"/>
      <c r="AA116" s="757"/>
      <c r="AB116" s="757"/>
      <c r="AC116" s="757"/>
      <c r="AD116" s="757"/>
      <c r="AE116" s="758"/>
      <c r="AF116" s="1043"/>
      <c r="AG116" s="673"/>
      <c r="AH116" s="673"/>
      <c r="AI116" s="673"/>
      <c r="AJ116" s="673"/>
      <c r="AK116" s="673"/>
      <c r="AL116" s="1044"/>
      <c r="AM116" s="179" t="s">
        <v>60</v>
      </c>
      <c r="AN116" s="179"/>
      <c r="AO116" s="179"/>
      <c r="AP116" s="179"/>
      <c r="AQ116" s="179"/>
      <c r="AR116" s="179"/>
      <c r="AS116" s="179"/>
      <c r="AT116" s="179"/>
      <c r="AU116" s="179"/>
      <c r="AV116" s="179"/>
      <c r="AW116" s="179"/>
      <c r="AX116" s="179"/>
      <c r="AY116" s="179"/>
      <c r="AZ116" s="179"/>
      <c r="BA116" s="179"/>
      <c r="BB116" s="179"/>
      <c r="BC116" s="179"/>
      <c r="BD116" s="179"/>
    </row>
    <row r="117" spans="1:56" ht="16.149999999999999" customHeight="1">
      <c r="A117" s="179"/>
      <c r="B117" s="191"/>
      <c r="C117" s="192"/>
      <c r="D117" s="192"/>
      <c r="E117" s="190"/>
      <c r="F117" s="190"/>
      <c r="G117" s="190"/>
      <c r="H117" s="190"/>
      <c r="I117" s="190"/>
      <c r="J117" s="190"/>
      <c r="K117" s="190"/>
      <c r="L117" s="190"/>
      <c r="M117" s="190"/>
      <c r="N117" s="190"/>
      <c r="O117" s="196" t="s">
        <v>126</v>
      </c>
      <c r="P117" s="193"/>
      <c r="Q117" s="193"/>
      <c r="R117" s="193"/>
      <c r="S117" s="193"/>
      <c r="T117" s="193"/>
      <c r="U117" s="205"/>
      <c r="V117" s="205"/>
      <c r="W117" s="205"/>
      <c r="X117" s="1040" t="str">
        <f>AA187</f>
        <v/>
      </c>
      <c r="Y117" s="1047"/>
      <c r="Z117" s="1047"/>
      <c r="AA117" s="1047"/>
      <c r="AB117" s="1047"/>
      <c r="AC117" s="1047"/>
      <c r="AD117" s="1047"/>
      <c r="AE117" s="1048"/>
      <c r="AF117" s="1040" t="str">
        <f>AB190</f>
        <v/>
      </c>
      <c r="AG117" s="1041"/>
      <c r="AH117" s="1041"/>
      <c r="AI117" s="1041"/>
      <c r="AJ117" s="1041"/>
      <c r="AK117" s="1041"/>
      <c r="AL117" s="1042"/>
      <c r="AM117" s="179" t="s">
        <v>60</v>
      </c>
      <c r="AN117" s="179"/>
      <c r="AO117" s="179"/>
      <c r="AP117" s="179"/>
      <c r="AQ117" s="179"/>
      <c r="AR117" s="179"/>
      <c r="AS117" s="179"/>
      <c r="AT117" s="179"/>
      <c r="AU117" s="179"/>
      <c r="AV117" s="179"/>
      <c r="AW117" s="179"/>
      <c r="AX117" s="179"/>
      <c r="AY117" s="179"/>
      <c r="AZ117" s="179"/>
      <c r="BA117" s="179"/>
      <c r="BB117" s="179"/>
      <c r="BC117" s="179"/>
      <c r="BD117" s="179"/>
    </row>
    <row r="118" spans="1:56" ht="16.149999999999999" customHeight="1">
      <c r="A118" s="179"/>
      <c r="B118" s="969" t="s">
        <v>127</v>
      </c>
      <c r="C118" s="969"/>
      <c r="D118" s="969"/>
      <c r="E118" s="190"/>
      <c r="F118" s="190" t="s">
        <v>128</v>
      </c>
      <c r="G118" s="190"/>
      <c r="H118" s="190"/>
      <c r="I118" s="190"/>
      <c r="J118" s="190"/>
      <c r="K118" s="190"/>
      <c r="L118" s="190"/>
      <c r="M118" s="190"/>
      <c r="N118" s="190"/>
      <c r="O118" s="197"/>
      <c r="P118" s="198" t="s">
        <v>124</v>
      </c>
      <c r="Q118" s="198"/>
      <c r="R118" s="198"/>
      <c r="S118" s="198"/>
      <c r="T118" s="198"/>
      <c r="U118" s="206"/>
      <c r="V118" s="206"/>
      <c r="W118" s="206"/>
      <c r="X118" s="1049"/>
      <c r="Y118" s="757"/>
      <c r="Z118" s="757"/>
      <c r="AA118" s="757"/>
      <c r="AB118" s="757"/>
      <c r="AC118" s="757"/>
      <c r="AD118" s="757"/>
      <c r="AE118" s="758"/>
      <c r="AF118" s="1043"/>
      <c r="AG118" s="673"/>
      <c r="AH118" s="673"/>
      <c r="AI118" s="673"/>
      <c r="AJ118" s="673"/>
      <c r="AK118" s="673"/>
      <c r="AL118" s="1044"/>
      <c r="AM118" s="179" t="s">
        <v>60</v>
      </c>
      <c r="AN118" s="179"/>
      <c r="AO118" s="179"/>
      <c r="AP118" s="179"/>
      <c r="AQ118" s="179"/>
      <c r="AR118" s="179"/>
      <c r="AS118" s="179"/>
      <c r="AT118" s="179"/>
      <c r="AU118" s="179"/>
      <c r="AV118" s="179"/>
      <c r="AW118" s="179"/>
      <c r="AX118" s="179"/>
      <c r="AY118" s="179"/>
      <c r="AZ118" s="179"/>
      <c r="BA118" s="179"/>
      <c r="BB118" s="179"/>
      <c r="BC118" s="179"/>
      <c r="BD118" s="179"/>
    </row>
    <row r="119" spans="1:56" ht="16.149999999999999" customHeight="1">
      <c r="A119" s="179"/>
      <c r="B119" s="969"/>
      <c r="C119" s="969"/>
      <c r="D119" s="969"/>
      <c r="E119" s="193" t="s">
        <v>129</v>
      </c>
      <c r="F119" s="193"/>
      <c r="G119" s="193"/>
      <c r="H119" s="193"/>
      <c r="I119" s="193"/>
      <c r="J119" s="193"/>
      <c r="K119" s="193"/>
      <c r="L119" s="193"/>
      <c r="M119" s="193"/>
      <c r="N119" s="190"/>
      <c r="O119" s="196" t="s">
        <v>130</v>
      </c>
      <c r="P119" s="193"/>
      <c r="Q119" s="193"/>
      <c r="R119" s="193"/>
      <c r="S119" s="193"/>
      <c r="T119" s="193"/>
      <c r="U119" s="205"/>
      <c r="V119" s="205"/>
      <c r="W119" s="205"/>
      <c r="X119" s="1040" t="str">
        <f>AA193</f>
        <v/>
      </c>
      <c r="Y119" s="1047"/>
      <c r="Z119" s="1047"/>
      <c r="AA119" s="1047"/>
      <c r="AB119" s="1047"/>
      <c r="AC119" s="1047"/>
      <c r="AD119" s="1047"/>
      <c r="AE119" s="1048"/>
      <c r="AF119" s="1040" t="str">
        <f>AB196</f>
        <v/>
      </c>
      <c r="AG119" s="1041"/>
      <c r="AH119" s="1041"/>
      <c r="AI119" s="1041"/>
      <c r="AJ119" s="1041"/>
      <c r="AK119" s="1041"/>
      <c r="AL119" s="1042"/>
      <c r="AM119" s="179" t="s">
        <v>60</v>
      </c>
      <c r="AN119" s="179"/>
      <c r="AO119" s="179"/>
      <c r="AP119" s="179"/>
      <c r="AQ119" s="179"/>
      <c r="AR119" s="179"/>
      <c r="AS119" s="179"/>
      <c r="AT119" s="179"/>
      <c r="AU119" s="179"/>
      <c r="AV119" s="179"/>
      <c r="AW119" s="179"/>
      <c r="AX119" s="179"/>
      <c r="AY119" s="179"/>
      <c r="AZ119" s="179"/>
      <c r="BA119" s="179"/>
      <c r="BB119" s="179"/>
      <c r="BC119" s="179"/>
      <c r="BD119" s="179"/>
    </row>
    <row r="120" spans="1:56" ht="16.149999999999999" customHeight="1">
      <c r="A120" s="179"/>
      <c r="B120" s="191"/>
      <c r="C120" s="192"/>
      <c r="D120" s="192"/>
      <c r="E120" s="190" t="s">
        <v>131</v>
      </c>
      <c r="F120" s="190"/>
      <c r="G120" s="190"/>
      <c r="H120" s="190"/>
      <c r="I120" s="190"/>
      <c r="J120" s="190"/>
      <c r="K120" s="190"/>
      <c r="L120" s="190"/>
      <c r="M120" s="190"/>
      <c r="N120" s="190"/>
      <c r="O120" s="197"/>
      <c r="P120" s="198" t="s">
        <v>124</v>
      </c>
      <c r="Q120" s="198"/>
      <c r="R120" s="198"/>
      <c r="S120" s="198"/>
      <c r="T120" s="198"/>
      <c r="U120" s="206"/>
      <c r="V120" s="206"/>
      <c r="W120" s="206"/>
      <c r="X120" s="1049"/>
      <c r="Y120" s="757"/>
      <c r="Z120" s="757"/>
      <c r="AA120" s="757"/>
      <c r="AB120" s="757"/>
      <c r="AC120" s="757"/>
      <c r="AD120" s="757"/>
      <c r="AE120" s="758"/>
      <c r="AF120" s="1043"/>
      <c r="AG120" s="673"/>
      <c r="AH120" s="673"/>
      <c r="AI120" s="673"/>
      <c r="AJ120" s="673"/>
      <c r="AK120" s="673"/>
      <c r="AL120" s="1044"/>
      <c r="AM120" s="179" t="s">
        <v>60</v>
      </c>
      <c r="AN120" s="179"/>
      <c r="AO120" s="179"/>
      <c r="AP120" s="179"/>
      <c r="AQ120" s="179"/>
      <c r="AR120" s="179"/>
      <c r="AS120" s="179"/>
      <c r="AT120" s="179"/>
      <c r="AU120" s="179"/>
      <c r="AV120" s="179"/>
      <c r="AW120" s="179"/>
      <c r="AX120" s="179"/>
      <c r="AY120" s="179"/>
      <c r="AZ120" s="179"/>
      <c r="BA120" s="179"/>
      <c r="BB120" s="179"/>
      <c r="BC120" s="179"/>
      <c r="BD120" s="179"/>
    </row>
    <row r="121" spans="1:56" ht="16.149999999999999" customHeight="1">
      <c r="A121" s="179"/>
      <c r="B121" s="189"/>
      <c r="C121" s="190"/>
      <c r="D121" s="190"/>
      <c r="E121" s="190"/>
      <c r="F121" s="190"/>
      <c r="G121" s="190"/>
      <c r="H121" s="190"/>
      <c r="I121" s="190"/>
      <c r="J121" s="190"/>
      <c r="K121" s="190"/>
      <c r="L121" s="190"/>
      <c r="M121" s="190"/>
      <c r="N121" s="190"/>
      <c r="O121" s="699" t="s">
        <v>132</v>
      </c>
      <c r="P121" s="699"/>
      <c r="Q121" s="699"/>
      <c r="R121" s="699"/>
      <c r="S121" s="699"/>
      <c r="T121" s="699"/>
      <c r="U121" s="699"/>
      <c r="V121" s="699"/>
      <c r="W121" s="699"/>
      <c r="X121" s="1040" t="str">
        <f>AA199</f>
        <v/>
      </c>
      <c r="Y121" s="1047"/>
      <c r="Z121" s="1047"/>
      <c r="AA121" s="1047"/>
      <c r="AB121" s="1047"/>
      <c r="AC121" s="1047"/>
      <c r="AD121" s="1047"/>
      <c r="AE121" s="1048"/>
      <c r="AF121" s="1040" t="str">
        <f>AB202</f>
        <v/>
      </c>
      <c r="AG121" s="1041"/>
      <c r="AH121" s="1041"/>
      <c r="AI121" s="1041"/>
      <c r="AJ121" s="1041"/>
      <c r="AK121" s="1041"/>
      <c r="AL121" s="1042"/>
      <c r="AM121" s="179" t="s">
        <v>60</v>
      </c>
      <c r="AN121" s="179"/>
      <c r="AO121" s="179"/>
      <c r="AP121" s="179"/>
      <c r="AQ121" s="179"/>
      <c r="AR121" s="179"/>
      <c r="AS121" s="179"/>
      <c r="AT121" s="179"/>
      <c r="AU121" s="179"/>
      <c r="AV121" s="179"/>
      <c r="AW121" s="179"/>
      <c r="AX121" s="179"/>
      <c r="AY121" s="179"/>
      <c r="AZ121" s="179"/>
      <c r="BA121" s="179"/>
      <c r="BB121" s="179"/>
      <c r="BC121" s="179"/>
      <c r="BD121" s="179"/>
    </row>
    <row r="122" spans="1:56" ht="16.149999999999999" customHeight="1">
      <c r="A122" s="179"/>
      <c r="B122" s="189"/>
      <c r="C122" s="190"/>
      <c r="D122" s="190"/>
      <c r="E122" s="190"/>
      <c r="F122" s="190"/>
      <c r="G122" s="190"/>
      <c r="H122" s="190"/>
      <c r="I122" s="190"/>
      <c r="J122" s="190"/>
      <c r="K122" s="190"/>
      <c r="L122" s="190"/>
      <c r="M122" s="190"/>
      <c r="N122" s="190"/>
      <c r="O122" s="700"/>
      <c r="P122" s="700"/>
      <c r="Q122" s="700"/>
      <c r="R122" s="700"/>
      <c r="S122" s="700"/>
      <c r="T122" s="700"/>
      <c r="U122" s="700"/>
      <c r="V122" s="700"/>
      <c r="W122" s="700"/>
      <c r="X122" s="1049"/>
      <c r="Y122" s="757"/>
      <c r="Z122" s="757"/>
      <c r="AA122" s="757"/>
      <c r="AB122" s="757"/>
      <c r="AC122" s="757"/>
      <c r="AD122" s="757"/>
      <c r="AE122" s="758"/>
      <c r="AF122" s="1043"/>
      <c r="AG122" s="673"/>
      <c r="AH122" s="673"/>
      <c r="AI122" s="673"/>
      <c r="AJ122" s="673"/>
      <c r="AK122" s="673"/>
      <c r="AL122" s="1044"/>
      <c r="AM122" s="179" t="s">
        <v>60</v>
      </c>
      <c r="AN122" s="179"/>
      <c r="AO122" s="179"/>
      <c r="AP122" s="179"/>
      <c r="AQ122" s="179"/>
      <c r="AR122" s="179"/>
      <c r="AS122" s="179"/>
      <c r="AT122" s="179"/>
      <c r="AU122" s="179"/>
      <c r="AV122" s="179"/>
      <c r="AW122" s="179"/>
      <c r="AX122" s="179"/>
      <c r="AY122" s="179"/>
      <c r="AZ122" s="179"/>
      <c r="BA122" s="179"/>
      <c r="BB122" s="179"/>
      <c r="BC122" s="179"/>
      <c r="BD122" s="179"/>
    </row>
    <row r="123" spans="1:56" ht="16.149999999999999" customHeight="1">
      <c r="A123" s="179"/>
      <c r="B123" s="189"/>
      <c r="C123" s="190"/>
      <c r="D123" s="190"/>
      <c r="E123" s="190"/>
      <c r="F123" s="190"/>
      <c r="G123" s="190"/>
      <c r="H123" s="190"/>
      <c r="I123" s="190"/>
      <c r="J123" s="190"/>
      <c r="K123" s="190"/>
      <c r="L123" s="190"/>
      <c r="M123" s="190"/>
      <c r="N123" s="190"/>
      <c r="O123" s="699" t="s">
        <v>104</v>
      </c>
      <c r="P123" s="699"/>
      <c r="Q123" s="699"/>
      <c r="R123" s="699"/>
      <c r="S123" s="699"/>
      <c r="T123" s="699"/>
      <c r="U123" s="699"/>
      <c r="V123" s="699"/>
      <c r="W123" s="699"/>
      <c r="X123" s="1040" t="str">
        <f>AA205</f>
        <v/>
      </c>
      <c r="Y123" s="1047"/>
      <c r="Z123" s="1047"/>
      <c r="AA123" s="1047"/>
      <c r="AB123" s="1047"/>
      <c r="AC123" s="1047"/>
      <c r="AD123" s="1047"/>
      <c r="AE123" s="1048"/>
      <c r="AF123" s="1040" t="str">
        <f>AB208</f>
        <v/>
      </c>
      <c r="AG123" s="1041"/>
      <c r="AH123" s="1041"/>
      <c r="AI123" s="1041"/>
      <c r="AJ123" s="1041"/>
      <c r="AK123" s="1041"/>
      <c r="AL123" s="1042"/>
      <c r="AM123" s="179" t="s">
        <v>60</v>
      </c>
      <c r="AN123" s="179"/>
      <c r="AO123" s="179"/>
      <c r="AP123" s="179"/>
      <c r="AQ123" s="179"/>
      <c r="AR123" s="179"/>
      <c r="AS123" s="179"/>
      <c r="AT123" s="179"/>
      <c r="AU123" s="179"/>
      <c r="AV123" s="179"/>
      <c r="AW123" s="179"/>
      <c r="AX123" s="179"/>
      <c r="AY123" s="179"/>
      <c r="AZ123" s="179"/>
      <c r="BA123" s="179"/>
      <c r="BB123" s="179"/>
      <c r="BC123" s="179"/>
      <c r="BD123" s="179"/>
    </row>
    <row r="124" spans="1:56" ht="16.149999999999999" customHeight="1">
      <c r="A124" s="179"/>
      <c r="B124" s="189"/>
      <c r="C124" s="190"/>
      <c r="D124" s="190"/>
      <c r="E124" s="190"/>
      <c r="F124" s="190"/>
      <c r="G124" s="190"/>
      <c r="H124" s="190"/>
      <c r="I124" s="190"/>
      <c r="J124" s="190"/>
      <c r="K124" s="190"/>
      <c r="L124" s="190"/>
      <c r="M124" s="190"/>
      <c r="N124" s="190"/>
      <c r="O124" s="700"/>
      <c r="P124" s="700"/>
      <c r="Q124" s="700"/>
      <c r="R124" s="700"/>
      <c r="S124" s="700"/>
      <c r="T124" s="700"/>
      <c r="U124" s="700"/>
      <c r="V124" s="700"/>
      <c r="W124" s="700"/>
      <c r="X124" s="1049"/>
      <c r="Y124" s="757"/>
      <c r="Z124" s="757"/>
      <c r="AA124" s="757"/>
      <c r="AB124" s="757"/>
      <c r="AC124" s="757"/>
      <c r="AD124" s="757"/>
      <c r="AE124" s="758"/>
      <c r="AF124" s="1043"/>
      <c r="AG124" s="673"/>
      <c r="AH124" s="673"/>
      <c r="AI124" s="673"/>
      <c r="AJ124" s="673"/>
      <c r="AK124" s="673"/>
      <c r="AL124" s="1044"/>
      <c r="AM124" s="179" t="s">
        <v>60</v>
      </c>
      <c r="AN124" s="179"/>
      <c r="AO124" s="179"/>
      <c r="AP124" s="179"/>
      <c r="AQ124" s="179"/>
      <c r="AR124" s="179"/>
      <c r="AS124" s="179"/>
      <c r="AT124" s="179"/>
      <c r="AU124" s="179"/>
      <c r="AV124" s="179"/>
      <c r="AW124" s="179"/>
      <c r="AX124" s="179"/>
      <c r="AY124" s="179"/>
      <c r="AZ124" s="179"/>
      <c r="BA124" s="179"/>
      <c r="BB124" s="179"/>
      <c r="BC124" s="179"/>
      <c r="BD124" s="179"/>
    </row>
    <row r="125" spans="1:56" ht="16.149999999999999" customHeight="1">
      <c r="A125" s="179"/>
      <c r="B125" s="189"/>
      <c r="C125" s="190"/>
      <c r="D125" s="190"/>
      <c r="E125" s="190"/>
      <c r="F125" s="190"/>
      <c r="G125" s="190"/>
      <c r="H125" s="190"/>
      <c r="I125" s="190"/>
      <c r="J125" s="190"/>
      <c r="K125" s="190"/>
      <c r="L125" s="190"/>
      <c r="M125" s="190"/>
      <c r="N125" s="190"/>
      <c r="O125" s="199" t="s">
        <v>121</v>
      </c>
      <c r="P125" s="190"/>
      <c r="Q125" s="190"/>
      <c r="R125" s="190"/>
      <c r="S125" s="190"/>
      <c r="T125" s="190"/>
      <c r="U125" s="207"/>
      <c r="V125" s="207"/>
      <c r="W125" s="207"/>
      <c r="X125" s="1040" t="str">
        <f>AA211</f>
        <v/>
      </c>
      <c r="Y125" s="1047"/>
      <c r="Z125" s="1047"/>
      <c r="AA125" s="1047"/>
      <c r="AB125" s="1047"/>
      <c r="AC125" s="1047"/>
      <c r="AD125" s="1047"/>
      <c r="AE125" s="1048"/>
      <c r="AF125" s="1040" t="str">
        <f>AB214</f>
        <v/>
      </c>
      <c r="AG125" s="1041"/>
      <c r="AH125" s="1041"/>
      <c r="AI125" s="1041"/>
      <c r="AJ125" s="1041"/>
      <c r="AK125" s="1041"/>
      <c r="AL125" s="1042"/>
      <c r="AM125" s="179" t="s">
        <v>60</v>
      </c>
      <c r="AN125" s="179"/>
      <c r="AO125" s="179"/>
      <c r="AP125" s="179"/>
      <c r="AQ125" s="179"/>
      <c r="AR125" s="179"/>
      <c r="AS125" s="179"/>
      <c r="AT125" s="179"/>
      <c r="AU125" s="179"/>
      <c r="AV125" s="179"/>
      <c r="AW125" s="179"/>
      <c r="AX125" s="179"/>
      <c r="AY125" s="179"/>
      <c r="AZ125" s="179"/>
      <c r="BA125" s="179"/>
      <c r="BB125" s="179"/>
      <c r="BC125" s="179"/>
      <c r="BD125" s="179"/>
    </row>
    <row r="126" spans="1:56" ht="16.149999999999999" customHeight="1">
      <c r="A126" s="179"/>
      <c r="B126" s="189"/>
      <c r="C126" s="190"/>
      <c r="D126" s="190"/>
      <c r="E126" s="190"/>
      <c r="F126" s="190"/>
      <c r="G126" s="190"/>
      <c r="H126" s="190"/>
      <c r="I126" s="190"/>
      <c r="J126" s="190"/>
      <c r="K126" s="190"/>
      <c r="L126" s="190"/>
      <c r="M126" s="190"/>
      <c r="N126" s="190"/>
      <c r="O126" s="197"/>
      <c r="P126" s="198" t="s">
        <v>133</v>
      </c>
      <c r="Q126" s="198"/>
      <c r="R126" s="198"/>
      <c r="S126" s="198"/>
      <c r="T126" s="198"/>
      <c r="U126" s="206"/>
      <c r="V126" s="206"/>
      <c r="W126" s="206"/>
      <c r="X126" s="1049"/>
      <c r="Y126" s="757"/>
      <c r="Z126" s="757"/>
      <c r="AA126" s="757"/>
      <c r="AB126" s="757"/>
      <c r="AC126" s="757"/>
      <c r="AD126" s="757"/>
      <c r="AE126" s="758"/>
      <c r="AF126" s="1043"/>
      <c r="AG126" s="673"/>
      <c r="AH126" s="673"/>
      <c r="AI126" s="673"/>
      <c r="AJ126" s="673"/>
      <c r="AK126" s="673"/>
      <c r="AL126" s="1044"/>
      <c r="AM126" s="179" t="s">
        <v>60</v>
      </c>
      <c r="AN126" s="179"/>
      <c r="AO126" s="179"/>
      <c r="AP126" s="179"/>
      <c r="AQ126" s="179"/>
      <c r="AR126" s="179"/>
      <c r="AS126" s="179"/>
      <c r="AT126" s="179"/>
      <c r="AU126" s="179"/>
      <c r="AV126" s="179"/>
      <c r="AW126" s="179"/>
      <c r="AX126" s="179"/>
      <c r="AY126" s="179"/>
      <c r="AZ126" s="179"/>
      <c r="BA126" s="179"/>
      <c r="BB126" s="179"/>
      <c r="BC126" s="179"/>
      <c r="BD126" s="179"/>
    </row>
    <row r="127" spans="1:56" ht="16.149999999999999" customHeight="1">
      <c r="A127" s="179"/>
      <c r="B127" s="189"/>
      <c r="C127" s="190"/>
      <c r="D127" s="190"/>
      <c r="E127" s="190"/>
      <c r="F127" s="190"/>
      <c r="G127" s="190"/>
      <c r="H127" s="190"/>
      <c r="I127" s="190"/>
      <c r="J127" s="190"/>
      <c r="K127" s="190"/>
      <c r="L127" s="190"/>
      <c r="M127" s="190"/>
      <c r="N127" s="190"/>
      <c r="O127" s="699" t="s">
        <v>106</v>
      </c>
      <c r="P127" s="699"/>
      <c r="Q127" s="699"/>
      <c r="R127" s="699"/>
      <c r="S127" s="699"/>
      <c r="T127" s="699"/>
      <c r="U127" s="699"/>
      <c r="V127" s="699"/>
      <c r="W127" s="699"/>
      <c r="X127" s="1040" t="str">
        <f>AA217</f>
        <v/>
      </c>
      <c r="Y127" s="1047"/>
      <c r="Z127" s="1047"/>
      <c r="AA127" s="1047"/>
      <c r="AB127" s="1047"/>
      <c r="AC127" s="1047"/>
      <c r="AD127" s="1047"/>
      <c r="AE127" s="1048"/>
      <c r="AF127" s="1040" t="str">
        <f>AB220</f>
        <v/>
      </c>
      <c r="AG127" s="1041"/>
      <c r="AH127" s="1041"/>
      <c r="AI127" s="1041"/>
      <c r="AJ127" s="1041"/>
      <c r="AK127" s="1041"/>
      <c r="AL127" s="1042"/>
      <c r="AM127" s="179" t="s">
        <v>60</v>
      </c>
      <c r="AN127" s="179"/>
      <c r="AO127" s="179"/>
      <c r="AP127" s="179"/>
      <c r="AQ127" s="179"/>
      <c r="AR127" s="179"/>
      <c r="AS127" s="179"/>
      <c r="AT127" s="179"/>
      <c r="AU127" s="179"/>
      <c r="AV127" s="179"/>
      <c r="AW127" s="179"/>
      <c r="AX127" s="179"/>
      <c r="AY127" s="179"/>
      <c r="AZ127" s="179"/>
      <c r="BA127" s="179"/>
      <c r="BB127" s="179"/>
      <c r="BC127" s="179"/>
      <c r="BD127" s="179"/>
    </row>
    <row r="128" spans="1:56" ht="18.75" customHeight="1" thickBot="1">
      <c r="A128" s="179"/>
      <c r="B128" s="194"/>
      <c r="C128" s="195"/>
      <c r="D128" s="195"/>
      <c r="E128" s="195"/>
      <c r="F128" s="195"/>
      <c r="G128" s="195"/>
      <c r="H128" s="195"/>
      <c r="I128" s="195"/>
      <c r="J128" s="195"/>
      <c r="K128" s="195"/>
      <c r="L128" s="195"/>
      <c r="M128" s="195"/>
      <c r="N128" s="195"/>
      <c r="O128" s="701"/>
      <c r="P128" s="701"/>
      <c r="Q128" s="701"/>
      <c r="R128" s="701"/>
      <c r="S128" s="701"/>
      <c r="T128" s="701"/>
      <c r="U128" s="701"/>
      <c r="V128" s="701"/>
      <c r="W128" s="701"/>
      <c r="X128" s="1052"/>
      <c r="Y128" s="856"/>
      <c r="Z128" s="856"/>
      <c r="AA128" s="856"/>
      <c r="AB128" s="856"/>
      <c r="AC128" s="856"/>
      <c r="AD128" s="856"/>
      <c r="AE128" s="857"/>
      <c r="AF128" s="1050"/>
      <c r="AG128" s="647"/>
      <c r="AH128" s="647"/>
      <c r="AI128" s="647"/>
      <c r="AJ128" s="647"/>
      <c r="AK128" s="647"/>
      <c r="AL128" s="1051"/>
      <c r="AM128" s="179" t="s">
        <v>60</v>
      </c>
      <c r="AN128" s="179"/>
      <c r="AO128" s="179"/>
      <c r="AP128" s="179"/>
      <c r="AQ128" s="179"/>
      <c r="AR128" s="179"/>
      <c r="AS128" s="179"/>
      <c r="AT128" s="179"/>
      <c r="AU128" s="179"/>
      <c r="AV128" s="179"/>
      <c r="AW128" s="179"/>
      <c r="AX128" s="179"/>
      <c r="AY128" s="179"/>
      <c r="AZ128" s="179"/>
      <c r="BA128" s="179"/>
      <c r="BB128" s="179"/>
      <c r="BC128" s="179"/>
      <c r="BD128" s="179"/>
    </row>
    <row r="129" spans="1:56" ht="33" hidden="1" customHeight="1">
      <c r="A129" s="179"/>
      <c r="B129" s="573" t="s">
        <v>134</v>
      </c>
      <c r="C129" s="573"/>
      <c r="D129" s="573"/>
      <c r="E129" s="573"/>
      <c r="F129" s="573"/>
      <c r="G129" s="573"/>
      <c r="H129" s="573"/>
      <c r="I129" s="573"/>
      <c r="J129" s="573"/>
      <c r="K129" s="573"/>
      <c r="L129" s="573"/>
      <c r="M129" s="573"/>
      <c r="N129" s="573"/>
      <c r="O129" s="573"/>
      <c r="P129" s="573"/>
      <c r="Q129" s="573"/>
      <c r="R129" s="573"/>
      <c r="S129" s="573"/>
      <c r="T129" s="573"/>
      <c r="U129" s="573"/>
      <c r="V129" s="573"/>
      <c r="W129" s="573"/>
      <c r="X129" s="574" t="str">
        <f>IF($S$101="","",V58/$S$101)</f>
        <v/>
      </c>
      <c r="Y129" s="574"/>
      <c r="Z129" s="574"/>
      <c r="AA129" s="574"/>
      <c r="AB129" s="574"/>
      <c r="AC129" s="574"/>
      <c r="AD129" s="210"/>
      <c r="AE129" s="210"/>
      <c r="AF129" s="210"/>
      <c r="AG129" s="210"/>
      <c r="AH129" s="210"/>
      <c r="AI129" s="210"/>
      <c r="AJ129" s="210"/>
      <c r="AK129" s="179"/>
      <c r="AL129" s="179"/>
      <c r="AM129" s="179" t="s">
        <v>60</v>
      </c>
      <c r="AN129" s="179"/>
      <c r="AO129" s="179"/>
      <c r="AP129" s="179"/>
      <c r="AQ129" s="179"/>
      <c r="AR129" s="179"/>
      <c r="AS129" s="179"/>
      <c r="AT129" s="179"/>
      <c r="AU129" s="179"/>
      <c r="AV129" s="179"/>
      <c r="AW129" s="179"/>
      <c r="AX129" s="179"/>
      <c r="AY129" s="179"/>
      <c r="AZ129" s="179"/>
      <c r="BA129" s="179"/>
      <c r="BB129" s="179"/>
      <c r="BC129" s="179"/>
      <c r="BD129" s="179"/>
    </row>
    <row r="130" spans="1:56" ht="33" hidden="1" customHeight="1">
      <c r="A130" s="179"/>
      <c r="B130" s="573" t="s">
        <v>135</v>
      </c>
      <c r="C130" s="573"/>
      <c r="D130" s="573"/>
      <c r="E130" s="573"/>
      <c r="F130" s="573"/>
      <c r="G130" s="573"/>
      <c r="H130" s="573"/>
      <c r="I130" s="573"/>
      <c r="J130" s="573"/>
      <c r="K130" s="573"/>
      <c r="L130" s="573"/>
      <c r="M130" s="573"/>
      <c r="N130" s="573"/>
      <c r="O130" s="573"/>
      <c r="P130" s="573"/>
      <c r="Q130" s="573"/>
      <c r="R130" s="573"/>
      <c r="S130" s="573"/>
      <c r="T130" s="573"/>
      <c r="U130" s="573"/>
      <c r="V130" s="573"/>
      <c r="W130" s="573"/>
      <c r="X130" s="574" t="str">
        <f>IF($S$101="","",V60/$S$101)</f>
        <v/>
      </c>
      <c r="Y130" s="574"/>
      <c r="Z130" s="574"/>
      <c r="AA130" s="574"/>
      <c r="AB130" s="574"/>
      <c r="AC130" s="574"/>
      <c r="AD130" s="210"/>
      <c r="AE130" s="210"/>
      <c r="AF130" s="210"/>
      <c r="AG130" s="210"/>
      <c r="AH130" s="210"/>
      <c r="AI130" s="210"/>
      <c r="AJ130" s="210"/>
      <c r="AK130" s="179"/>
      <c r="AL130" s="179"/>
      <c r="AM130" s="179" t="s">
        <v>60</v>
      </c>
      <c r="AN130" s="179"/>
      <c r="AO130" s="179"/>
      <c r="AP130" s="179"/>
      <c r="AQ130" s="179"/>
      <c r="AR130" s="179"/>
      <c r="AS130" s="179"/>
      <c r="AT130" s="179"/>
      <c r="AU130" s="179"/>
      <c r="AV130" s="179"/>
      <c r="AW130" s="179"/>
      <c r="AX130" s="179"/>
      <c r="AY130" s="179"/>
      <c r="AZ130" s="179"/>
      <c r="BA130" s="179"/>
      <c r="BB130" s="179"/>
      <c r="BC130" s="179"/>
      <c r="BD130" s="179"/>
    </row>
    <row r="131" spans="1:56" ht="33" hidden="1" customHeight="1">
      <c r="A131" s="179"/>
      <c r="B131" s="573" t="s">
        <v>136</v>
      </c>
      <c r="C131" s="573"/>
      <c r="D131" s="573"/>
      <c r="E131" s="573"/>
      <c r="F131" s="573"/>
      <c r="G131" s="573"/>
      <c r="H131" s="573"/>
      <c r="I131" s="573"/>
      <c r="J131" s="573"/>
      <c r="K131" s="573"/>
      <c r="L131" s="573"/>
      <c r="M131" s="573"/>
      <c r="N131" s="573"/>
      <c r="O131" s="573"/>
      <c r="P131" s="573"/>
      <c r="Q131" s="573"/>
      <c r="R131" s="573"/>
      <c r="S131" s="573"/>
      <c r="T131" s="573"/>
      <c r="U131" s="573"/>
      <c r="V131" s="573"/>
      <c r="W131" s="573"/>
      <c r="X131" s="574" t="str">
        <f>IF($S$101="","",V62/$S$101)</f>
        <v/>
      </c>
      <c r="Y131" s="574"/>
      <c r="Z131" s="574"/>
      <c r="AA131" s="574"/>
      <c r="AB131" s="574"/>
      <c r="AC131" s="574"/>
      <c r="AD131" s="210"/>
      <c r="AE131" s="210"/>
      <c r="AF131" s="210"/>
      <c r="AG131" s="210"/>
      <c r="AH131" s="210"/>
      <c r="AI131" s="210"/>
      <c r="AJ131" s="210"/>
      <c r="AK131" s="179"/>
      <c r="AL131" s="179"/>
      <c r="AM131" s="179" t="s">
        <v>60</v>
      </c>
      <c r="AN131" s="179"/>
      <c r="AO131" s="179"/>
      <c r="AP131" s="179"/>
      <c r="AQ131" s="179"/>
      <c r="AR131" s="179"/>
      <c r="AS131" s="179"/>
      <c r="AT131" s="179"/>
      <c r="AU131" s="179"/>
      <c r="AV131" s="179"/>
      <c r="AW131" s="179"/>
      <c r="AX131" s="179"/>
      <c r="AY131" s="179"/>
      <c r="AZ131" s="179"/>
      <c r="BA131" s="179"/>
      <c r="BB131" s="179"/>
      <c r="BC131" s="179"/>
      <c r="BD131" s="179"/>
    </row>
    <row r="132" spans="1:56" ht="33" hidden="1" customHeight="1">
      <c r="A132" s="179"/>
      <c r="B132" s="573" t="s">
        <v>137</v>
      </c>
      <c r="C132" s="573"/>
      <c r="D132" s="573"/>
      <c r="E132" s="573"/>
      <c r="F132" s="573"/>
      <c r="G132" s="573"/>
      <c r="H132" s="573"/>
      <c r="I132" s="573"/>
      <c r="J132" s="573"/>
      <c r="K132" s="573"/>
      <c r="L132" s="573"/>
      <c r="M132" s="573"/>
      <c r="N132" s="573"/>
      <c r="O132" s="573"/>
      <c r="P132" s="573"/>
      <c r="Q132" s="573"/>
      <c r="R132" s="573"/>
      <c r="S132" s="573"/>
      <c r="T132" s="573"/>
      <c r="U132" s="573"/>
      <c r="V132" s="573"/>
      <c r="W132" s="573"/>
      <c r="X132" s="574" t="str">
        <f>IF($S$101="","",V64/$S$101)</f>
        <v/>
      </c>
      <c r="Y132" s="574"/>
      <c r="Z132" s="574"/>
      <c r="AA132" s="574"/>
      <c r="AB132" s="574"/>
      <c r="AC132" s="574"/>
      <c r="AD132" s="210"/>
      <c r="AE132" s="210"/>
      <c r="AF132" s="210"/>
      <c r="AG132" s="210"/>
      <c r="AH132" s="210"/>
      <c r="AI132" s="210"/>
      <c r="AJ132" s="210"/>
      <c r="AK132" s="179"/>
      <c r="AL132" s="179"/>
      <c r="AM132" s="179" t="s">
        <v>60</v>
      </c>
      <c r="AN132" s="179"/>
      <c r="AO132" s="179"/>
      <c r="AP132" s="179"/>
      <c r="AQ132" s="179"/>
      <c r="AR132" s="179"/>
      <c r="AS132" s="179"/>
      <c r="AT132" s="179"/>
      <c r="AU132" s="179"/>
      <c r="AV132" s="179"/>
      <c r="AW132" s="179"/>
      <c r="AX132" s="179"/>
      <c r="AY132" s="179"/>
      <c r="AZ132" s="179"/>
      <c r="BA132" s="179"/>
      <c r="BB132" s="179"/>
      <c r="BC132" s="179"/>
      <c r="BD132" s="179"/>
    </row>
    <row r="133" spans="1:56" ht="33" hidden="1" customHeight="1">
      <c r="A133" s="179"/>
      <c r="B133" s="573" t="s">
        <v>138</v>
      </c>
      <c r="C133" s="573"/>
      <c r="D133" s="573"/>
      <c r="E133" s="573"/>
      <c r="F133" s="573"/>
      <c r="G133" s="573"/>
      <c r="H133" s="573"/>
      <c r="I133" s="573"/>
      <c r="J133" s="573"/>
      <c r="K133" s="573"/>
      <c r="L133" s="573"/>
      <c r="M133" s="573"/>
      <c r="N133" s="573"/>
      <c r="O133" s="573"/>
      <c r="P133" s="573"/>
      <c r="Q133" s="573"/>
      <c r="R133" s="573"/>
      <c r="S133" s="573"/>
      <c r="T133" s="573"/>
      <c r="U133" s="573"/>
      <c r="V133" s="573"/>
      <c r="W133" s="573"/>
      <c r="X133" s="574" t="str">
        <f>IF($S$101="","",V66/$S$101)</f>
        <v/>
      </c>
      <c r="Y133" s="574"/>
      <c r="Z133" s="574"/>
      <c r="AA133" s="574"/>
      <c r="AB133" s="574"/>
      <c r="AC133" s="574"/>
      <c r="AD133" s="210"/>
      <c r="AE133" s="210"/>
      <c r="AF133" s="210"/>
      <c r="AG133" s="210"/>
      <c r="AH133" s="210"/>
      <c r="AI133" s="210"/>
      <c r="AJ133" s="210"/>
      <c r="AK133" s="179"/>
      <c r="AL133" s="179"/>
      <c r="AM133" s="179" t="s">
        <v>60</v>
      </c>
      <c r="AN133" s="179"/>
      <c r="AO133" s="179"/>
      <c r="AP133" s="179"/>
      <c r="AQ133" s="179"/>
      <c r="AR133" s="179"/>
      <c r="AS133" s="179"/>
      <c r="AT133" s="179"/>
      <c r="AU133" s="179"/>
      <c r="AV133" s="179"/>
      <c r="AW133" s="179"/>
      <c r="AX133" s="179"/>
      <c r="AY133" s="179"/>
      <c r="AZ133" s="179"/>
      <c r="BA133" s="179"/>
      <c r="BB133" s="179"/>
      <c r="BC133" s="179"/>
      <c r="BD133" s="179"/>
    </row>
    <row r="134" spans="1:56" ht="33" hidden="1" customHeight="1">
      <c r="A134" s="179"/>
      <c r="B134" s="573" t="s">
        <v>139</v>
      </c>
      <c r="C134" s="573"/>
      <c r="D134" s="573"/>
      <c r="E134" s="573"/>
      <c r="F134" s="573"/>
      <c r="G134" s="573"/>
      <c r="H134" s="573"/>
      <c r="I134" s="573"/>
      <c r="J134" s="573"/>
      <c r="K134" s="573"/>
      <c r="L134" s="573"/>
      <c r="M134" s="573"/>
      <c r="N134" s="573"/>
      <c r="O134" s="573"/>
      <c r="P134" s="573"/>
      <c r="Q134" s="573"/>
      <c r="R134" s="573"/>
      <c r="S134" s="573"/>
      <c r="T134" s="573"/>
      <c r="U134" s="573"/>
      <c r="V134" s="573"/>
      <c r="W134" s="573"/>
      <c r="X134" s="574" t="str">
        <f>IF($S$101="","",V68/$S$101)</f>
        <v/>
      </c>
      <c r="Y134" s="574"/>
      <c r="Z134" s="574"/>
      <c r="AA134" s="574"/>
      <c r="AB134" s="574"/>
      <c r="AC134" s="574"/>
      <c r="AD134" s="210"/>
      <c r="AE134" s="210"/>
      <c r="AF134" s="210"/>
      <c r="AG134" s="210"/>
      <c r="AH134" s="210"/>
      <c r="AI134" s="210"/>
      <c r="AJ134" s="210"/>
      <c r="AK134" s="179"/>
      <c r="AL134" s="179"/>
      <c r="AM134" s="179" t="s">
        <v>60</v>
      </c>
      <c r="AN134" s="179"/>
      <c r="AO134" s="179"/>
      <c r="AP134" s="179"/>
      <c r="AQ134" s="179"/>
      <c r="AR134" s="179"/>
      <c r="AS134" s="179"/>
      <c r="AT134" s="179"/>
      <c r="AU134" s="179"/>
      <c r="AV134" s="179"/>
      <c r="AW134" s="179"/>
      <c r="AX134" s="179"/>
      <c r="AY134" s="179"/>
      <c r="AZ134" s="179"/>
      <c r="BA134" s="179"/>
      <c r="BB134" s="179"/>
      <c r="BC134" s="179"/>
      <c r="BD134" s="179"/>
    </row>
    <row r="135" spans="1:56" ht="33" hidden="1" customHeight="1">
      <c r="A135" s="179"/>
      <c r="B135" s="573" t="s">
        <v>140</v>
      </c>
      <c r="C135" s="573"/>
      <c r="D135" s="573"/>
      <c r="E135" s="573"/>
      <c r="F135" s="573"/>
      <c r="G135" s="573"/>
      <c r="H135" s="573"/>
      <c r="I135" s="573"/>
      <c r="J135" s="573"/>
      <c r="K135" s="573"/>
      <c r="L135" s="573"/>
      <c r="M135" s="573"/>
      <c r="N135" s="573"/>
      <c r="O135" s="573"/>
      <c r="P135" s="573"/>
      <c r="Q135" s="573"/>
      <c r="R135" s="573"/>
      <c r="S135" s="573"/>
      <c r="T135" s="573"/>
      <c r="U135" s="573"/>
      <c r="V135" s="573"/>
      <c r="W135" s="573"/>
      <c r="X135" s="574" t="str">
        <f>IF($S$101="","",V70/$S$101)</f>
        <v/>
      </c>
      <c r="Y135" s="574"/>
      <c r="Z135" s="574"/>
      <c r="AA135" s="574"/>
      <c r="AB135" s="574"/>
      <c r="AC135" s="574"/>
      <c r="AD135" s="210"/>
      <c r="AE135" s="210"/>
      <c r="AF135" s="210"/>
      <c r="AG135" s="210"/>
      <c r="AH135" s="210"/>
      <c r="AI135" s="210"/>
      <c r="AJ135" s="210"/>
      <c r="AK135" s="179"/>
      <c r="AL135" s="179"/>
      <c r="AM135" s="179" t="s">
        <v>60</v>
      </c>
      <c r="AN135" s="179"/>
      <c r="AO135" s="179"/>
      <c r="AP135" s="179"/>
      <c r="AQ135" s="179"/>
      <c r="AR135" s="179"/>
      <c r="AS135" s="179"/>
      <c r="AT135" s="179"/>
      <c r="AU135" s="179"/>
      <c r="AV135" s="179"/>
      <c r="AW135" s="179"/>
      <c r="AX135" s="179"/>
      <c r="AY135" s="179"/>
      <c r="AZ135" s="179"/>
      <c r="BA135" s="179"/>
      <c r="BB135" s="179"/>
      <c r="BC135" s="179"/>
      <c r="BD135" s="179"/>
    </row>
    <row r="136" spans="1:56" ht="33" hidden="1" customHeight="1">
      <c r="A136" s="179"/>
      <c r="B136" s="573" t="s">
        <v>141</v>
      </c>
      <c r="C136" s="573"/>
      <c r="D136" s="573"/>
      <c r="E136" s="573"/>
      <c r="F136" s="573"/>
      <c r="G136" s="573"/>
      <c r="H136" s="573"/>
      <c r="I136" s="573"/>
      <c r="J136" s="573"/>
      <c r="K136" s="573"/>
      <c r="L136" s="573"/>
      <c r="M136" s="573"/>
      <c r="N136" s="573"/>
      <c r="O136" s="573"/>
      <c r="P136" s="573"/>
      <c r="Q136" s="573"/>
      <c r="R136" s="573"/>
      <c r="S136" s="573"/>
      <c r="T136" s="573"/>
      <c r="U136" s="573"/>
      <c r="V136" s="573"/>
      <c r="W136" s="573"/>
      <c r="X136" s="574" t="str">
        <f>IF($S$101="","",V72/$S$101)</f>
        <v/>
      </c>
      <c r="Y136" s="574"/>
      <c r="Z136" s="574"/>
      <c r="AA136" s="574"/>
      <c r="AB136" s="574"/>
      <c r="AC136" s="574"/>
      <c r="AD136" s="210"/>
      <c r="AE136" s="210"/>
      <c r="AF136" s="210"/>
      <c r="AG136" s="210"/>
      <c r="AH136" s="210"/>
      <c r="AI136" s="210"/>
      <c r="AJ136" s="210"/>
      <c r="AK136" s="179"/>
      <c r="AL136" s="179"/>
      <c r="AM136" s="179" t="s">
        <v>60</v>
      </c>
      <c r="AN136" s="179"/>
      <c r="AO136" s="179"/>
      <c r="AP136" s="179"/>
      <c r="AQ136" s="179"/>
      <c r="AR136" s="179"/>
      <c r="AS136" s="179"/>
      <c r="AT136" s="179"/>
      <c r="AU136" s="179"/>
      <c r="AV136" s="179"/>
      <c r="AW136" s="179"/>
      <c r="AX136" s="179"/>
      <c r="AY136" s="179"/>
      <c r="AZ136" s="179"/>
      <c r="BA136" s="179"/>
      <c r="BB136" s="179"/>
      <c r="BC136" s="179"/>
      <c r="BD136" s="179"/>
    </row>
    <row r="137" spans="1:56" ht="33" hidden="1" customHeight="1">
      <c r="A137" s="179"/>
      <c r="B137" s="573" t="s">
        <v>142</v>
      </c>
      <c r="C137" s="573"/>
      <c r="D137" s="573"/>
      <c r="E137" s="573"/>
      <c r="F137" s="573"/>
      <c r="G137" s="573"/>
      <c r="H137" s="573"/>
      <c r="I137" s="573"/>
      <c r="J137" s="573"/>
      <c r="K137" s="573"/>
      <c r="L137" s="573"/>
      <c r="M137" s="573"/>
      <c r="N137" s="573"/>
      <c r="O137" s="573"/>
      <c r="P137" s="573"/>
      <c r="Q137" s="573"/>
      <c r="R137" s="573"/>
      <c r="S137" s="573"/>
      <c r="T137" s="573"/>
      <c r="U137" s="573"/>
      <c r="V137" s="573"/>
      <c r="W137" s="573"/>
      <c r="X137" s="574" t="str">
        <f>IF($S$101="","",V74/$S$101)</f>
        <v/>
      </c>
      <c r="Y137" s="574"/>
      <c r="Z137" s="574"/>
      <c r="AA137" s="574"/>
      <c r="AB137" s="574"/>
      <c r="AC137" s="574"/>
      <c r="AD137" s="210"/>
      <c r="AE137" s="210"/>
      <c r="AF137" s="210"/>
      <c r="AG137" s="210"/>
      <c r="AH137" s="210"/>
      <c r="AI137" s="210"/>
      <c r="AJ137" s="210"/>
      <c r="AK137" s="179"/>
      <c r="AL137" s="179"/>
      <c r="AM137" s="179" t="s">
        <v>60</v>
      </c>
      <c r="AN137" s="179"/>
      <c r="AO137" s="179"/>
      <c r="AP137" s="179"/>
      <c r="AQ137" s="179"/>
      <c r="AR137" s="179"/>
      <c r="AS137" s="179"/>
      <c r="AT137" s="179"/>
      <c r="AU137" s="179"/>
      <c r="AV137" s="179"/>
      <c r="AW137" s="179"/>
      <c r="AX137" s="179"/>
      <c r="AY137" s="179"/>
      <c r="AZ137" s="179"/>
      <c r="BA137" s="179"/>
      <c r="BB137" s="179"/>
      <c r="BC137" s="179"/>
      <c r="BD137" s="179"/>
    </row>
    <row r="138" spans="1:56" ht="16.149999999999999" customHeight="1">
      <c r="A138" s="179"/>
      <c r="B138" s="179"/>
      <c r="C138" s="179"/>
      <c r="D138" s="179"/>
      <c r="E138" s="179"/>
      <c r="F138" s="179"/>
      <c r="G138" s="179"/>
      <c r="H138" s="179"/>
      <c r="I138" s="179"/>
      <c r="J138" s="179"/>
      <c r="K138" s="179"/>
      <c r="L138" s="179"/>
      <c r="M138" s="179"/>
      <c r="N138" s="179"/>
      <c r="O138" s="179"/>
      <c r="P138" s="179"/>
      <c r="Q138" s="179"/>
      <c r="R138" s="179"/>
      <c r="S138" s="179"/>
      <c r="T138" s="179"/>
      <c r="U138" s="179"/>
      <c r="V138" s="179"/>
      <c r="W138" s="179"/>
      <c r="X138" s="179"/>
      <c r="Y138" s="179"/>
      <c r="Z138" s="179"/>
      <c r="AA138" s="179"/>
      <c r="AB138" s="179"/>
      <c r="AC138" s="179"/>
      <c r="AD138" s="179"/>
      <c r="AE138" s="179"/>
      <c r="AF138" s="179"/>
      <c r="AG138" s="179"/>
      <c r="AH138" s="179"/>
      <c r="AI138" s="179"/>
      <c r="AJ138" s="179"/>
      <c r="AK138" s="179"/>
      <c r="AL138" s="179"/>
      <c r="AM138" s="179" t="s">
        <v>60</v>
      </c>
      <c r="AN138" s="179"/>
      <c r="AO138" s="179"/>
      <c r="AP138" s="179"/>
      <c r="AQ138" s="179"/>
      <c r="AR138" s="179"/>
      <c r="AS138" s="179"/>
      <c r="AT138" s="179"/>
      <c r="AU138" s="179"/>
      <c r="AV138" s="179"/>
      <c r="AW138" s="179"/>
      <c r="AX138" s="179"/>
      <c r="AY138" s="179"/>
      <c r="AZ138" s="179"/>
      <c r="BA138" s="179"/>
      <c r="BB138" s="179"/>
      <c r="BC138" s="179"/>
      <c r="BD138" s="179"/>
    </row>
    <row r="139" spans="1:56" ht="16.149999999999999" customHeight="1">
      <c r="A139" s="179"/>
      <c r="B139" s="179"/>
      <c r="C139" s="179"/>
      <c r="D139" s="179"/>
      <c r="E139" s="179"/>
      <c r="F139" s="179"/>
      <c r="G139" s="179"/>
      <c r="H139" s="179"/>
      <c r="I139" s="179"/>
      <c r="J139" s="179"/>
      <c r="K139" s="179"/>
      <c r="L139" s="179"/>
      <c r="M139" s="179"/>
      <c r="N139" s="179"/>
      <c r="O139" s="179"/>
      <c r="P139" s="179"/>
      <c r="Q139" s="179"/>
      <c r="R139" s="179"/>
      <c r="S139" s="179"/>
      <c r="T139" s="179"/>
      <c r="U139" s="179"/>
      <c r="V139" s="179"/>
      <c r="W139" s="179"/>
      <c r="X139" s="179"/>
      <c r="Y139" s="179"/>
      <c r="Z139" s="179"/>
      <c r="AA139" s="179"/>
      <c r="AB139" s="179"/>
      <c r="AC139" s="179"/>
      <c r="AD139" s="179"/>
      <c r="AE139" s="179"/>
      <c r="AF139" s="179"/>
      <c r="AG139" s="179"/>
      <c r="AH139" s="179"/>
      <c r="AI139" s="179"/>
      <c r="AJ139" s="179"/>
      <c r="AK139" s="179"/>
      <c r="AL139" s="179"/>
      <c r="AM139" s="179"/>
      <c r="AN139" s="179"/>
      <c r="AO139" s="179"/>
      <c r="AP139" s="179"/>
      <c r="AQ139" s="179"/>
      <c r="AR139" s="179"/>
      <c r="AS139" s="179"/>
      <c r="AT139" s="179"/>
      <c r="AU139" s="179"/>
      <c r="AV139" s="179"/>
      <c r="AW139" s="179"/>
      <c r="AX139" s="179"/>
      <c r="AY139" s="179"/>
      <c r="AZ139" s="179"/>
      <c r="BA139" s="179"/>
      <c r="BB139" s="179"/>
      <c r="BC139" s="179"/>
      <c r="BD139" s="179"/>
    </row>
    <row r="140" spans="1:56" ht="16.149999999999999" customHeight="1">
      <c r="A140" s="179"/>
      <c r="B140" s="179" t="s">
        <v>143</v>
      </c>
      <c r="C140" s="179"/>
      <c r="D140" s="179"/>
      <c r="E140" s="179"/>
      <c r="F140" s="179"/>
      <c r="G140" s="179"/>
      <c r="H140" s="179"/>
      <c r="I140" s="179"/>
      <c r="J140" s="179"/>
      <c r="K140" s="179"/>
      <c r="L140" s="179"/>
      <c r="M140" s="179"/>
      <c r="N140" s="179"/>
      <c r="O140" s="179"/>
      <c r="P140" s="179"/>
      <c r="Q140" s="179"/>
      <c r="R140" s="179"/>
      <c r="S140" s="179"/>
      <c r="T140" s="179"/>
      <c r="U140" s="179"/>
      <c r="V140" s="179"/>
      <c r="W140" s="179"/>
      <c r="X140" s="179"/>
      <c r="Y140" s="179"/>
      <c r="Z140" s="179"/>
      <c r="AA140" s="179"/>
      <c r="AB140" s="179"/>
      <c r="AC140" s="179"/>
      <c r="AD140" s="179"/>
      <c r="AE140" s="179"/>
      <c r="AF140" s="179"/>
      <c r="AG140" s="179"/>
      <c r="AH140" s="179"/>
      <c r="AI140" s="179"/>
      <c r="AJ140" s="179"/>
      <c r="AK140" s="179"/>
      <c r="AL140" s="179"/>
      <c r="AM140" s="179"/>
      <c r="AN140" s="179"/>
      <c r="AO140" s="179"/>
      <c r="AP140" s="179"/>
      <c r="AQ140" s="179"/>
      <c r="AR140" s="179"/>
      <c r="AS140" s="179"/>
      <c r="AT140" s="179"/>
      <c r="AU140" s="179"/>
      <c r="AV140" s="179"/>
      <c r="AW140" s="179"/>
      <c r="AX140" s="179"/>
      <c r="AY140" s="179"/>
      <c r="AZ140" s="179"/>
      <c r="BA140" s="179"/>
      <c r="BB140" s="179"/>
      <c r="BC140" s="179"/>
      <c r="BD140" s="179"/>
    </row>
    <row r="141" spans="1:56" ht="16.149999999999999" customHeight="1" thickBot="1">
      <c r="A141" s="179"/>
      <c r="B141" s="179" t="s">
        <v>144</v>
      </c>
      <c r="C141" s="179"/>
      <c r="D141" s="179"/>
      <c r="E141" s="179"/>
      <c r="F141" s="179"/>
      <c r="G141" s="179"/>
      <c r="H141" s="179"/>
      <c r="I141" s="179"/>
      <c r="J141" s="179"/>
      <c r="K141" s="179"/>
      <c r="L141" s="179"/>
      <c r="M141" s="179"/>
      <c r="N141" s="179"/>
      <c r="O141" s="179"/>
      <c r="P141" s="179"/>
      <c r="Q141" s="179"/>
      <c r="R141" s="179"/>
      <c r="S141" s="179"/>
      <c r="T141" s="179"/>
      <c r="U141" s="179"/>
      <c r="V141" s="179"/>
      <c r="W141" s="179"/>
      <c r="X141" s="179"/>
      <c r="Y141" s="179"/>
      <c r="Z141" s="179"/>
      <c r="AA141" s="179"/>
      <c r="AB141" s="179"/>
      <c r="AC141" s="179"/>
      <c r="AD141" s="179"/>
      <c r="AE141" s="179"/>
      <c r="AF141" s="179"/>
      <c r="AG141" s="179"/>
      <c r="AH141" s="179"/>
      <c r="AI141" s="179"/>
      <c r="AJ141" s="179"/>
      <c r="AK141" s="179"/>
      <c r="AL141" s="179"/>
      <c r="AM141" s="179"/>
      <c r="AN141" s="179"/>
      <c r="AO141" s="179"/>
      <c r="AP141" s="179"/>
      <c r="AQ141" s="179"/>
      <c r="AR141" s="179"/>
      <c r="AS141" s="179"/>
      <c r="AT141" s="179"/>
      <c r="AU141" s="179"/>
      <c r="AV141" s="179"/>
      <c r="AW141" s="179"/>
      <c r="AX141" s="179"/>
      <c r="AY141" s="179"/>
      <c r="AZ141" s="179"/>
      <c r="BA141" s="179"/>
      <c r="BB141" s="179"/>
      <c r="BC141" s="179"/>
      <c r="BD141" s="179"/>
    </row>
    <row r="142" spans="1:56" ht="16.149999999999999" customHeight="1">
      <c r="A142" s="179"/>
      <c r="B142" s="763" t="s">
        <v>628</v>
      </c>
      <c r="C142" s="764"/>
      <c r="D142" s="764"/>
      <c r="E142" s="764"/>
      <c r="F142" s="764"/>
      <c r="G142" s="764"/>
      <c r="H142" s="764"/>
      <c r="I142" s="764"/>
      <c r="J142" s="764"/>
      <c r="K142" s="764"/>
      <c r="L142" s="764"/>
      <c r="M142" s="764"/>
      <c r="N142" s="764"/>
      <c r="O142" s="764"/>
      <c r="P142" s="764"/>
      <c r="Q142" s="764"/>
      <c r="R142" s="764"/>
      <c r="S142" s="764"/>
      <c r="T142" s="764"/>
      <c r="U142" s="764"/>
      <c r="V142" s="764"/>
      <c r="W142" s="764"/>
      <c r="X142" s="764"/>
      <c r="Y142" s="764"/>
      <c r="Z142" s="764"/>
      <c r="AA142" s="764"/>
      <c r="AB142" s="764"/>
      <c r="AC142" s="764"/>
      <c r="AD142" s="764"/>
      <c r="AE142" s="764"/>
      <c r="AF142" s="764"/>
      <c r="AG142" s="764"/>
      <c r="AH142" s="764"/>
      <c r="AI142" s="764"/>
      <c r="AJ142" s="765"/>
      <c r="AK142" s="179"/>
      <c r="AL142" s="179"/>
      <c r="AM142" s="247"/>
      <c r="AN142" s="247"/>
      <c r="AO142" s="747" t="s">
        <v>627</v>
      </c>
      <c r="AP142" s="747"/>
      <c r="AQ142" s="747"/>
      <c r="AR142" s="747"/>
      <c r="AS142" s="747"/>
      <c r="AT142" s="747"/>
      <c r="AU142" s="747"/>
      <c r="AV142" s="747"/>
      <c r="AW142" s="747"/>
      <c r="AX142" s="747"/>
      <c r="AY142" s="247"/>
      <c r="AZ142" s="247"/>
      <c r="BA142" s="179"/>
      <c r="BB142" s="179"/>
      <c r="BC142" s="179"/>
      <c r="BD142" s="179"/>
    </row>
    <row r="143" spans="1:56" ht="19.899999999999999" customHeight="1">
      <c r="A143" s="179"/>
      <c r="B143" s="766"/>
      <c r="C143" s="567"/>
      <c r="D143" s="567"/>
      <c r="E143" s="567"/>
      <c r="F143" s="567"/>
      <c r="G143" s="567"/>
      <c r="H143" s="567"/>
      <c r="I143" s="567"/>
      <c r="J143" s="567"/>
      <c r="K143" s="567"/>
      <c r="L143" s="567"/>
      <c r="M143" s="567"/>
      <c r="N143" s="567"/>
      <c r="O143" s="567"/>
      <c r="P143" s="567"/>
      <c r="Q143" s="567"/>
      <c r="R143" s="567"/>
      <c r="S143" s="567"/>
      <c r="T143" s="567"/>
      <c r="U143" s="567"/>
      <c r="V143" s="567"/>
      <c r="W143" s="567"/>
      <c r="X143" s="567"/>
      <c r="Y143" s="567"/>
      <c r="Z143" s="567"/>
      <c r="AA143" s="567"/>
      <c r="AB143" s="567"/>
      <c r="AC143" s="567"/>
      <c r="AD143" s="567"/>
      <c r="AE143" s="567"/>
      <c r="AF143" s="567"/>
      <c r="AG143" s="567"/>
      <c r="AH143" s="567"/>
      <c r="AI143" s="567"/>
      <c r="AJ143" s="767"/>
      <c r="AK143" s="179"/>
      <c r="AL143" s="179"/>
      <c r="AM143" s="247"/>
      <c r="AN143" s="247"/>
      <c r="AO143" s="248" t="s">
        <v>145</v>
      </c>
      <c r="AP143" s="247"/>
      <c r="AQ143" s="247"/>
      <c r="AR143" s="247"/>
      <c r="AS143" s="247"/>
      <c r="AT143" s="247"/>
      <c r="AU143" s="247"/>
      <c r="AV143" s="247"/>
      <c r="AW143" s="247"/>
      <c r="AX143" s="247"/>
      <c r="AY143" s="247"/>
      <c r="AZ143" s="247"/>
      <c r="BA143" s="179"/>
      <c r="BB143" s="179"/>
      <c r="BC143" s="179"/>
      <c r="BD143" s="179"/>
    </row>
    <row r="144" spans="1:56" ht="19.899999999999999" customHeight="1">
      <c r="A144" s="179"/>
      <c r="B144" s="766"/>
      <c r="C144" s="567"/>
      <c r="D144" s="567"/>
      <c r="E144" s="567"/>
      <c r="F144" s="567"/>
      <c r="G144" s="567"/>
      <c r="H144" s="567"/>
      <c r="I144" s="567"/>
      <c r="J144" s="567"/>
      <c r="K144" s="567"/>
      <c r="L144" s="567"/>
      <c r="M144" s="567"/>
      <c r="N144" s="567"/>
      <c r="O144" s="567"/>
      <c r="P144" s="567"/>
      <c r="Q144" s="567"/>
      <c r="R144" s="567"/>
      <c r="S144" s="567"/>
      <c r="T144" s="567"/>
      <c r="U144" s="567"/>
      <c r="V144" s="567"/>
      <c r="W144" s="567"/>
      <c r="X144" s="567"/>
      <c r="Y144" s="567"/>
      <c r="Z144" s="567"/>
      <c r="AA144" s="567"/>
      <c r="AB144" s="567"/>
      <c r="AC144" s="567"/>
      <c r="AD144" s="567"/>
      <c r="AE144" s="567"/>
      <c r="AF144" s="567"/>
      <c r="AG144" s="567"/>
      <c r="AH144" s="567"/>
      <c r="AI144" s="567"/>
      <c r="AJ144" s="767"/>
      <c r="AK144" s="179"/>
      <c r="AL144" s="179"/>
      <c r="AM144" s="180"/>
      <c r="AN144" s="180"/>
      <c r="AO144" s="180"/>
      <c r="AP144" s="180"/>
      <c r="AQ144" s="180"/>
      <c r="AR144" s="180"/>
      <c r="AS144" s="180"/>
      <c r="AT144" s="180"/>
      <c r="AU144" s="180"/>
      <c r="AV144" s="180"/>
      <c r="AW144" s="180"/>
      <c r="AX144" s="180"/>
      <c r="AY144" s="180"/>
      <c r="AZ144" s="180"/>
      <c r="BA144" s="180"/>
      <c r="BB144" s="180"/>
      <c r="BC144" s="180"/>
      <c r="BD144" s="179"/>
    </row>
    <row r="145" spans="1:58" ht="19.899999999999999" customHeight="1">
      <c r="A145" s="179"/>
      <c r="B145" s="766"/>
      <c r="C145" s="567"/>
      <c r="D145" s="567"/>
      <c r="E145" s="567"/>
      <c r="F145" s="567"/>
      <c r="G145" s="567"/>
      <c r="H145" s="567"/>
      <c r="I145" s="567"/>
      <c r="J145" s="567"/>
      <c r="K145" s="567"/>
      <c r="L145" s="567"/>
      <c r="M145" s="567"/>
      <c r="N145" s="567"/>
      <c r="O145" s="567"/>
      <c r="P145" s="567"/>
      <c r="Q145" s="567"/>
      <c r="R145" s="567"/>
      <c r="S145" s="567"/>
      <c r="T145" s="567"/>
      <c r="U145" s="567"/>
      <c r="V145" s="567"/>
      <c r="W145" s="567"/>
      <c r="X145" s="567"/>
      <c r="Y145" s="567"/>
      <c r="Z145" s="567"/>
      <c r="AA145" s="567"/>
      <c r="AB145" s="567"/>
      <c r="AC145" s="567"/>
      <c r="AD145" s="567"/>
      <c r="AE145" s="567"/>
      <c r="AF145" s="567"/>
      <c r="AG145" s="567"/>
      <c r="AH145" s="567"/>
      <c r="AI145" s="567"/>
      <c r="AJ145" s="767"/>
      <c r="AK145" s="179"/>
      <c r="AL145" s="179"/>
      <c r="AM145" s="497" t="s">
        <v>146</v>
      </c>
      <c r="AN145" s="497"/>
      <c r="AO145" s="497"/>
      <c r="AP145" s="497"/>
      <c r="AQ145" s="497"/>
      <c r="AR145" s="497"/>
      <c r="AS145" s="497"/>
      <c r="AT145" s="497"/>
      <c r="AU145" s="497"/>
      <c r="AV145" s="497"/>
      <c r="AW145" s="497"/>
      <c r="AX145" s="497"/>
      <c r="AY145" s="497"/>
      <c r="AZ145" s="497"/>
      <c r="BA145" s="497"/>
      <c r="BB145" s="497"/>
      <c r="BC145" s="497"/>
      <c r="BD145" s="179"/>
    </row>
    <row r="146" spans="1:58" ht="19.899999999999999" customHeight="1">
      <c r="A146" s="179"/>
      <c r="B146" s="766"/>
      <c r="C146" s="567"/>
      <c r="D146" s="567"/>
      <c r="E146" s="567"/>
      <c r="F146" s="567"/>
      <c r="G146" s="567"/>
      <c r="H146" s="567"/>
      <c r="I146" s="567"/>
      <c r="J146" s="567"/>
      <c r="K146" s="567"/>
      <c r="L146" s="567"/>
      <c r="M146" s="567"/>
      <c r="N146" s="567"/>
      <c r="O146" s="567"/>
      <c r="P146" s="567"/>
      <c r="Q146" s="567"/>
      <c r="R146" s="567"/>
      <c r="S146" s="567"/>
      <c r="T146" s="567"/>
      <c r="U146" s="567"/>
      <c r="V146" s="567"/>
      <c r="W146" s="567"/>
      <c r="X146" s="567"/>
      <c r="Y146" s="567"/>
      <c r="Z146" s="567"/>
      <c r="AA146" s="567"/>
      <c r="AB146" s="567"/>
      <c r="AC146" s="567"/>
      <c r="AD146" s="567"/>
      <c r="AE146" s="567"/>
      <c r="AF146" s="567"/>
      <c r="AG146" s="567"/>
      <c r="AH146" s="567"/>
      <c r="AI146" s="567"/>
      <c r="AJ146" s="767"/>
      <c r="AK146" s="179"/>
      <c r="AL146" s="185"/>
      <c r="AM146" s="497"/>
      <c r="AN146" s="497"/>
      <c r="AO146" s="497"/>
      <c r="AP146" s="497"/>
      <c r="AQ146" s="497"/>
      <c r="AR146" s="497"/>
      <c r="AS146" s="497"/>
      <c r="AT146" s="497"/>
      <c r="AU146" s="497"/>
      <c r="AV146" s="497"/>
      <c r="AW146" s="497"/>
      <c r="AX146" s="497"/>
      <c r="AY146" s="497"/>
      <c r="AZ146" s="497"/>
      <c r="BA146" s="497"/>
      <c r="BB146" s="497"/>
      <c r="BC146" s="497"/>
      <c r="BD146" s="179"/>
    </row>
    <row r="147" spans="1:58" ht="19.899999999999999" customHeight="1">
      <c r="A147" s="179"/>
      <c r="B147" s="766"/>
      <c r="C147" s="567"/>
      <c r="D147" s="567"/>
      <c r="E147" s="567"/>
      <c r="F147" s="567"/>
      <c r="G147" s="567"/>
      <c r="H147" s="567"/>
      <c r="I147" s="567"/>
      <c r="J147" s="567"/>
      <c r="K147" s="567"/>
      <c r="L147" s="567"/>
      <c r="M147" s="567"/>
      <c r="N147" s="567"/>
      <c r="O147" s="567"/>
      <c r="P147" s="567"/>
      <c r="Q147" s="567"/>
      <c r="R147" s="567"/>
      <c r="S147" s="567"/>
      <c r="T147" s="567"/>
      <c r="U147" s="567"/>
      <c r="V147" s="567"/>
      <c r="W147" s="567"/>
      <c r="X147" s="567"/>
      <c r="Y147" s="567"/>
      <c r="Z147" s="567"/>
      <c r="AA147" s="567"/>
      <c r="AB147" s="567"/>
      <c r="AC147" s="567"/>
      <c r="AD147" s="567"/>
      <c r="AE147" s="567"/>
      <c r="AF147" s="567"/>
      <c r="AG147" s="567"/>
      <c r="AH147" s="567"/>
      <c r="AI147" s="567"/>
      <c r="AJ147" s="767"/>
      <c r="AK147" s="179"/>
      <c r="AL147" s="185"/>
      <c r="AM147" s="497"/>
      <c r="AN147" s="497"/>
      <c r="AO147" s="497"/>
      <c r="AP147" s="497"/>
      <c r="AQ147" s="497"/>
      <c r="AR147" s="497"/>
      <c r="AS147" s="497"/>
      <c r="AT147" s="497"/>
      <c r="AU147" s="497"/>
      <c r="AV147" s="497"/>
      <c r="AW147" s="497"/>
      <c r="AX147" s="497"/>
      <c r="AY147" s="497"/>
      <c r="AZ147" s="497"/>
      <c r="BA147" s="497"/>
      <c r="BB147" s="497"/>
      <c r="BC147" s="497"/>
      <c r="BD147" s="179"/>
    </row>
    <row r="148" spans="1:58" ht="19.899999999999999" customHeight="1">
      <c r="A148" s="179"/>
      <c r="B148" s="766"/>
      <c r="C148" s="567"/>
      <c r="D148" s="567"/>
      <c r="E148" s="567"/>
      <c r="F148" s="567"/>
      <c r="G148" s="567"/>
      <c r="H148" s="567"/>
      <c r="I148" s="567"/>
      <c r="J148" s="567"/>
      <c r="K148" s="567"/>
      <c r="L148" s="567"/>
      <c r="M148" s="567"/>
      <c r="N148" s="567"/>
      <c r="O148" s="567"/>
      <c r="P148" s="567"/>
      <c r="Q148" s="567"/>
      <c r="R148" s="567"/>
      <c r="S148" s="567"/>
      <c r="T148" s="567"/>
      <c r="U148" s="567"/>
      <c r="V148" s="567"/>
      <c r="W148" s="567"/>
      <c r="X148" s="567"/>
      <c r="Y148" s="567"/>
      <c r="Z148" s="567"/>
      <c r="AA148" s="567"/>
      <c r="AB148" s="567"/>
      <c r="AC148" s="567"/>
      <c r="AD148" s="567"/>
      <c r="AE148" s="567"/>
      <c r="AF148" s="567"/>
      <c r="AG148" s="567"/>
      <c r="AH148" s="567"/>
      <c r="AI148" s="567"/>
      <c r="AJ148" s="767"/>
      <c r="AK148" s="179"/>
      <c r="AL148" s="179"/>
      <c r="AM148" s="179"/>
      <c r="AN148" s="179"/>
      <c r="AO148" s="179"/>
      <c r="AP148" s="179"/>
      <c r="AQ148" s="179"/>
      <c r="AR148" s="179"/>
      <c r="AS148" s="179"/>
      <c r="AT148" s="179"/>
      <c r="AU148" s="179"/>
      <c r="AV148" s="179"/>
      <c r="AW148" s="179"/>
      <c r="AX148" s="179"/>
      <c r="AY148" s="179"/>
      <c r="AZ148" s="179"/>
      <c r="BA148" s="179"/>
      <c r="BB148" s="179"/>
      <c r="BC148" s="179"/>
      <c r="BD148" s="179"/>
    </row>
    <row r="149" spans="1:58" ht="19.899999999999999" customHeight="1">
      <c r="A149" s="179"/>
      <c r="B149" s="768"/>
      <c r="C149" s="769"/>
      <c r="D149" s="769"/>
      <c r="E149" s="769"/>
      <c r="F149" s="769"/>
      <c r="G149" s="769"/>
      <c r="H149" s="769"/>
      <c r="I149" s="769"/>
      <c r="J149" s="769"/>
      <c r="K149" s="769"/>
      <c r="L149" s="769"/>
      <c r="M149" s="769"/>
      <c r="N149" s="769"/>
      <c r="O149" s="769"/>
      <c r="P149" s="769"/>
      <c r="Q149" s="769"/>
      <c r="R149" s="769"/>
      <c r="S149" s="769"/>
      <c r="T149" s="769"/>
      <c r="U149" s="769"/>
      <c r="V149" s="769"/>
      <c r="W149" s="769"/>
      <c r="X149" s="769"/>
      <c r="Y149" s="769"/>
      <c r="Z149" s="769"/>
      <c r="AA149" s="769"/>
      <c r="AB149" s="769"/>
      <c r="AC149" s="769"/>
      <c r="AD149" s="769"/>
      <c r="AE149" s="769"/>
      <c r="AF149" s="769"/>
      <c r="AG149" s="769"/>
      <c r="AH149" s="769"/>
      <c r="AI149" s="769"/>
      <c r="AJ149" s="770"/>
      <c r="AK149" s="179"/>
      <c r="AL149" s="185"/>
      <c r="AM149" s="179"/>
      <c r="AN149" s="179"/>
      <c r="AO149" s="179"/>
      <c r="AP149" s="179"/>
      <c r="AQ149" s="179"/>
      <c r="AR149" s="179"/>
      <c r="AS149" s="179"/>
      <c r="AT149" s="179"/>
      <c r="AU149" s="179"/>
      <c r="AV149" s="179"/>
      <c r="AW149" s="179"/>
      <c r="AX149" s="179"/>
      <c r="AY149" s="179"/>
      <c r="AZ149" s="179"/>
      <c r="BA149" s="179"/>
      <c r="BB149" s="179"/>
      <c r="BC149" s="179"/>
      <c r="BD149" s="179"/>
    </row>
    <row r="150" spans="1:58">
      <c r="A150" s="179"/>
      <c r="B150" s="333"/>
      <c r="C150" s="334"/>
      <c r="D150" s="787" t="s">
        <v>147</v>
      </c>
      <c r="E150" s="788"/>
      <c r="F150" s="1053" t="s">
        <v>580</v>
      </c>
      <c r="G150" s="1053"/>
      <c r="H150" s="1053"/>
      <c r="I150" s="1053"/>
      <c r="J150" s="1053"/>
      <c r="K150" s="1053"/>
      <c r="L150" s="1053"/>
      <c r="M150" s="1053"/>
      <c r="N150" s="1053"/>
      <c r="O150" s="1053"/>
      <c r="P150" s="1053"/>
      <c r="Q150" s="1053"/>
      <c r="R150" s="1053"/>
      <c r="S150" s="1053"/>
      <c r="T150" s="1053"/>
      <c r="U150" s="1053"/>
      <c r="V150" s="1053"/>
      <c r="W150" s="1053"/>
      <c r="X150" s="1053"/>
      <c r="Y150" s="1053"/>
      <c r="Z150" s="1053"/>
      <c r="AA150" s="1053"/>
      <c r="AB150" s="1053"/>
      <c r="AC150" s="1053"/>
      <c r="AD150" s="1053"/>
      <c r="AE150" s="1053"/>
      <c r="AF150" s="1053"/>
      <c r="AG150" s="1053"/>
      <c r="AH150" s="1053"/>
      <c r="AI150" s="1053"/>
      <c r="AJ150" s="1054"/>
      <c r="AK150" s="179"/>
      <c r="AL150" s="179"/>
      <c r="AM150" s="497" t="s">
        <v>577</v>
      </c>
      <c r="AN150" s="497"/>
      <c r="AO150" s="497"/>
      <c r="AP150" s="497"/>
      <c r="AQ150" s="497"/>
      <c r="AR150" s="497"/>
      <c r="AS150" s="497"/>
      <c r="AT150" s="497"/>
      <c r="AU150" s="497"/>
      <c r="AV150" s="497"/>
      <c r="AW150" s="497"/>
      <c r="AX150" s="497"/>
      <c r="AY150" s="497"/>
      <c r="AZ150" s="497"/>
      <c r="BA150" s="497"/>
      <c r="BB150" s="497"/>
      <c r="BC150" s="497"/>
      <c r="BD150" s="179"/>
      <c r="BF150" s="281" t="b">
        <v>0</v>
      </c>
    </row>
    <row r="151" spans="1:58">
      <c r="A151" s="179"/>
      <c r="B151" s="771"/>
      <c r="C151" s="772"/>
      <c r="D151" s="789"/>
      <c r="E151" s="790"/>
      <c r="F151" s="1055"/>
      <c r="G151" s="1055"/>
      <c r="H151" s="1055"/>
      <c r="I151" s="1055"/>
      <c r="J151" s="1055"/>
      <c r="K151" s="1055"/>
      <c r="L151" s="1055"/>
      <c r="M151" s="1055"/>
      <c r="N151" s="1055"/>
      <c r="O151" s="1055"/>
      <c r="P151" s="1055"/>
      <c r="Q151" s="1055"/>
      <c r="R151" s="1055"/>
      <c r="S151" s="1055"/>
      <c r="T151" s="1055"/>
      <c r="U151" s="1055"/>
      <c r="V151" s="1055"/>
      <c r="W151" s="1055"/>
      <c r="X151" s="1055"/>
      <c r="Y151" s="1055"/>
      <c r="Z151" s="1055"/>
      <c r="AA151" s="1055"/>
      <c r="AB151" s="1055"/>
      <c r="AC151" s="1055"/>
      <c r="AD151" s="1055"/>
      <c r="AE151" s="1055"/>
      <c r="AF151" s="1055"/>
      <c r="AG151" s="1055"/>
      <c r="AH151" s="1055"/>
      <c r="AI151" s="1055"/>
      <c r="AJ151" s="1056"/>
      <c r="AK151" s="179"/>
      <c r="AL151" s="179"/>
      <c r="AM151" s="497"/>
      <c r="AN151" s="497"/>
      <c r="AO151" s="497"/>
      <c r="AP151" s="497"/>
      <c r="AQ151" s="497"/>
      <c r="AR151" s="497"/>
      <c r="AS151" s="497"/>
      <c r="AT151" s="497"/>
      <c r="AU151" s="497"/>
      <c r="AV151" s="497"/>
      <c r="AW151" s="497"/>
      <c r="AX151" s="497"/>
      <c r="AY151" s="497"/>
      <c r="AZ151" s="497"/>
      <c r="BA151" s="497"/>
      <c r="BB151" s="497"/>
      <c r="BC151" s="497"/>
      <c r="BD151" s="179"/>
    </row>
    <row r="152" spans="1:58">
      <c r="A152" s="179"/>
      <c r="B152" s="773"/>
      <c r="C152" s="772"/>
      <c r="D152" s="789"/>
      <c r="E152" s="790"/>
      <c r="F152" s="1055"/>
      <c r="G152" s="1055"/>
      <c r="H152" s="1055"/>
      <c r="I152" s="1055"/>
      <c r="J152" s="1055"/>
      <c r="K152" s="1055"/>
      <c r="L152" s="1055"/>
      <c r="M152" s="1055"/>
      <c r="N152" s="1055"/>
      <c r="O152" s="1055"/>
      <c r="P152" s="1055"/>
      <c r="Q152" s="1055"/>
      <c r="R152" s="1055"/>
      <c r="S152" s="1055"/>
      <c r="T152" s="1055"/>
      <c r="U152" s="1055"/>
      <c r="V152" s="1055"/>
      <c r="W152" s="1055"/>
      <c r="X152" s="1055"/>
      <c r="Y152" s="1055"/>
      <c r="Z152" s="1055"/>
      <c r="AA152" s="1055"/>
      <c r="AB152" s="1055"/>
      <c r="AC152" s="1055"/>
      <c r="AD152" s="1055"/>
      <c r="AE152" s="1055"/>
      <c r="AF152" s="1055"/>
      <c r="AG152" s="1055"/>
      <c r="AH152" s="1055"/>
      <c r="AI152" s="1055"/>
      <c r="AJ152" s="1056"/>
      <c r="AK152" s="179"/>
      <c r="AL152" s="179"/>
      <c r="AM152" s="497"/>
      <c r="AN152" s="497"/>
      <c r="AO152" s="497"/>
      <c r="AP152" s="497"/>
      <c r="AQ152" s="497"/>
      <c r="AR152" s="497"/>
      <c r="AS152" s="497"/>
      <c r="AT152" s="497"/>
      <c r="AU152" s="497"/>
      <c r="AV152" s="497"/>
      <c r="AW152" s="497"/>
      <c r="AX152" s="497"/>
      <c r="AY152" s="497"/>
      <c r="AZ152" s="497"/>
      <c r="BA152" s="497"/>
      <c r="BB152" s="497"/>
      <c r="BC152" s="497"/>
      <c r="BD152" s="179"/>
    </row>
    <row r="153" spans="1:58" ht="16.149999999999999" customHeight="1">
      <c r="A153" s="179"/>
      <c r="B153" s="327"/>
      <c r="C153" s="326"/>
      <c r="D153" s="791"/>
      <c r="E153" s="791"/>
      <c r="F153" s="1057"/>
      <c r="G153" s="1057"/>
      <c r="H153" s="1057"/>
      <c r="I153" s="1057"/>
      <c r="J153" s="1057"/>
      <c r="K153" s="1057"/>
      <c r="L153" s="1057"/>
      <c r="M153" s="1057"/>
      <c r="N153" s="1057"/>
      <c r="O153" s="1057"/>
      <c r="P153" s="1057"/>
      <c r="Q153" s="1057"/>
      <c r="R153" s="1057"/>
      <c r="S153" s="1057"/>
      <c r="T153" s="1057"/>
      <c r="U153" s="1057"/>
      <c r="V153" s="1057"/>
      <c r="W153" s="1057"/>
      <c r="X153" s="1057"/>
      <c r="Y153" s="1057"/>
      <c r="Z153" s="1057"/>
      <c r="AA153" s="1057"/>
      <c r="AB153" s="1057"/>
      <c r="AC153" s="1057"/>
      <c r="AD153" s="1057"/>
      <c r="AE153" s="1057"/>
      <c r="AF153" s="1057"/>
      <c r="AG153" s="1057"/>
      <c r="AH153" s="1057"/>
      <c r="AI153" s="1057"/>
      <c r="AJ153" s="1058"/>
      <c r="AK153" s="179"/>
      <c r="AL153" s="179"/>
      <c r="AM153" s="497"/>
      <c r="AN153" s="497"/>
      <c r="AO153" s="497"/>
      <c r="AP153" s="497"/>
      <c r="AQ153" s="497"/>
      <c r="AR153" s="497"/>
      <c r="AS153" s="497"/>
      <c r="AT153" s="497"/>
      <c r="AU153" s="497"/>
      <c r="AV153" s="497"/>
      <c r="AW153" s="497"/>
      <c r="AX153" s="497"/>
      <c r="AY153" s="497"/>
      <c r="AZ153" s="497"/>
      <c r="BA153" s="497"/>
      <c r="BB153" s="497"/>
      <c r="BC153" s="497"/>
      <c r="BD153" s="179"/>
    </row>
    <row r="154" spans="1:58" ht="16.149999999999999" customHeight="1">
      <c r="A154" s="179"/>
      <c r="B154" s="506"/>
      <c r="C154" s="507"/>
      <c r="D154" s="507"/>
      <c r="E154" s="507"/>
      <c r="F154" s="507"/>
      <c r="G154" s="507"/>
      <c r="H154" s="507"/>
      <c r="I154" s="507"/>
      <c r="J154" s="507"/>
      <c r="K154" s="507"/>
      <c r="L154" s="507"/>
      <c r="M154" s="507"/>
      <c r="N154" s="507"/>
      <c r="O154" s="507"/>
      <c r="P154" s="507"/>
      <c r="Q154" s="507"/>
      <c r="R154" s="507"/>
      <c r="S154" s="507"/>
      <c r="T154" s="507"/>
      <c r="U154" s="507"/>
      <c r="V154" s="507"/>
      <c r="W154" s="507"/>
      <c r="X154" s="507"/>
      <c r="Y154" s="507"/>
      <c r="Z154" s="507"/>
      <c r="AA154" s="507"/>
      <c r="AB154" s="507"/>
      <c r="AC154" s="507"/>
      <c r="AD154" s="507"/>
      <c r="AE154" s="507"/>
      <c r="AF154" s="507"/>
      <c r="AG154" s="507"/>
      <c r="AH154" s="507"/>
      <c r="AI154" s="507"/>
      <c r="AJ154" s="508"/>
      <c r="AK154" s="179"/>
      <c r="AL154" s="185"/>
      <c r="AM154" s="1031" t="s">
        <v>148</v>
      </c>
      <c r="AN154" s="1032"/>
      <c r="AO154" s="1032"/>
      <c r="AP154" s="1032"/>
      <c r="AQ154" s="1032"/>
      <c r="AR154" s="1032"/>
      <c r="AS154" s="1032"/>
      <c r="AT154" s="1032"/>
      <c r="AU154" s="1032"/>
      <c r="AV154" s="1032"/>
      <c r="AW154" s="1032"/>
      <c r="AX154" s="1032"/>
      <c r="AY154" s="1032"/>
      <c r="AZ154" s="1032"/>
      <c r="BA154" s="1032"/>
      <c r="BB154" s="1032"/>
      <c r="BC154" s="1032"/>
      <c r="BD154" s="179"/>
      <c r="BF154" s="77"/>
    </row>
    <row r="155" spans="1:58" ht="16.149999999999999" customHeight="1">
      <c r="A155" s="179"/>
      <c r="B155" s="509"/>
      <c r="C155" s="510"/>
      <c r="D155" s="510"/>
      <c r="E155" s="510"/>
      <c r="F155" s="510"/>
      <c r="G155" s="510"/>
      <c r="H155" s="510"/>
      <c r="I155" s="510"/>
      <c r="J155" s="510"/>
      <c r="K155" s="510"/>
      <c r="L155" s="510"/>
      <c r="M155" s="510"/>
      <c r="N155" s="510"/>
      <c r="O155" s="510"/>
      <c r="P155" s="510"/>
      <c r="Q155" s="510"/>
      <c r="R155" s="510"/>
      <c r="S155" s="510"/>
      <c r="T155" s="510"/>
      <c r="U155" s="510"/>
      <c r="V155" s="510"/>
      <c r="W155" s="510"/>
      <c r="X155" s="510"/>
      <c r="Y155" s="510"/>
      <c r="Z155" s="510"/>
      <c r="AA155" s="510"/>
      <c r="AB155" s="510"/>
      <c r="AC155" s="510"/>
      <c r="AD155" s="510"/>
      <c r="AE155" s="510"/>
      <c r="AF155" s="510"/>
      <c r="AG155" s="510"/>
      <c r="AH155" s="510"/>
      <c r="AI155" s="510"/>
      <c r="AJ155" s="511"/>
      <c r="AK155" s="179"/>
      <c r="AL155" s="185"/>
      <c r="AM155" s="1032"/>
      <c r="AN155" s="1032"/>
      <c r="AO155" s="1032"/>
      <c r="AP155" s="1032"/>
      <c r="AQ155" s="1032"/>
      <c r="AR155" s="1032"/>
      <c r="AS155" s="1032"/>
      <c r="AT155" s="1032"/>
      <c r="AU155" s="1032"/>
      <c r="AV155" s="1032"/>
      <c r="AW155" s="1032"/>
      <c r="AX155" s="1032"/>
      <c r="AY155" s="1032"/>
      <c r="AZ155" s="1032"/>
      <c r="BA155" s="1032"/>
      <c r="BB155" s="1032"/>
      <c r="BC155" s="1032"/>
      <c r="BD155" s="179"/>
      <c r="BF155" s="77"/>
    </row>
    <row r="156" spans="1:58" ht="16.149999999999999" customHeight="1">
      <c r="A156" s="179"/>
      <c r="B156" s="509"/>
      <c r="C156" s="510"/>
      <c r="D156" s="510"/>
      <c r="E156" s="510"/>
      <c r="F156" s="510"/>
      <c r="G156" s="510"/>
      <c r="H156" s="510"/>
      <c r="I156" s="510"/>
      <c r="J156" s="510"/>
      <c r="K156" s="510"/>
      <c r="L156" s="510"/>
      <c r="M156" s="510"/>
      <c r="N156" s="510"/>
      <c r="O156" s="510"/>
      <c r="P156" s="510"/>
      <c r="Q156" s="510"/>
      <c r="R156" s="510"/>
      <c r="S156" s="510"/>
      <c r="T156" s="510"/>
      <c r="U156" s="510"/>
      <c r="V156" s="510"/>
      <c r="W156" s="510"/>
      <c r="X156" s="510"/>
      <c r="Y156" s="510"/>
      <c r="Z156" s="510"/>
      <c r="AA156" s="510"/>
      <c r="AB156" s="510"/>
      <c r="AC156" s="510"/>
      <c r="AD156" s="510"/>
      <c r="AE156" s="510"/>
      <c r="AF156" s="510"/>
      <c r="AG156" s="510"/>
      <c r="AH156" s="510"/>
      <c r="AI156" s="510"/>
      <c r="AJ156" s="511"/>
      <c r="AK156" s="179"/>
      <c r="AL156" s="185"/>
      <c r="AM156" s="1032"/>
      <c r="AN156" s="1032"/>
      <c r="AO156" s="1032"/>
      <c r="AP156" s="1032"/>
      <c r="AQ156" s="1032"/>
      <c r="AR156" s="1032"/>
      <c r="AS156" s="1032"/>
      <c r="AT156" s="1032"/>
      <c r="AU156" s="1032"/>
      <c r="AV156" s="1032"/>
      <c r="AW156" s="1032"/>
      <c r="AX156" s="1032"/>
      <c r="AY156" s="1032"/>
      <c r="AZ156" s="1032"/>
      <c r="BA156" s="1032"/>
      <c r="BB156" s="1032"/>
      <c r="BC156" s="1032"/>
      <c r="BD156" s="179"/>
      <c r="BF156" s="77"/>
    </row>
    <row r="157" spans="1:58" ht="16.149999999999999" customHeight="1">
      <c r="A157" s="179"/>
      <c r="B157" s="509"/>
      <c r="C157" s="510"/>
      <c r="D157" s="510"/>
      <c r="E157" s="510"/>
      <c r="F157" s="510"/>
      <c r="G157" s="510"/>
      <c r="H157" s="510"/>
      <c r="I157" s="510"/>
      <c r="J157" s="510"/>
      <c r="K157" s="510"/>
      <c r="L157" s="510"/>
      <c r="M157" s="510"/>
      <c r="N157" s="510"/>
      <c r="O157" s="510"/>
      <c r="P157" s="510"/>
      <c r="Q157" s="510"/>
      <c r="R157" s="510"/>
      <c r="S157" s="510"/>
      <c r="T157" s="510"/>
      <c r="U157" s="510"/>
      <c r="V157" s="510"/>
      <c r="W157" s="510"/>
      <c r="X157" s="510"/>
      <c r="Y157" s="510"/>
      <c r="Z157" s="510"/>
      <c r="AA157" s="510"/>
      <c r="AB157" s="510"/>
      <c r="AC157" s="510"/>
      <c r="AD157" s="510"/>
      <c r="AE157" s="510"/>
      <c r="AF157" s="510"/>
      <c r="AG157" s="510"/>
      <c r="AH157" s="510"/>
      <c r="AI157" s="510"/>
      <c r="AJ157" s="511"/>
      <c r="AK157" s="179"/>
      <c r="AL157" s="185"/>
      <c r="AM157" s="1032"/>
      <c r="AN157" s="1032"/>
      <c r="AO157" s="1032"/>
      <c r="AP157" s="1032"/>
      <c r="AQ157" s="1032"/>
      <c r="AR157" s="1032"/>
      <c r="AS157" s="1032"/>
      <c r="AT157" s="1032"/>
      <c r="AU157" s="1032"/>
      <c r="AV157" s="1032"/>
      <c r="AW157" s="1032"/>
      <c r="AX157" s="1032"/>
      <c r="AY157" s="1032"/>
      <c r="AZ157" s="1032"/>
      <c r="BA157" s="1032"/>
      <c r="BB157" s="1032"/>
      <c r="BC157" s="1032"/>
      <c r="BD157" s="179"/>
      <c r="BF157" s="77"/>
    </row>
    <row r="158" spans="1:58" ht="16.149999999999999" customHeight="1">
      <c r="A158" s="179"/>
      <c r="B158" s="509"/>
      <c r="C158" s="510"/>
      <c r="D158" s="510"/>
      <c r="E158" s="510"/>
      <c r="F158" s="510"/>
      <c r="G158" s="510"/>
      <c r="H158" s="510"/>
      <c r="I158" s="510"/>
      <c r="J158" s="510"/>
      <c r="K158" s="510"/>
      <c r="L158" s="510"/>
      <c r="M158" s="510"/>
      <c r="N158" s="510"/>
      <c r="O158" s="510"/>
      <c r="P158" s="510"/>
      <c r="Q158" s="510"/>
      <c r="R158" s="510"/>
      <c r="S158" s="510"/>
      <c r="T158" s="510"/>
      <c r="U158" s="510"/>
      <c r="V158" s="510"/>
      <c r="W158" s="510"/>
      <c r="X158" s="510"/>
      <c r="Y158" s="510"/>
      <c r="Z158" s="510"/>
      <c r="AA158" s="510"/>
      <c r="AB158" s="510"/>
      <c r="AC158" s="510"/>
      <c r="AD158" s="510"/>
      <c r="AE158" s="510"/>
      <c r="AF158" s="510"/>
      <c r="AG158" s="510"/>
      <c r="AH158" s="510"/>
      <c r="AI158" s="510"/>
      <c r="AJ158" s="511"/>
      <c r="AK158" s="179"/>
      <c r="AL158" s="185"/>
      <c r="AM158" s="1032"/>
      <c r="AN158" s="1032"/>
      <c r="AO158" s="1032"/>
      <c r="AP158" s="1032"/>
      <c r="AQ158" s="1032"/>
      <c r="AR158" s="1032"/>
      <c r="AS158" s="1032"/>
      <c r="AT158" s="1032"/>
      <c r="AU158" s="1032"/>
      <c r="AV158" s="1032"/>
      <c r="AW158" s="1032"/>
      <c r="AX158" s="1032"/>
      <c r="AY158" s="1032"/>
      <c r="AZ158" s="1032"/>
      <c r="BA158" s="1032"/>
      <c r="BB158" s="1032"/>
      <c r="BC158" s="1032"/>
      <c r="BD158" s="179"/>
      <c r="BF158" s="77"/>
    </row>
    <row r="159" spans="1:58" ht="16.149999999999999" customHeight="1">
      <c r="A159" s="179"/>
      <c r="B159" s="509"/>
      <c r="C159" s="510"/>
      <c r="D159" s="510"/>
      <c r="E159" s="510"/>
      <c r="F159" s="510"/>
      <c r="G159" s="510"/>
      <c r="H159" s="510"/>
      <c r="I159" s="510"/>
      <c r="J159" s="510"/>
      <c r="K159" s="510"/>
      <c r="L159" s="510"/>
      <c r="M159" s="510"/>
      <c r="N159" s="510"/>
      <c r="O159" s="510"/>
      <c r="P159" s="510"/>
      <c r="Q159" s="510"/>
      <c r="R159" s="510"/>
      <c r="S159" s="510"/>
      <c r="T159" s="510"/>
      <c r="U159" s="510"/>
      <c r="V159" s="510"/>
      <c r="W159" s="510"/>
      <c r="X159" s="510"/>
      <c r="Y159" s="510"/>
      <c r="Z159" s="510"/>
      <c r="AA159" s="510"/>
      <c r="AB159" s="510"/>
      <c r="AC159" s="510"/>
      <c r="AD159" s="510"/>
      <c r="AE159" s="510"/>
      <c r="AF159" s="510"/>
      <c r="AG159" s="510"/>
      <c r="AH159" s="510"/>
      <c r="AI159" s="510"/>
      <c r="AJ159" s="511"/>
      <c r="AK159" s="179"/>
      <c r="AL159" s="185"/>
      <c r="AM159" s="1032"/>
      <c r="AN159" s="1032"/>
      <c r="AO159" s="1032"/>
      <c r="AP159" s="1032"/>
      <c r="AQ159" s="1032"/>
      <c r="AR159" s="1032"/>
      <c r="AS159" s="1032"/>
      <c r="AT159" s="1032"/>
      <c r="AU159" s="1032"/>
      <c r="AV159" s="1032"/>
      <c r="AW159" s="1032"/>
      <c r="AX159" s="1032"/>
      <c r="AY159" s="1032"/>
      <c r="AZ159" s="1032"/>
      <c r="BA159" s="1032"/>
      <c r="BB159" s="1032"/>
      <c r="BC159" s="1032"/>
      <c r="BD159" s="179"/>
      <c r="BF159" s="77"/>
    </row>
    <row r="160" spans="1:58" ht="16.149999999999999" customHeight="1">
      <c r="A160" s="179"/>
      <c r="B160" s="509"/>
      <c r="C160" s="510"/>
      <c r="D160" s="510"/>
      <c r="E160" s="510"/>
      <c r="F160" s="510"/>
      <c r="G160" s="510"/>
      <c r="H160" s="510"/>
      <c r="I160" s="510"/>
      <c r="J160" s="510"/>
      <c r="K160" s="510"/>
      <c r="L160" s="510"/>
      <c r="M160" s="510"/>
      <c r="N160" s="510"/>
      <c r="O160" s="510"/>
      <c r="P160" s="510"/>
      <c r="Q160" s="510"/>
      <c r="R160" s="510"/>
      <c r="S160" s="510"/>
      <c r="T160" s="510"/>
      <c r="U160" s="510"/>
      <c r="V160" s="510"/>
      <c r="W160" s="510"/>
      <c r="X160" s="510"/>
      <c r="Y160" s="510"/>
      <c r="Z160" s="510"/>
      <c r="AA160" s="510"/>
      <c r="AB160" s="510"/>
      <c r="AC160" s="510"/>
      <c r="AD160" s="510"/>
      <c r="AE160" s="510"/>
      <c r="AF160" s="510"/>
      <c r="AG160" s="510"/>
      <c r="AH160" s="510"/>
      <c r="AI160" s="510"/>
      <c r="AJ160" s="511"/>
      <c r="AK160" s="179"/>
      <c r="AL160" s="185"/>
      <c r="AM160" s="1032"/>
      <c r="AN160" s="1032"/>
      <c r="AO160" s="1032"/>
      <c r="AP160" s="1032"/>
      <c r="AQ160" s="1032"/>
      <c r="AR160" s="1032"/>
      <c r="AS160" s="1032"/>
      <c r="AT160" s="1032"/>
      <c r="AU160" s="1032"/>
      <c r="AV160" s="1032"/>
      <c r="AW160" s="1032"/>
      <c r="AX160" s="1032"/>
      <c r="AY160" s="1032"/>
      <c r="AZ160" s="1032"/>
      <c r="BA160" s="1032"/>
      <c r="BB160" s="1032"/>
      <c r="BC160" s="1032"/>
      <c r="BD160" s="179"/>
      <c r="BF160" s="77"/>
    </row>
    <row r="161" spans="1:58" ht="16.149999999999999" customHeight="1" thickBot="1">
      <c r="A161" s="179"/>
      <c r="B161" s="512"/>
      <c r="C161" s="513"/>
      <c r="D161" s="513"/>
      <c r="E161" s="513"/>
      <c r="F161" s="513"/>
      <c r="G161" s="513"/>
      <c r="H161" s="513"/>
      <c r="I161" s="513"/>
      <c r="J161" s="513"/>
      <c r="K161" s="513"/>
      <c r="L161" s="513"/>
      <c r="M161" s="513"/>
      <c r="N161" s="513"/>
      <c r="O161" s="513"/>
      <c r="P161" s="513"/>
      <c r="Q161" s="513"/>
      <c r="R161" s="513"/>
      <c r="S161" s="513"/>
      <c r="T161" s="513"/>
      <c r="U161" s="513"/>
      <c r="V161" s="513"/>
      <c r="W161" s="513"/>
      <c r="X161" s="513"/>
      <c r="Y161" s="513"/>
      <c r="Z161" s="513"/>
      <c r="AA161" s="513"/>
      <c r="AB161" s="513"/>
      <c r="AC161" s="513"/>
      <c r="AD161" s="513"/>
      <c r="AE161" s="513"/>
      <c r="AF161" s="513"/>
      <c r="AG161" s="513"/>
      <c r="AH161" s="513"/>
      <c r="AI161" s="513"/>
      <c r="AJ161" s="514"/>
      <c r="AK161" s="179"/>
      <c r="AL161" s="179"/>
      <c r="AM161" s="1032"/>
      <c r="AN161" s="1032"/>
      <c r="AO161" s="1032"/>
      <c r="AP161" s="1032"/>
      <c r="AQ161" s="1032"/>
      <c r="AR161" s="1032"/>
      <c r="AS161" s="1032"/>
      <c r="AT161" s="1032"/>
      <c r="AU161" s="1032"/>
      <c r="AV161" s="1032"/>
      <c r="AW161" s="1032"/>
      <c r="AX161" s="1032"/>
      <c r="AY161" s="1032"/>
      <c r="AZ161" s="1032"/>
      <c r="BA161" s="1032"/>
      <c r="BB161" s="1032"/>
      <c r="BC161" s="1032"/>
      <c r="BD161" s="179"/>
      <c r="BF161" s="77"/>
    </row>
    <row r="162" spans="1:58" ht="16.149999999999999" customHeight="1">
      <c r="A162" s="179"/>
      <c r="B162" s="262" t="s">
        <v>149</v>
      </c>
      <c r="C162" s="179"/>
      <c r="D162" s="179"/>
      <c r="E162" s="179"/>
      <c r="F162" s="179"/>
      <c r="G162" s="179"/>
      <c r="H162" s="179"/>
      <c r="I162" s="179"/>
      <c r="J162" s="179"/>
      <c r="K162" s="179"/>
      <c r="L162" s="179"/>
      <c r="M162" s="179"/>
      <c r="N162" s="179"/>
      <c r="O162" s="179"/>
      <c r="P162" s="179"/>
      <c r="Q162" s="179"/>
      <c r="R162" s="179"/>
      <c r="S162" s="179"/>
      <c r="T162" s="179"/>
      <c r="U162" s="179"/>
      <c r="V162" s="179"/>
      <c r="W162" s="179"/>
      <c r="X162" s="179"/>
      <c r="Y162" s="179"/>
      <c r="Z162" s="179"/>
      <c r="AA162" s="179"/>
      <c r="AB162" s="179"/>
      <c r="AC162" s="179"/>
      <c r="AD162" s="179"/>
      <c r="AE162" s="179"/>
      <c r="AF162" s="179"/>
      <c r="AG162" s="179"/>
      <c r="AH162" s="179"/>
      <c r="AI162" s="179"/>
      <c r="AJ162" s="179"/>
      <c r="AK162" s="179"/>
      <c r="AL162" s="302"/>
      <c r="AM162" s="621" t="s">
        <v>618</v>
      </c>
      <c r="AN162" s="489"/>
      <c r="AO162" s="489"/>
      <c r="AP162" s="489"/>
      <c r="AQ162" s="489"/>
      <c r="AR162" s="489"/>
      <c r="AS162" s="489"/>
      <c r="AT162" s="489"/>
      <c r="AU162" s="489"/>
      <c r="AV162" s="489"/>
      <c r="AW162" s="489"/>
      <c r="AX162" s="489"/>
      <c r="AY162" s="489"/>
      <c r="AZ162" s="489"/>
      <c r="BA162" s="489"/>
      <c r="BB162" s="489"/>
      <c r="BC162" s="302"/>
      <c r="BD162" s="179"/>
    </row>
    <row r="163" spans="1:58" ht="16.149999999999999" customHeight="1">
      <c r="A163" s="179"/>
      <c r="B163" s="179"/>
      <c r="C163" s="179"/>
      <c r="D163" s="179"/>
      <c r="E163" s="179"/>
      <c r="F163" s="179"/>
      <c r="G163" s="179"/>
      <c r="H163" s="179"/>
      <c r="I163" s="179"/>
      <c r="J163" s="179"/>
      <c r="K163" s="179"/>
      <c r="L163" s="179"/>
      <c r="M163" s="179"/>
      <c r="N163" s="179"/>
      <c r="O163" s="179"/>
      <c r="P163" s="179"/>
      <c r="Q163" s="179"/>
      <c r="R163" s="179"/>
      <c r="S163" s="179"/>
      <c r="T163" s="179"/>
      <c r="U163" s="179"/>
      <c r="V163" s="179"/>
      <c r="W163" s="179"/>
      <c r="X163" s="179"/>
      <c r="Y163" s="179"/>
      <c r="Z163" s="179"/>
      <c r="AA163" s="179"/>
      <c r="AB163" s="179"/>
      <c r="AC163" s="179"/>
      <c r="AD163" s="179"/>
      <c r="AE163" s="179"/>
      <c r="AF163" s="179"/>
      <c r="AG163" s="179"/>
      <c r="AH163" s="179"/>
      <c r="AI163" s="179"/>
      <c r="AJ163" s="179"/>
      <c r="AK163" s="179"/>
      <c r="AL163" s="302"/>
      <c r="AM163" s="489"/>
      <c r="AN163" s="489"/>
      <c r="AO163" s="489"/>
      <c r="AP163" s="489"/>
      <c r="AQ163" s="489"/>
      <c r="AR163" s="489"/>
      <c r="AS163" s="489"/>
      <c r="AT163" s="489"/>
      <c r="AU163" s="489"/>
      <c r="AV163" s="489"/>
      <c r="AW163" s="489"/>
      <c r="AX163" s="489"/>
      <c r="AY163" s="489"/>
      <c r="AZ163" s="489"/>
      <c r="BA163" s="489"/>
      <c r="BB163" s="489"/>
      <c r="BC163" s="302"/>
      <c r="BD163" s="179"/>
    </row>
    <row r="164" spans="1:58" ht="16.149999999999999" customHeight="1">
      <c r="A164" s="179"/>
      <c r="B164" s="179"/>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c r="AA164" s="179"/>
      <c r="AB164" s="179"/>
      <c r="AC164" s="179"/>
      <c r="AD164" s="179"/>
      <c r="AE164" s="179"/>
      <c r="AF164" s="179"/>
      <c r="AG164" s="179"/>
      <c r="AH164" s="179"/>
      <c r="AI164" s="179"/>
      <c r="AJ164" s="179"/>
      <c r="AK164" s="179"/>
      <c r="AL164" s="302"/>
      <c r="AM164" s="489"/>
      <c r="AN164" s="489"/>
      <c r="AO164" s="489"/>
      <c r="AP164" s="489"/>
      <c r="AQ164" s="489"/>
      <c r="AR164" s="489"/>
      <c r="AS164" s="489"/>
      <c r="AT164" s="489"/>
      <c r="AU164" s="489"/>
      <c r="AV164" s="489"/>
      <c r="AW164" s="489"/>
      <c r="AX164" s="489"/>
      <c r="AY164" s="489"/>
      <c r="AZ164" s="489"/>
      <c r="BA164" s="489"/>
      <c r="BB164" s="489"/>
      <c r="BC164" s="302"/>
      <c r="BD164" s="179"/>
    </row>
    <row r="165" spans="1:58" ht="16.149999999999999" customHeight="1" thickBot="1">
      <c r="A165" s="179"/>
      <c r="B165" s="179" t="s">
        <v>150</v>
      </c>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c r="AA165" s="179"/>
      <c r="AB165" s="179"/>
      <c r="AC165" s="179"/>
      <c r="AD165" s="179"/>
      <c r="AE165" s="179"/>
      <c r="AF165" s="179"/>
      <c r="AG165" s="179"/>
      <c r="AH165" s="179"/>
      <c r="AI165" s="179"/>
      <c r="AJ165" s="179"/>
      <c r="AK165" s="179"/>
      <c r="AL165" s="302"/>
      <c r="AM165" s="489"/>
      <c r="AN165" s="489"/>
      <c r="AO165" s="489"/>
      <c r="AP165" s="489"/>
      <c r="AQ165" s="489"/>
      <c r="AR165" s="489"/>
      <c r="AS165" s="489"/>
      <c r="AT165" s="489"/>
      <c r="AU165" s="489"/>
      <c r="AV165" s="489"/>
      <c r="AW165" s="489"/>
      <c r="AX165" s="489"/>
      <c r="AY165" s="489"/>
      <c r="AZ165" s="489"/>
      <c r="BA165" s="489"/>
      <c r="BB165" s="489"/>
      <c r="BC165" s="302"/>
      <c r="BD165" s="179"/>
    </row>
    <row r="166" spans="1:58" ht="16.149999999999999" customHeight="1">
      <c r="A166" s="179"/>
      <c r="B166" s="792"/>
      <c r="C166" s="793"/>
      <c r="D166" s="793"/>
      <c r="E166" s="793"/>
      <c r="F166" s="793"/>
      <c r="G166" s="793"/>
      <c r="H166" s="793"/>
      <c r="I166" s="793"/>
      <c r="J166" s="794"/>
      <c r="K166" s="759" t="str">
        <f>IF(V87="","",EDATE(AA166,-48))</f>
        <v/>
      </c>
      <c r="L166" s="760"/>
      <c r="M166" s="560" t="s">
        <v>93</v>
      </c>
      <c r="N166" s="561"/>
      <c r="O166" s="759" t="str">
        <f>IF(V87="","",EDATE(AA166,-36))</f>
        <v/>
      </c>
      <c r="P166" s="760"/>
      <c r="Q166" s="560" t="s">
        <v>93</v>
      </c>
      <c r="R166" s="561"/>
      <c r="S166" s="759" t="str">
        <f>IF(V87="","",EDATE(AA166,-24))</f>
        <v/>
      </c>
      <c r="T166" s="760"/>
      <c r="U166" s="560" t="s">
        <v>93</v>
      </c>
      <c r="V166" s="561"/>
      <c r="W166" s="759" t="str">
        <f>IF(V87="","",EDATE(AA166,-12))</f>
        <v/>
      </c>
      <c r="X166" s="760"/>
      <c r="Y166" s="560" t="s">
        <v>93</v>
      </c>
      <c r="Z166" s="561"/>
      <c r="AA166" s="759" t="str">
        <f>AA110</f>
        <v/>
      </c>
      <c r="AB166" s="760"/>
      <c r="AC166" s="560" t="s">
        <v>93</v>
      </c>
      <c r="AD166" s="561"/>
      <c r="AE166" s="912" t="s">
        <v>151</v>
      </c>
      <c r="AF166" s="912"/>
      <c r="AG166" s="912"/>
      <c r="AH166" s="912"/>
      <c r="AI166" s="912"/>
      <c r="AJ166" s="913"/>
      <c r="AK166" s="263"/>
      <c r="AL166" s="302"/>
      <c r="AM166" s="489"/>
      <c r="AN166" s="489"/>
      <c r="AO166" s="489"/>
      <c r="AP166" s="489"/>
      <c r="AQ166" s="489"/>
      <c r="AR166" s="489"/>
      <c r="AS166" s="489"/>
      <c r="AT166" s="489"/>
      <c r="AU166" s="489"/>
      <c r="AV166" s="489"/>
      <c r="AW166" s="489"/>
      <c r="AX166" s="489"/>
      <c r="AY166" s="489"/>
      <c r="AZ166" s="489"/>
      <c r="BA166" s="489"/>
      <c r="BB166" s="489"/>
      <c r="BC166" s="302"/>
      <c r="BD166" s="179"/>
    </row>
    <row r="167" spans="1:58" ht="16.149999999999999" customHeight="1">
      <c r="A167" s="179"/>
      <c r="B167" s="795"/>
      <c r="C167" s="796"/>
      <c r="D167" s="796"/>
      <c r="E167" s="796"/>
      <c r="F167" s="796"/>
      <c r="G167" s="796"/>
      <c r="H167" s="796"/>
      <c r="I167" s="796"/>
      <c r="J167" s="797"/>
      <c r="K167" s="761"/>
      <c r="L167" s="762"/>
      <c r="M167" s="562"/>
      <c r="N167" s="563"/>
      <c r="O167" s="761"/>
      <c r="P167" s="762"/>
      <c r="Q167" s="562"/>
      <c r="R167" s="563"/>
      <c r="S167" s="761"/>
      <c r="T167" s="762"/>
      <c r="U167" s="562"/>
      <c r="V167" s="563"/>
      <c r="W167" s="761"/>
      <c r="X167" s="762"/>
      <c r="Y167" s="562"/>
      <c r="Z167" s="563"/>
      <c r="AA167" s="761"/>
      <c r="AB167" s="762"/>
      <c r="AC167" s="562"/>
      <c r="AD167" s="563"/>
      <c r="AE167" s="751"/>
      <c r="AF167" s="751"/>
      <c r="AG167" s="751"/>
      <c r="AH167" s="751"/>
      <c r="AI167" s="751"/>
      <c r="AJ167" s="914"/>
      <c r="AK167" s="247"/>
      <c r="AL167" s="302"/>
      <c r="AM167" s="489"/>
      <c r="AN167" s="489"/>
      <c r="AO167" s="489"/>
      <c r="AP167" s="489"/>
      <c r="AQ167" s="489"/>
      <c r="AR167" s="489"/>
      <c r="AS167" s="489"/>
      <c r="AT167" s="489"/>
      <c r="AU167" s="489"/>
      <c r="AV167" s="489"/>
      <c r="AW167" s="489"/>
      <c r="AX167" s="489"/>
      <c r="AY167" s="489"/>
      <c r="AZ167" s="489"/>
      <c r="BA167" s="489"/>
      <c r="BB167" s="489"/>
      <c r="BC167" s="302"/>
      <c r="BD167" s="220"/>
      <c r="BF167" s="283"/>
    </row>
    <row r="168" spans="1:58" ht="16.149999999999999" customHeight="1">
      <c r="A168" s="179"/>
      <c r="B168" s="798"/>
      <c r="C168" s="799"/>
      <c r="D168" s="799"/>
      <c r="E168" s="799"/>
      <c r="F168" s="799"/>
      <c r="G168" s="799"/>
      <c r="H168" s="799"/>
      <c r="I168" s="799"/>
      <c r="J168" s="800"/>
      <c r="K168" s="761"/>
      <c r="L168" s="762"/>
      <c r="M168" s="562"/>
      <c r="N168" s="563"/>
      <c r="O168" s="761"/>
      <c r="P168" s="762"/>
      <c r="Q168" s="562"/>
      <c r="R168" s="563"/>
      <c r="S168" s="761"/>
      <c r="T168" s="762"/>
      <c r="U168" s="562"/>
      <c r="V168" s="563"/>
      <c r="W168" s="761"/>
      <c r="X168" s="762"/>
      <c r="Y168" s="562"/>
      <c r="Z168" s="563"/>
      <c r="AA168" s="761"/>
      <c r="AB168" s="762"/>
      <c r="AC168" s="562"/>
      <c r="AD168" s="563"/>
      <c r="AE168" s="751"/>
      <c r="AF168" s="751"/>
      <c r="AG168" s="751"/>
      <c r="AH168" s="751"/>
      <c r="AI168" s="751"/>
      <c r="AJ168" s="914"/>
      <c r="AK168" s="274" t="s">
        <v>152</v>
      </c>
      <c r="AL168" s="274" t="s">
        <v>153</v>
      </c>
      <c r="AM168" s="179"/>
      <c r="AN168" s="179"/>
      <c r="AO168" s="219"/>
      <c r="AP168" s="219"/>
      <c r="AQ168" s="219"/>
      <c r="AR168" s="219"/>
      <c r="AS168" s="219"/>
      <c r="AT168" s="219"/>
      <c r="AU168" s="179"/>
      <c r="AV168" s="179"/>
      <c r="AW168" s="219"/>
      <c r="AX168" s="219"/>
      <c r="AY168" s="219"/>
      <c r="AZ168" s="219"/>
      <c r="BA168" s="219"/>
      <c r="BB168" s="219"/>
      <c r="BC168" s="179"/>
      <c r="BD168" s="220"/>
    </row>
    <row r="169" spans="1:58" ht="16.149999999999999" customHeight="1">
      <c r="A169" s="179"/>
      <c r="B169" s="589" t="s">
        <v>154</v>
      </c>
      <c r="C169" s="590"/>
      <c r="D169" s="590"/>
      <c r="E169" s="590"/>
      <c r="F169" s="591"/>
      <c r="G169" s="748" t="s">
        <v>155</v>
      </c>
      <c r="H169" s="749"/>
      <c r="I169" s="749"/>
      <c r="J169" s="749"/>
      <c r="K169" s="584" t="str">
        <f>入力用①!G31</f>
        <v/>
      </c>
      <c r="L169" s="585"/>
      <c r="M169" s="585"/>
      <c r="N169" s="585"/>
      <c r="O169" s="584" t="str">
        <f>入力用①!H31</f>
        <v/>
      </c>
      <c r="P169" s="585"/>
      <c r="Q169" s="585"/>
      <c r="R169" s="585"/>
      <c r="S169" s="584" t="str">
        <f>入力用①!I31</f>
        <v/>
      </c>
      <c r="T169" s="585"/>
      <c r="U169" s="585"/>
      <c r="V169" s="585"/>
      <c r="W169" s="584" t="str">
        <f>入力用①!J31</f>
        <v/>
      </c>
      <c r="X169" s="585"/>
      <c r="Y169" s="585"/>
      <c r="Z169" s="585"/>
      <c r="AA169" s="932" t="str">
        <f>入力用①!K31</f>
        <v/>
      </c>
      <c r="AB169" s="933"/>
      <c r="AC169" s="933"/>
      <c r="AD169" s="934"/>
      <c r="AE169" s="609"/>
      <c r="AF169" s="610"/>
      <c r="AG169" s="610"/>
      <c r="AH169" s="610"/>
      <c r="AI169" s="610"/>
      <c r="AJ169" s="611"/>
      <c r="AK169" s="274"/>
      <c r="AL169" s="274"/>
      <c r="AM169" s="503" t="str">
        <f>IF($C$246="",IF($AK$223&gt;0,"対前年度比（D）で改善できなかった（増加した）ものがあります。",""),"")</f>
        <v/>
      </c>
      <c r="AN169" s="503"/>
      <c r="AO169" s="503"/>
      <c r="AP169" s="503"/>
      <c r="AQ169" s="503"/>
      <c r="AR169" s="503"/>
      <c r="AS169" s="503"/>
      <c r="AT169" s="503"/>
      <c r="AU169" s="504"/>
      <c r="AV169" s="595" t="str">
        <f>IF($C$229="",IF($AL$223&gt;0,"５年度間平均原単位変化で改善できなかった（報告年度の原単位が初年度よりも増加した）ものがあります。",""),"")</f>
        <v/>
      </c>
      <c r="AW169" s="596"/>
      <c r="AX169" s="596"/>
      <c r="AY169" s="596"/>
      <c r="AZ169" s="596"/>
      <c r="BA169" s="596"/>
      <c r="BB169" s="596"/>
      <c r="BC169" s="596"/>
      <c r="BD169" s="596"/>
      <c r="BF169" s="283"/>
    </row>
    <row r="170" spans="1:58" ht="16.149999999999999" hidden="1" customHeight="1">
      <c r="A170" s="179"/>
      <c r="B170" s="592"/>
      <c r="C170" s="489"/>
      <c r="D170" s="489"/>
      <c r="E170" s="489"/>
      <c r="F170" s="593"/>
      <c r="G170" s="750"/>
      <c r="H170" s="751"/>
      <c r="I170" s="751"/>
      <c r="J170" s="751"/>
      <c r="K170" s="586"/>
      <c r="L170" s="587"/>
      <c r="M170" s="587"/>
      <c r="N170" s="587"/>
      <c r="O170" s="586"/>
      <c r="P170" s="587"/>
      <c r="Q170" s="587"/>
      <c r="R170" s="587"/>
      <c r="S170" s="586"/>
      <c r="T170" s="587"/>
      <c r="U170" s="587"/>
      <c r="V170" s="587"/>
      <c r="W170" s="586"/>
      <c r="X170" s="587"/>
      <c r="Y170" s="587"/>
      <c r="Z170" s="587"/>
      <c r="AA170" s="935"/>
      <c r="AB170" s="936"/>
      <c r="AC170" s="936"/>
      <c r="AD170" s="937"/>
      <c r="AE170" s="612"/>
      <c r="AF170" s="613"/>
      <c r="AG170" s="613"/>
      <c r="AH170" s="613"/>
      <c r="AI170" s="613"/>
      <c r="AJ170" s="614"/>
      <c r="AK170" s="274"/>
      <c r="AL170" s="274"/>
      <c r="AM170" s="503"/>
      <c r="AN170" s="503"/>
      <c r="AO170" s="503"/>
      <c r="AP170" s="503"/>
      <c r="AQ170" s="503"/>
      <c r="AR170" s="503"/>
      <c r="AS170" s="503"/>
      <c r="AT170" s="503"/>
      <c r="AU170" s="504"/>
      <c r="AV170" s="595"/>
      <c r="AW170" s="596"/>
      <c r="AX170" s="596"/>
      <c r="AY170" s="596"/>
      <c r="AZ170" s="596"/>
      <c r="BA170" s="596"/>
      <c r="BB170" s="596"/>
      <c r="BC170" s="596"/>
      <c r="BD170" s="596"/>
      <c r="BF170" s="283"/>
    </row>
    <row r="171" spans="1:58" ht="16.149999999999999" customHeight="1">
      <c r="A171" s="179"/>
      <c r="B171" s="594"/>
      <c r="C171" s="489"/>
      <c r="D171" s="489"/>
      <c r="E171" s="489"/>
      <c r="F171" s="593"/>
      <c r="G171" s="750"/>
      <c r="H171" s="751"/>
      <c r="I171" s="751"/>
      <c r="J171" s="751"/>
      <c r="K171" s="588"/>
      <c r="L171" s="588"/>
      <c r="M171" s="588"/>
      <c r="N171" s="588"/>
      <c r="O171" s="588"/>
      <c r="P171" s="588"/>
      <c r="Q171" s="588"/>
      <c r="R171" s="588"/>
      <c r="S171" s="588"/>
      <c r="T171" s="588"/>
      <c r="U171" s="588"/>
      <c r="V171" s="588"/>
      <c r="W171" s="588"/>
      <c r="X171" s="588"/>
      <c r="Y171" s="588"/>
      <c r="Z171" s="588"/>
      <c r="AA171" s="938"/>
      <c r="AB171" s="939"/>
      <c r="AC171" s="939"/>
      <c r="AD171" s="940"/>
      <c r="AE171" s="613"/>
      <c r="AF171" s="613"/>
      <c r="AG171" s="613"/>
      <c r="AH171" s="613"/>
      <c r="AI171" s="613"/>
      <c r="AJ171" s="614"/>
      <c r="AK171" s="274"/>
      <c r="AL171" s="274"/>
      <c r="AM171" s="503"/>
      <c r="AN171" s="503"/>
      <c r="AO171" s="503"/>
      <c r="AP171" s="503"/>
      <c r="AQ171" s="503"/>
      <c r="AR171" s="503"/>
      <c r="AS171" s="503"/>
      <c r="AT171" s="503"/>
      <c r="AU171" s="504"/>
      <c r="AV171" s="596"/>
      <c r="AW171" s="596"/>
      <c r="AX171" s="596"/>
      <c r="AY171" s="596"/>
      <c r="AZ171" s="596"/>
      <c r="BA171" s="596"/>
      <c r="BB171" s="596"/>
      <c r="BC171" s="596"/>
      <c r="BD171" s="596"/>
      <c r="BF171" s="283"/>
    </row>
    <row r="172" spans="1:58" ht="16.149999999999999" customHeight="1">
      <c r="A172" s="179"/>
      <c r="B172" s="594"/>
      <c r="C172" s="489"/>
      <c r="D172" s="489"/>
      <c r="E172" s="489"/>
      <c r="F172" s="593"/>
      <c r="G172" s="748" t="s">
        <v>156</v>
      </c>
      <c r="H172" s="774"/>
      <c r="I172" s="774"/>
      <c r="J172" s="775"/>
      <c r="K172" s="603"/>
      <c r="L172" s="604"/>
      <c r="M172" s="604"/>
      <c r="N172" s="605"/>
      <c r="O172" s="257" t="s">
        <v>157</v>
      </c>
      <c r="P172" s="615" t="str">
        <f>IF(入力用①!H32="","",入力用①!H32)</f>
        <v/>
      </c>
      <c r="Q172" s="615"/>
      <c r="R172" s="616"/>
      <c r="S172" s="257" t="s">
        <v>158</v>
      </c>
      <c r="T172" s="615" t="str">
        <f>IF(入力用①!I32="","",入力用①!I32)</f>
        <v/>
      </c>
      <c r="U172" s="615"/>
      <c r="V172" s="616"/>
      <c r="W172" s="257" t="s">
        <v>159</v>
      </c>
      <c r="X172" s="615" t="str">
        <f>IF(入力用①!J32="","",入力用①!J32)</f>
        <v/>
      </c>
      <c r="Y172" s="615"/>
      <c r="Z172" s="616"/>
      <c r="AA172" s="257" t="s">
        <v>160</v>
      </c>
      <c r="AB172" s="752" t="str">
        <f>IF(入力用①!K32="","",入力用①!K32)</f>
        <v/>
      </c>
      <c r="AC172" s="753"/>
      <c r="AD172" s="754"/>
      <c r="AE172" s="498" t="str">
        <f>入力用①!L31</f>
        <v/>
      </c>
      <c r="AF172" s="498"/>
      <c r="AG172" s="498"/>
      <c r="AH172" s="498"/>
      <c r="AI172" s="498"/>
      <c r="AJ172" s="499"/>
      <c r="AK172" s="274" t="str">
        <f>IF(AB172="","",IF(VALUE(AB172)&gt;=$AI$223,"M",IF(VALUE(AB172)&gt;$AI$224,"I","")))</f>
        <v/>
      </c>
      <c r="AL172" s="274" t="str">
        <f>IF($AE172="","",IF($AE172&gt;=$AI$223,"M",IF(AE172&gt;$AI$224,"I","")))</f>
        <v/>
      </c>
      <c r="AM172" s="504"/>
      <c r="AN172" s="504"/>
      <c r="AO172" s="504"/>
      <c r="AP172" s="504"/>
      <c r="AQ172" s="504"/>
      <c r="AR172" s="504"/>
      <c r="AS172" s="504"/>
      <c r="AT172" s="504"/>
      <c r="AU172" s="504"/>
      <c r="AV172" s="596"/>
      <c r="AW172" s="596"/>
      <c r="AX172" s="596"/>
      <c r="AY172" s="596"/>
      <c r="AZ172" s="596"/>
      <c r="BA172" s="596"/>
      <c r="BB172" s="596"/>
      <c r="BC172" s="596"/>
      <c r="BD172" s="596"/>
    </row>
    <row r="173" spans="1:58" ht="16.149999999999999" hidden="1" customHeight="1">
      <c r="A173" s="179"/>
      <c r="B173" s="594"/>
      <c r="C173" s="489"/>
      <c r="D173" s="489"/>
      <c r="E173" s="489"/>
      <c r="F173" s="593"/>
      <c r="G173" s="750"/>
      <c r="H173" s="776"/>
      <c r="I173" s="776"/>
      <c r="J173" s="777"/>
      <c r="K173" s="606"/>
      <c r="L173" s="607"/>
      <c r="M173" s="607"/>
      <c r="N173" s="608"/>
      <c r="O173" s="271"/>
      <c r="P173" s="617"/>
      <c r="Q173" s="617"/>
      <c r="R173" s="618"/>
      <c r="S173" s="271"/>
      <c r="T173" s="617"/>
      <c r="U173" s="617"/>
      <c r="V173" s="618"/>
      <c r="W173" s="271"/>
      <c r="X173" s="617"/>
      <c r="Y173" s="617"/>
      <c r="Z173" s="618"/>
      <c r="AA173" s="270"/>
      <c r="AB173" s="617"/>
      <c r="AC173" s="755"/>
      <c r="AD173" s="756"/>
      <c r="AE173" s="500"/>
      <c r="AF173" s="500"/>
      <c r="AG173" s="500"/>
      <c r="AH173" s="500"/>
      <c r="AI173" s="500"/>
      <c r="AJ173" s="501"/>
      <c r="AK173" s="274"/>
      <c r="AL173" s="274"/>
      <c r="AM173" s="505"/>
      <c r="AN173" s="505"/>
      <c r="AO173" s="505"/>
      <c r="AP173" s="505"/>
      <c r="AQ173" s="505"/>
      <c r="AR173" s="505"/>
      <c r="AS173" s="505"/>
      <c r="AT173" s="505"/>
      <c r="AU173" s="505"/>
      <c r="AV173" s="437"/>
      <c r="AW173" s="437"/>
      <c r="AX173" s="437"/>
      <c r="AY173" s="437"/>
      <c r="AZ173" s="437"/>
      <c r="BA173" s="437"/>
      <c r="BB173" s="437"/>
      <c r="BC173" s="437"/>
      <c r="BD173" s="437"/>
    </row>
    <row r="174" spans="1:58" ht="16.149999999999999" customHeight="1">
      <c r="A174" s="179"/>
      <c r="B174" s="594"/>
      <c r="C174" s="489"/>
      <c r="D174" s="489"/>
      <c r="E174" s="489"/>
      <c r="F174" s="593"/>
      <c r="G174" s="598"/>
      <c r="H174" s="776"/>
      <c r="I174" s="776"/>
      <c r="J174" s="777"/>
      <c r="K174" s="606"/>
      <c r="L174" s="607"/>
      <c r="M174" s="607"/>
      <c r="N174" s="608"/>
      <c r="O174" s="267"/>
      <c r="P174" s="619"/>
      <c r="Q174" s="619"/>
      <c r="R174" s="620"/>
      <c r="S174" s="267"/>
      <c r="T174" s="619"/>
      <c r="U174" s="619"/>
      <c r="V174" s="620"/>
      <c r="W174" s="267"/>
      <c r="X174" s="619"/>
      <c r="Y174" s="619"/>
      <c r="Z174" s="620"/>
      <c r="AA174" s="247"/>
      <c r="AB174" s="757"/>
      <c r="AC174" s="757"/>
      <c r="AD174" s="758"/>
      <c r="AE174" s="500"/>
      <c r="AF174" s="500"/>
      <c r="AG174" s="500"/>
      <c r="AH174" s="500"/>
      <c r="AI174" s="500"/>
      <c r="AJ174" s="501"/>
      <c r="AK174" s="274"/>
      <c r="AL174" s="274"/>
      <c r="AM174" s="505"/>
      <c r="AN174" s="505"/>
      <c r="AO174" s="505"/>
      <c r="AP174" s="505"/>
      <c r="AQ174" s="505"/>
      <c r="AR174" s="505"/>
      <c r="AS174" s="505"/>
      <c r="AT174" s="505"/>
      <c r="AU174" s="505"/>
      <c r="AV174" s="437"/>
      <c r="AW174" s="437"/>
      <c r="AX174" s="437"/>
      <c r="AY174" s="437"/>
      <c r="AZ174" s="437"/>
      <c r="BA174" s="437"/>
      <c r="BB174" s="437"/>
      <c r="BC174" s="437"/>
      <c r="BD174" s="437"/>
    </row>
    <row r="175" spans="1:58" ht="16.149999999999999" customHeight="1">
      <c r="A175" s="179"/>
      <c r="B175" s="216"/>
      <c r="C175" s="597" t="s">
        <v>161</v>
      </c>
      <c r="D175" s="590"/>
      <c r="E175" s="590"/>
      <c r="F175" s="591"/>
      <c r="G175" s="748" t="s">
        <v>155</v>
      </c>
      <c r="H175" s="749"/>
      <c r="I175" s="749"/>
      <c r="J175" s="749"/>
      <c r="K175" s="584" t="str">
        <f>入力用①!G35</f>
        <v/>
      </c>
      <c r="L175" s="585"/>
      <c r="M175" s="585"/>
      <c r="N175" s="585"/>
      <c r="O175" s="584" t="str">
        <f>入力用①!H35</f>
        <v/>
      </c>
      <c r="P175" s="585"/>
      <c r="Q175" s="585"/>
      <c r="R175" s="585"/>
      <c r="S175" s="584" t="str">
        <f>入力用①!I35</f>
        <v/>
      </c>
      <c r="T175" s="585"/>
      <c r="U175" s="585"/>
      <c r="V175" s="585"/>
      <c r="W175" s="584" t="str">
        <f>入力用①!J35</f>
        <v/>
      </c>
      <c r="X175" s="585"/>
      <c r="Y175" s="585"/>
      <c r="Z175" s="585"/>
      <c r="AA175" s="575" t="str">
        <f>入力用①!K35</f>
        <v/>
      </c>
      <c r="AB175" s="576"/>
      <c r="AC175" s="576"/>
      <c r="AD175" s="577"/>
      <c r="AE175" s="609"/>
      <c r="AF175" s="610"/>
      <c r="AG175" s="610"/>
      <c r="AH175" s="610"/>
      <c r="AI175" s="610"/>
      <c r="AJ175" s="611"/>
      <c r="AK175" s="274"/>
      <c r="AL175" s="274"/>
      <c r="AM175" s="896" t="str">
        <f>IF($AK$223&gt;0,"黄色セルの素材について、【第６表】の（ロ）に理由を入力して下さい。","")</f>
        <v/>
      </c>
      <c r="AN175" s="896"/>
      <c r="AO175" s="896"/>
      <c r="AP175" s="896"/>
      <c r="AQ175" s="896"/>
      <c r="AR175" s="896"/>
      <c r="AS175" s="896"/>
      <c r="AT175" s="896"/>
      <c r="AU175" s="504"/>
      <c r="AV175" s="595" t="str">
        <f>IF($C$229="",IF($AL$223&gt;0,"赤色セルの素材について、【第６表】の（イ）に理由を入力して下さい。",""),"")</f>
        <v/>
      </c>
      <c r="AW175" s="437"/>
      <c r="AX175" s="437"/>
      <c r="AY175" s="437"/>
      <c r="AZ175" s="437"/>
      <c r="BA175" s="437"/>
      <c r="BB175" s="437"/>
      <c r="BC175" s="437"/>
      <c r="BD175" s="437"/>
      <c r="BF175" s="283"/>
    </row>
    <row r="176" spans="1:58" ht="16.149999999999999" hidden="1" customHeight="1">
      <c r="A176" s="179"/>
      <c r="B176" s="216"/>
      <c r="C176" s="598"/>
      <c r="D176" s="489"/>
      <c r="E176" s="489"/>
      <c r="F176" s="593"/>
      <c r="G176" s="750"/>
      <c r="H176" s="751"/>
      <c r="I176" s="751"/>
      <c r="J176" s="751"/>
      <c r="K176" s="586"/>
      <c r="L176" s="587"/>
      <c r="M176" s="587"/>
      <c r="N176" s="587"/>
      <c r="O176" s="586"/>
      <c r="P176" s="587"/>
      <c r="Q176" s="587"/>
      <c r="R176" s="587"/>
      <c r="S176" s="586"/>
      <c r="T176" s="587"/>
      <c r="U176" s="587"/>
      <c r="V176" s="587"/>
      <c r="W176" s="586"/>
      <c r="X176" s="587"/>
      <c r="Y176" s="587"/>
      <c r="Z176" s="587"/>
      <c r="AA176" s="578"/>
      <c r="AB176" s="579"/>
      <c r="AC176" s="579"/>
      <c r="AD176" s="580"/>
      <c r="AE176" s="612"/>
      <c r="AF176" s="613"/>
      <c r="AG176" s="613"/>
      <c r="AH176" s="613"/>
      <c r="AI176" s="613"/>
      <c r="AJ176" s="614"/>
      <c r="AK176" s="274"/>
      <c r="AL176" s="274"/>
      <c r="AM176" s="896"/>
      <c r="AN176" s="896"/>
      <c r="AO176" s="896"/>
      <c r="AP176" s="896"/>
      <c r="AQ176" s="896"/>
      <c r="AR176" s="896"/>
      <c r="AS176" s="896"/>
      <c r="AT176" s="896"/>
      <c r="AU176" s="504"/>
      <c r="AV176" s="437"/>
      <c r="AW176" s="437"/>
      <c r="AX176" s="437"/>
      <c r="AY176" s="437"/>
      <c r="AZ176" s="437"/>
      <c r="BA176" s="437"/>
      <c r="BB176" s="437"/>
      <c r="BC176" s="437"/>
      <c r="BD176" s="437"/>
      <c r="BF176" s="283"/>
    </row>
    <row r="177" spans="1:58" ht="16.149999999999999" customHeight="1">
      <c r="A177" s="179"/>
      <c r="B177" s="216"/>
      <c r="C177" s="599"/>
      <c r="D177" s="489"/>
      <c r="E177" s="489"/>
      <c r="F177" s="593"/>
      <c r="G177" s="750"/>
      <c r="H177" s="751"/>
      <c r="I177" s="751"/>
      <c r="J177" s="751"/>
      <c r="K177" s="588"/>
      <c r="L177" s="588"/>
      <c r="M177" s="588"/>
      <c r="N177" s="588"/>
      <c r="O177" s="588"/>
      <c r="P177" s="588"/>
      <c r="Q177" s="588"/>
      <c r="R177" s="588"/>
      <c r="S177" s="588"/>
      <c r="T177" s="588"/>
      <c r="U177" s="588"/>
      <c r="V177" s="588"/>
      <c r="W177" s="588"/>
      <c r="X177" s="588"/>
      <c r="Y177" s="588"/>
      <c r="Z177" s="588"/>
      <c r="AA177" s="581"/>
      <c r="AB177" s="582"/>
      <c r="AC177" s="582"/>
      <c r="AD177" s="583"/>
      <c r="AE177" s="613"/>
      <c r="AF177" s="613"/>
      <c r="AG177" s="613"/>
      <c r="AH177" s="613"/>
      <c r="AI177" s="613"/>
      <c r="AJ177" s="614"/>
      <c r="AK177" s="274"/>
      <c r="AL177" s="274"/>
      <c r="AM177" s="896"/>
      <c r="AN177" s="896"/>
      <c r="AO177" s="896"/>
      <c r="AP177" s="896"/>
      <c r="AQ177" s="896"/>
      <c r="AR177" s="896"/>
      <c r="AS177" s="896"/>
      <c r="AT177" s="896"/>
      <c r="AU177" s="504"/>
      <c r="AV177" s="437"/>
      <c r="AW177" s="437"/>
      <c r="AX177" s="437"/>
      <c r="AY177" s="437"/>
      <c r="AZ177" s="437"/>
      <c r="BA177" s="437"/>
      <c r="BB177" s="437"/>
      <c r="BC177" s="437"/>
      <c r="BD177" s="437"/>
      <c r="BF177" s="283"/>
    </row>
    <row r="178" spans="1:58" ht="16.149999999999999" customHeight="1">
      <c r="A178" s="179"/>
      <c r="B178" s="216"/>
      <c r="C178" s="599"/>
      <c r="D178" s="489"/>
      <c r="E178" s="489"/>
      <c r="F178" s="593"/>
      <c r="G178" s="748" t="s">
        <v>156</v>
      </c>
      <c r="H178" s="774"/>
      <c r="I178" s="774"/>
      <c r="J178" s="775"/>
      <c r="K178" s="603"/>
      <c r="L178" s="604"/>
      <c r="M178" s="604"/>
      <c r="N178" s="605"/>
      <c r="O178" s="257" t="s">
        <v>157</v>
      </c>
      <c r="P178" s="752" t="str">
        <f>IF(入力用①!H36="","",入力用①!H36)</f>
        <v/>
      </c>
      <c r="Q178" s="753"/>
      <c r="R178" s="754"/>
      <c r="S178" s="257" t="s">
        <v>158</v>
      </c>
      <c r="T178" s="752" t="str">
        <f>IF(入力用①!I36="","",入力用①!I36)</f>
        <v/>
      </c>
      <c r="U178" s="753"/>
      <c r="V178" s="754"/>
      <c r="W178" s="257" t="s">
        <v>159</v>
      </c>
      <c r="X178" s="752" t="str">
        <f>IF(入力用①!J36="","",入力用①!J36)</f>
        <v/>
      </c>
      <c r="Y178" s="753"/>
      <c r="Z178" s="754"/>
      <c r="AA178" s="257" t="s">
        <v>160</v>
      </c>
      <c r="AB178" s="752" t="str">
        <f>IF(入力用①!K36="","",入力用①!K36)</f>
        <v/>
      </c>
      <c r="AC178" s="753"/>
      <c r="AD178" s="754"/>
      <c r="AE178" s="498" t="str">
        <f>入力用①!L35</f>
        <v/>
      </c>
      <c r="AF178" s="498"/>
      <c r="AG178" s="498"/>
      <c r="AH178" s="498"/>
      <c r="AI178" s="498"/>
      <c r="AJ178" s="499"/>
      <c r="AK178" s="274" t="str">
        <f>IF(AB178="","",IF(VALUE(AB178)&gt;=$AI$223,"M",IF(VALUE(AB178)&gt;$AI$224,"I","")))</f>
        <v/>
      </c>
      <c r="AL178" s="274" t="str">
        <f>IF($AE178="","",IF($AE178&gt;=$AI$223,"M",IF(AE178&gt;$AI$224,"I","")))</f>
        <v/>
      </c>
      <c r="AM178" s="896"/>
      <c r="AN178" s="896"/>
      <c r="AO178" s="896"/>
      <c r="AP178" s="896"/>
      <c r="AQ178" s="896"/>
      <c r="AR178" s="896"/>
      <c r="AS178" s="896"/>
      <c r="AT178" s="896"/>
      <c r="AU178" s="504"/>
      <c r="AV178" s="437"/>
      <c r="AW178" s="437"/>
      <c r="AX178" s="437"/>
      <c r="AY178" s="437"/>
      <c r="AZ178" s="437"/>
      <c r="BA178" s="437"/>
      <c r="BB178" s="437"/>
      <c r="BC178" s="437"/>
      <c r="BD178" s="437"/>
    </row>
    <row r="179" spans="1:58" ht="16.149999999999999" hidden="1" customHeight="1">
      <c r="A179" s="179"/>
      <c r="B179" s="216"/>
      <c r="C179" s="599"/>
      <c r="D179" s="489"/>
      <c r="E179" s="489"/>
      <c r="F179" s="593"/>
      <c r="G179" s="750"/>
      <c r="H179" s="776"/>
      <c r="I179" s="776"/>
      <c r="J179" s="777"/>
      <c r="K179" s="606"/>
      <c r="L179" s="607"/>
      <c r="M179" s="607"/>
      <c r="N179" s="608"/>
      <c r="O179" s="271"/>
      <c r="P179" s="617"/>
      <c r="Q179" s="755"/>
      <c r="R179" s="756"/>
      <c r="S179" s="271"/>
      <c r="T179" s="617"/>
      <c r="U179" s="755"/>
      <c r="V179" s="756"/>
      <c r="W179" s="271"/>
      <c r="X179" s="617"/>
      <c r="Y179" s="755"/>
      <c r="Z179" s="756"/>
      <c r="AA179" s="270"/>
      <c r="AB179" s="617"/>
      <c r="AC179" s="755"/>
      <c r="AD179" s="756"/>
      <c r="AE179" s="500"/>
      <c r="AF179" s="500"/>
      <c r="AG179" s="500"/>
      <c r="AH179" s="500"/>
      <c r="AI179" s="500"/>
      <c r="AJ179" s="501"/>
      <c r="AK179" s="274"/>
      <c r="AL179" s="274"/>
      <c r="AM179" s="504"/>
      <c r="AN179" s="504"/>
      <c r="AO179" s="504"/>
      <c r="AP179" s="504"/>
      <c r="AQ179" s="504"/>
      <c r="AR179" s="504"/>
      <c r="AS179" s="504"/>
      <c r="AT179" s="504"/>
      <c r="AU179" s="504"/>
      <c r="AV179" s="437"/>
      <c r="AW179" s="437"/>
      <c r="AX179" s="437"/>
      <c r="AY179" s="437"/>
      <c r="AZ179" s="437"/>
      <c r="BA179" s="437"/>
      <c r="BB179" s="437"/>
      <c r="BC179" s="437"/>
      <c r="BD179" s="437"/>
    </row>
    <row r="180" spans="1:58" ht="16.149999999999999" customHeight="1">
      <c r="A180" s="179"/>
      <c r="B180" s="216"/>
      <c r="C180" s="600"/>
      <c r="D180" s="601"/>
      <c r="E180" s="601"/>
      <c r="F180" s="602"/>
      <c r="G180" s="598"/>
      <c r="H180" s="776"/>
      <c r="I180" s="776"/>
      <c r="J180" s="777"/>
      <c r="K180" s="606"/>
      <c r="L180" s="607"/>
      <c r="M180" s="607"/>
      <c r="N180" s="608"/>
      <c r="O180" s="267"/>
      <c r="P180" s="757"/>
      <c r="Q180" s="757"/>
      <c r="R180" s="758"/>
      <c r="S180" s="267"/>
      <c r="T180" s="757"/>
      <c r="U180" s="757"/>
      <c r="V180" s="758"/>
      <c r="W180" s="267"/>
      <c r="X180" s="757"/>
      <c r="Y180" s="757"/>
      <c r="Z180" s="758"/>
      <c r="AA180" s="247"/>
      <c r="AB180" s="757"/>
      <c r="AC180" s="757"/>
      <c r="AD180" s="758"/>
      <c r="AE180" s="500"/>
      <c r="AF180" s="500"/>
      <c r="AG180" s="500"/>
      <c r="AH180" s="500"/>
      <c r="AI180" s="500"/>
      <c r="AJ180" s="501"/>
      <c r="AK180" s="274"/>
      <c r="AL180" s="274"/>
      <c r="AM180" s="505"/>
      <c r="AN180" s="505"/>
      <c r="AO180" s="505"/>
      <c r="AP180" s="505"/>
      <c r="AQ180" s="505"/>
      <c r="AR180" s="505"/>
      <c r="AS180" s="505"/>
      <c r="AT180" s="505"/>
      <c r="AU180" s="505"/>
      <c r="AV180" s="437"/>
      <c r="AW180" s="437"/>
      <c r="AX180" s="437"/>
      <c r="AY180" s="437"/>
      <c r="AZ180" s="437"/>
      <c r="BA180" s="437"/>
      <c r="BB180" s="437"/>
      <c r="BC180" s="437"/>
      <c r="BD180" s="437"/>
    </row>
    <row r="181" spans="1:58" ht="16.149999999999999" customHeight="1">
      <c r="A181" s="179"/>
      <c r="B181" s="216"/>
      <c r="C181" s="597" t="s">
        <v>162</v>
      </c>
      <c r="D181" s="590"/>
      <c r="E181" s="590"/>
      <c r="F181" s="591"/>
      <c r="G181" s="748" t="s">
        <v>155</v>
      </c>
      <c r="H181" s="749"/>
      <c r="I181" s="749"/>
      <c r="J181" s="749"/>
      <c r="K181" s="584" t="str">
        <f>入力用①!G39</f>
        <v/>
      </c>
      <c r="L181" s="585"/>
      <c r="M181" s="585"/>
      <c r="N181" s="585"/>
      <c r="O181" s="584" t="str">
        <f>入力用①!H39</f>
        <v/>
      </c>
      <c r="P181" s="585"/>
      <c r="Q181" s="585"/>
      <c r="R181" s="585"/>
      <c r="S181" s="584" t="str">
        <f>入力用①!I39</f>
        <v/>
      </c>
      <c r="T181" s="585"/>
      <c r="U181" s="585"/>
      <c r="V181" s="585"/>
      <c r="W181" s="584" t="str">
        <f>入力用①!J39</f>
        <v/>
      </c>
      <c r="X181" s="585"/>
      <c r="Y181" s="585"/>
      <c r="Z181" s="585"/>
      <c r="AA181" s="575" t="str">
        <f>入力用①!K39</f>
        <v/>
      </c>
      <c r="AB181" s="576"/>
      <c r="AC181" s="576"/>
      <c r="AD181" s="577"/>
      <c r="AE181" s="609"/>
      <c r="AF181" s="610"/>
      <c r="AG181" s="610"/>
      <c r="AH181" s="610"/>
      <c r="AI181" s="610"/>
      <c r="AJ181" s="611"/>
      <c r="AK181" s="274"/>
      <c r="AL181" s="274"/>
      <c r="AM181" s="185"/>
      <c r="AN181" s="185"/>
      <c r="AO181" s="185"/>
      <c r="AP181" s="185"/>
      <c r="AQ181" s="185"/>
      <c r="AR181" s="185"/>
      <c r="AS181" s="185"/>
      <c r="AT181" s="185"/>
      <c r="AU181" s="185"/>
      <c r="AV181" s="185"/>
      <c r="AW181" s="185"/>
      <c r="AX181" s="185"/>
      <c r="AY181" s="185"/>
      <c r="AZ181" s="185"/>
      <c r="BA181" s="185"/>
      <c r="BB181" s="185"/>
      <c r="BC181" s="185"/>
      <c r="BD181" s="220"/>
      <c r="BF181" s="283"/>
    </row>
    <row r="182" spans="1:58" ht="16.149999999999999" hidden="1" customHeight="1">
      <c r="A182" s="179"/>
      <c r="B182" s="216"/>
      <c r="C182" s="598"/>
      <c r="D182" s="489"/>
      <c r="E182" s="489"/>
      <c r="F182" s="593"/>
      <c r="G182" s="750"/>
      <c r="H182" s="751"/>
      <c r="I182" s="751"/>
      <c r="J182" s="751"/>
      <c r="K182" s="586"/>
      <c r="L182" s="587"/>
      <c r="M182" s="587"/>
      <c r="N182" s="587"/>
      <c r="O182" s="586"/>
      <c r="P182" s="587"/>
      <c r="Q182" s="587"/>
      <c r="R182" s="587"/>
      <c r="S182" s="586"/>
      <c r="T182" s="587"/>
      <c r="U182" s="587"/>
      <c r="V182" s="587"/>
      <c r="W182" s="586"/>
      <c r="X182" s="587"/>
      <c r="Y182" s="587"/>
      <c r="Z182" s="587"/>
      <c r="AA182" s="578"/>
      <c r="AB182" s="579"/>
      <c r="AC182" s="579"/>
      <c r="AD182" s="580"/>
      <c r="AE182" s="612"/>
      <c r="AF182" s="613"/>
      <c r="AG182" s="613"/>
      <c r="AH182" s="613"/>
      <c r="AI182" s="613"/>
      <c r="AJ182" s="614"/>
      <c r="AK182" s="274"/>
      <c r="AL182" s="274"/>
      <c r="AM182" s="185"/>
      <c r="AN182" s="185"/>
      <c r="AO182" s="185"/>
      <c r="AP182" s="185"/>
      <c r="AQ182" s="185"/>
      <c r="AR182" s="185"/>
      <c r="AS182" s="185"/>
      <c r="AT182" s="185"/>
      <c r="AU182" s="185"/>
      <c r="AV182" s="185"/>
      <c r="AW182" s="185"/>
      <c r="AX182" s="185"/>
      <c r="AY182" s="185"/>
      <c r="AZ182" s="185"/>
      <c r="BA182" s="185"/>
      <c r="BB182" s="185"/>
      <c r="BC182" s="185"/>
      <c r="BD182" s="220"/>
      <c r="BF182" s="283"/>
    </row>
    <row r="183" spans="1:58" ht="16.149999999999999" customHeight="1">
      <c r="A183" s="179"/>
      <c r="B183" s="216"/>
      <c r="C183" s="599"/>
      <c r="D183" s="489"/>
      <c r="E183" s="489"/>
      <c r="F183" s="593"/>
      <c r="G183" s="750"/>
      <c r="H183" s="751"/>
      <c r="I183" s="751"/>
      <c r="J183" s="751"/>
      <c r="K183" s="588"/>
      <c r="L183" s="588"/>
      <c r="M183" s="588"/>
      <c r="N183" s="588"/>
      <c r="O183" s="588"/>
      <c r="P183" s="588"/>
      <c r="Q183" s="588"/>
      <c r="R183" s="588"/>
      <c r="S183" s="588"/>
      <c r="T183" s="588"/>
      <c r="U183" s="588"/>
      <c r="V183" s="588"/>
      <c r="W183" s="588"/>
      <c r="X183" s="588"/>
      <c r="Y183" s="588"/>
      <c r="Z183" s="588"/>
      <c r="AA183" s="581"/>
      <c r="AB183" s="582"/>
      <c r="AC183" s="582"/>
      <c r="AD183" s="583"/>
      <c r="AE183" s="613"/>
      <c r="AF183" s="613"/>
      <c r="AG183" s="613"/>
      <c r="AH183" s="613"/>
      <c r="AI183" s="613"/>
      <c r="AJ183" s="614"/>
      <c r="AK183" s="274"/>
      <c r="AL183" s="274"/>
      <c r="AM183" s="185"/>
      <c r="AN183" s="185"/>
      <c r="AO183" s="185"/>
      <c r="AP183" s="185"/>
      <c r="AQ183" s="185"/>
      <c r="AR183" s="185"/>
      <c r="AS183" s="185"/>
      <c r="AT183" s="185"/>
      <c r="AU183" s="185"/>
      <c r="AV183" s="185"/>
      <c r="AW183" s="185"/>
      <c r="AX183" s="185"/>
      <c r="AY183" s="185"/>
      <c r="AZ183" s="185"/>
      <c r="BA183" s="185"/>
      <c r="BB183" s="185"/>
      <c r="BC183" s="185"/>
      <c r="BD183" s="220"/>
      <c r="BF183" s="283"/>
    </row>
    <row r="184" spans="1:58" ht="16.149999999999999" customHeight="1">
      <c r="A184" s="179"/>
      <c r="B184" s="216"/>
      <c r="C184" s="599"/>
      <c r="D184" s="489"/>
      <c r="E184" s="489"/>
      <c r="F184" s="593"/>
      <c r="G184" s="748" t="s">
        <v>156</v>
      </c>
      <c r="H184" s="774"/>
      <c r="I184" s="774"/>
      <c r="J184" s="775"/>
      <c r="K184" s="603"/>
      <c r="L184" s="604"/>
      <c r="M184" s="604"/>
      <c r="N184" s="605"/>
      <c r="O184" s="257" t="s">
        <v>157</v>
      </c>
      <c r="P184" s="752" t="str">
        <f>IF(入力用①!H40="","",入力用①!H40)</f>
        <v/>
      </c>
      <c r="Q184" s="753"/>
      <c r="R184" s="754"/>
      <c r="S184" s="257" t="s">
        <v>158</v>
      </c>
      <c r="T184" s="752" t="str">
        <f>IF(入力用①!I40="","",入力用①!I40)</f>
        <v/>
      </c>
      <c r="U184" s="753"/>
      <c r="V184" s="754"/>
      <c r="W184" s="257" t="s">
        <v>159</v>
      </c>
      <c r="X184" s="752" t="str">
        <f>IF(入力用①!J40="","",入力用①!J40)</f>
        <v/>
      </c>
      <c r="Y184" s="753"/>
      <c r="Z184" s="754"/>
      <c r="AA184" s="257" t="s">
        <v>160</v>
      </c>
      <c r="AB184" s="752" t="str">
        <f>IF(入力用①!K40="","",入力用①!K40)</f>
        <v/>
      </c>
      <c r="AC184" s="753"/>
      <c r="AD184" s="754"/>
      <c r="AE184" s="498" t="str">
        <f>入力用①!L39</f>
        <v/>
      </c>
      <c r="AF184" s="498"/>
      <c r="AG184" s="498"/>
      <c r="AH184" s="498"/>
      <c r="AI184" s="498"/>
      <c r="AJ184" s="499"/>
      <c r="AK184" s="274" t="str">
        <f>IF(AB184="","",IF(VALUE(AB184)&gt;=$AI$223,"M",IF(VALUE(AB184)&gt;$AI$224,"I","")))</f>
        <v/>
      </c>
      <c r="AL184" s="274" t="str">
        <f>IF($AE184="","",IF($AE184&gt;=$AI$223,"M",IF(AE184&gt;$AI$224,"I","")))</f>
        <v/>
      </c>
      <c r="AM184" s="185"/>
      <c r="AN184" s="185"/>
      <c r="AO184" s="185"/>
      <c r="AP184" s="185"/>
      <c r="AQ184" s="185"/>
      <c r="AR184" s="185"/>
      <c r="AS184" s="185"/>
      <c r="AT184" s="185"/>
      <c r="AU184" s="185"/>
      <c r="AV184" s="185"/>
      <c r="AW184" s="185"/>
      <c r="AX184" s="185"/>
      <c r="AY184" s="185"/>
      <c r="AZ184" s="185"/>
      <c r="BA184" s="185"/>
      <c r="BB184" s="185"/>
      <c r="BC184" s="185"/>
      <c r="BD184" s="220"/>
    </row>
    <row r="185" spans="1:58" ht="16.149999999999999" hidden="1" customHeight="1">
      <c r="A185" s="179"/>
      <c r="B185" s="216"/>
      <c r="C185" s="599"/>
      <c r="D185" s="489"/>
      <c r="E185" s="489"/>
      <c r="F185" s="593"/>
      <c r="G185" s="750"/>
      <c r="H185" s="776"/>
      <c r="I185" s="776"/>
      <c r="J185" s="777"/>
      <c r="K185" s="606"/>
      <c r="L185" s="607"/>
      <c r="M185" s="607"/>
      <c r="N185" s="608"/>
      <c r="O185" s="271"/>
      <c r="P185" s="617"/>
      <c r="Q185" s="755"/>
      <c r="R185" s="756"/>
      <c r="S185" s="271"/>
      <c r="T185" s="617"/>
      <c r="U185" s="755"/>
      <c r="V185" s="756"/>
      <c r="W185" s="271"/>
      <c r="X185" s="617"/>
      <c r="Y185" s="755"/>
      <c r="Z185" s="756"/>
      <c r="AA185" s="270"/>
      <c r="AB185" s="617"/>
      <c r="AC185" s="755"/>
      <c r="AD185" s="756"/>
      <c r="AE185" s="500"/>
      <c r="AF185" s="500"/>
      <c r="AG185" s="500"/>
      <c r="AH185" s="500"/>
      <c r="AI185" s="500"/>
      <c r="AJ185" s="501"/>
      <c r="AK185" s="274"/>
      <c r="AL185" s="274"/>
      <c r="AM185" s="185"/>
      <c r="AN185" s="185"/>
      <c r="AO185" s="185"/>
      <c r="AP185" s="185"/>
      <c r="AQ185" s="185"/>
      <c r="AR185" s="185"/>
      <c r="AS185" s="185"/>
      <c r="AT185" s="185"/>
      <c r="AU185" s="185"/>
      <c r="AV185" s="185"/>
      <c r="AW185" s="185"/>
      <c r="AX185" s="185"/>
      <c r="AY185" s="185"/>
      <c r="AZ185" s="185"/>
      <c r="BA185" s="185"/>
      <c r="BB185" s="185"/>
      <c r="BC185" s="185"/>
      <c r="BD185" s="220"/>
    </row>
    <row r="186" spans="1:58" ht="16.149999999999999" customHeight="1">
      <c r="A186" s="179"/>
      <c r="B186" s="216"/>
      <c r="C186" s="600"/>
      <c r="D186" s="601"/>
      <c r="E186" s="601"/>
      <c r="F186" s="602"/>
      <c r="G186" s="598"/>
      <c r="H186" s="776"/>
      <c r="I186" s="776"/>
      <c r="J186" s="777"/>
      <c r="K186" s="606"/>
      <c r="L186" s="607"/>
      <c r="M186" s="607"/>
      <c r="N186" s="608"/>
      <c r="O186" s="267"/>
      <c r="P186" s="757"/>
      <c r="Q186" s="757"/>
      <c r="R186" s="758"/>
      <c r="S186" s="267"/>
      <c r="T186" s="757"/>
      <c r="U186" s="757"/>
      <c r="V186" s="758"/>
      <c r="W186" s="267"/>
      <c r="X186" s="757"/>
      <c r="Y186" s="757"/>
      <c r="Z186" s="758"/>
      <c r="AA186" s="247"/>
      <c r="AB186" s="757"/>
      <c r="AC186" s="757"/>
      <c r="AD186" s="758"/>
      <c r="AE186" s="500"/>
      <c r="AF186" s="500"/>
      <c r="AG186" s="500"/>
      <c r="AH186" s="500"/>
      <c r="AI186" s="500"/>
      <c r="AJ186" s="501"/>
      <c r="AK186" s="274"/>
      <c r="AL186" s="274"/>
      <c r="AM186" s="185"/>
      <c r="AN186" s="185"/>
      <c r="AO186" s="185"/>
      <c r="AP186" s="185"/>
      <c r="AQ186" s="185"/>
      <c r="AR186" s="185"/>
      <c r="AS186" s="185"/>
      <c r="AT186" s="185"/>
      <c r="AU186" s="185"/>
      <c r="AV186" s="185"/>
      <c r="AW186" s="185"/>
      <c r="AX186" s="185"/>
      <c r="AY186" s="185"/>
      <c r="AZ186" s="185"/>
      <c r="BA186" s="185"/>
      <c r="BB186" s="185"/>
      <c r="BC186" s="185"/>
      <c r="BD186" s="220"/>
    </row>
    <row r="187" spans="1:58" ht="16.149999999999999" customHeight="1">
      <c r="A187" s="179"/>
      <c r="B187" s="216"/>
      <c r="C187" s="597" t="s">
        <v>163</v>
      </c>
      <c r="D187" s="590"/>
      <c r="E187" s="590"/>
      <c r="F187" s="591"/>
      <c r="G187" s="748" t="s">
        <v>155</v>
      </c>
      <c r="H187" s="749"/>
      <c r="I187" s="749"/>
      <c r="J187" s="749"/>
      <c r="K187" s="584" t="str">
        <f>入力用①!G43</f>
        <v/>
      </c>
      <c r="L187" s="585"/>
      <c r="M187" s="585"/>
      <c r="N187" s="585"/>
      <c r="O187" s="584" t="str">
        <f>入力用①!H43</f>
        <v/>
      </c>
      <c r="P187" s="585"/>
      <c r="Q187" s="585"/>
      <c r="R187" s="585"/>
      <c r="S187" s="584" t="str">
        <f>入力用①!I43</f>
        <v/>
      </c>
      <c r="T187" s="585"/>
      <c r="U187" s="585"/>
      <c r="V187" s="585"/>
      <c r="W187" s="584" t="str">
        <f>入力用①!J43</f>
        <v/>
      </c>
      <c r="X187" s="585"/>
      <c r="Y187" s="585"/>
      <c r="Z187" s="585"/>
      <c r="AA187" s="575" t="str">
        <f>入力用①!K43</f>
        <v/>
      </c>
      <c r="AB187" s="576"/>
      <c r="AC187" s="576"/>
      <c r="AD187" s="577"/>
      <c r="AE187" s="609"/>
      <c r="AF187" s="610"/>
      <c r="AG187" s="610"/>
      <c r="AH187" s="610"/>
      <c r="AI187" s="610"/>
      <c r="AJ187" s="611"/>
      <c r="AK187" s="274"/>
      <c r="AL187" s="274"/>
      <c r="AM187" s="185"/>
      <c r="AN187" s="185"/>
      <c r="AO187" s="185"/>
      <c r="AP187" s="185"/>
      <c r="AQ187" s="185"/>
      <c r="AR187" s="185"/>
      <c r="AS187" s="185"/>
      <c r="AT187" s="185"/>
      <c r="AU187" s="185"/>
      <c r="AV187" s="185"/>
      <c r="AW187" s="185"/>
      <c r="AX187" s="185"/>
      <c r="AY187" s="185"/>
      <c r="AZ187" s="185"/>
      <c r="BA187" s="185"/>
      <c r="BB187" s="185"/>
      <c r="BC187" s="185"/>
      <c r="BD187" s="220"/>
      <c r="BF187" s="283"/>
    </row>
    <row r="188" spans="1:58" ht="16.149999999999999" hidden="1" customHeight="1">
      <c r="A188" s="179"/>
      <c r="B188" s="216"/>
      <c r="C188" s="598"/>
      <c r="D188" s="489"/>
      <c r="E188" s="489"/>
      <c r="F188" s="593"/>
      <c r="G188" s="750"/>
      <c r="H188" s="751"/>
      <c r="I188" s="751"/>
      <c r="J188" s="751"/>
      <c r="K188" s="586"/>
      <c r="L188" s="587"/>
      <c r="M188" s="587"/>
      <c r="N188" s="587"/>
      <c r="O188" s="586"/>
      <c r="P188" s="587"/>
      <c r="Q188" s="587"/>
      <c r="R188" s="587"/>
      <c r="S188" s="586"/>
      <c r="T188" s="587"/>
      <c r="U188" s="587"/>
      <c r="V188" s="587"/>
      <c r="W188" s="586"/>
      <c r="X188" s="587"/>
      <c r="Y188" s="587"/>
      <c r="Z188" s="587"/>
      <c r="AA188" s="578"/>
      <c r="AB188" s="579"/>
      <c r="AC188" s="579"/>
      <c r="AD188" s="580"/>
      <c r="AE188" s="612"/>
      <c r="AF188" s="613"/>
      <c r="AG188" s="613"/>
      <c r="AH188" s="613"/>
      <c r="AI188" s="613"/>
      <c r="AJ188" s="614"/>
      <c r="AK188" s="274"/>
      <c r="AL188" s="274"/>
      <c r="AM188" s="185"/>
      <c r="AN188" s="185"/>
      <c r="AO188" s="185"/>
      <c r="AP188" s="185"/>
      <c r="AQ188" s="185"/>
      <c r="AR188" s="185"/>
      <c r="AS188" s="185"/>
      <c r="AT188" s="185"/>
      <c r="AU188" s="185"/>
      <c r="AV188" s="185"/>
      <c r="AW188" s="185"/>
      <c r="AX188" s="185"/>
      <c r="AY188" s="185"/>
      <c r="AZ188" s="185"/>
      <c r="BA188" s="185"/>
      <c r="BB188" s="185"/>
      <c r="BC188" s="185"/>
      <c r="BD188" s="220"/>
      <c r="BF188" s="283"/>
    </row>
    <row r="189" spans="1:58" ht="16.149999999999999" customHeight="1">
      <c r="A189" s="179"/>
      <c r="B189" s="216"/>
      <c r="C189" s="599"/>
      <c r="D189" s="489"/>
      <c r="E189" s="489"/>
      <c r="F189" s="593"/>
      <c r="G189" s="750"/>
      <c r="H189" s="751"/>
      <c r="I189" s="751"/>
      <c r="J189" s="751"/>
      <c r="K189" s="588"/>
      <c r="L189" s="588"/>
      <c r="M189" s="588"/>
      <c r="N189" s="588"/>
      <c r="O189" s="588"/>
      <c r="P189" s="588"/>
      <c r="Q189" s="588"/>
      <c r="R189" s="588"/>
      <c r="S189" s="588"/>
      <c r="T189" s="588"/>
      <c r="U189" s="588"/>
      <c r="V189" s="588"/>
      <c r="W189" s="588"/>
      <c r="X189" s="588"/>
      <c r="Y189" s="588"/>
      <c r="Z189" s="588"/>
      <c r="AA189" s="581"/>
      <c r="AB189" s="582"/>
      <c r="AC189" s="582"/>
      <c r="AD189" s="583"/>
      <c r="AE189" s="613"/>
      <c r="AF189" s="613"/>
      <c r="AG189" s="613"/>
      <c r="AH189" s="613"/>
      <c r="AI189" s="613"/>
      <c r="AJ189" s="614"/>
      <c r="AK189" s="274"/>
      <c r="AL189" s="274"/>
      <c r="AM189" s="185"/>
      <c r="AN189" s="185"/>
      <c r="AO189" s="185"/>
      <c r="AP189" s="185"/>
      <c r="AQ189" s="185"/>
      <c r="AR189" s="185"/>
      <c r="AS189" s="185"/>
      <c r="AT189" s="185"/>
      <c r="AU189" s="185"/>
      <c r="AV189" s="185"/>
      <c r="AW189" s="185"/>
      <c r="AX189" s="185"/>
      <c r="AY189" s="185"/>
      <c r="AZ189" s="185"/>
      <c r="BA189" s="185"/>
      <c r="BB189" s="185"/>
      <c r="BC189" s="185"/>
      <c r="BD189" s="220"/>
      <c r="BF189" s="283"/>
    </row>
    <row r="190" spans="1:58" ht="16.149999999999999" customHeight="1">
      <c r="A190" s="179"/>
      <c r="B190" s="216"/>
      <c r="C190" s="599"/>
      <c r="D190" s="489"/>
      <c r="E190" s="489"/>
      <c r="F190" s="593"/>
      <c r="G190" s="748" t="s">
        <v>156</v>
      </c>
      <c r="H190" s="774"/>
      <c r="I190" s="774"/>
      <c r="J190" s="775"/>
      <c r="K190" s="603"/>
      <c r="L190" s="604"/>
      <c r="M190" s="604"/>
      <c r="N190" s="605"/>
      <c r="O190" s="257" t="s">
        <v>157</v>
      </c>
      <c r="P190" s="752" t="str">
        <f>IF(入力用①!H44="","",入力用①!H44)</f>
        <v/>
      </c>
      <c r="Q190" s="753"/>
      <c r="R190" s="754"/>
      <c r="S190" s="257" t="s">
        <v>158</v>
      </c>
      <c r="T190" s="752" t="str">
        <f>IF(入力用①!I44="","",入力用①!I44)</f>
        <v/>
      </c>
      <c r="U190" s="753"/>
      <c r="V190" s="754"/>
      <c r="W190" s="257" t="s">
        <v>159</v>
      </c>
      <c r="X190" s="752" t="str">
        <f>IF(入力用①!J44="","",入力用①!J44)</f>
        <v/>
      </c>
      <c r="Y190" s="753"/>
      <c r="Z190" s="754"/>
      <c r="AA190" s="257" t="s">
        <v>160</v>
      </c>
      <c r="AB190" s="752" t="str">
        <f>IF(入力用①!K44="","",入力用①!K44)</f>
        <v/>
      </c>
      <c r="AC190" s="753"/>
      <c r="AD190" s="754"/>
      <c r="AE190" s="498" t="str">
        <f>入力用①!L43</f>
        <v/>
      </c>
      <c r="AF190" s="498"/>
      <c r="AG190" s="498"/>
      <c r="AH190" s="498"/>
      <c r="AI190" s="498"/>
      <c r="AJ190" s="499"/>
      <c r="AK190" s="274" t="str">
        <f>IF(AB190="","",IF(VALUE(AB190)&gt;=$AI$223,"M",IF(VALUE(AB190)&gt;$AI$224,"I","")))</f>
        <v/>
      </c>
      <c r="AL190" s="274" t="str">
        <f>IF($AE190="","",IF($AE190&gt;=$AI$223,"M",IF(AE190&gt;$AI$224,"I","")))</f>
        <v/>
      </c>
      <c r="AM190" s="503" t="str">
        <f>IF($C$246="",IF($AK$223&gt;0,"対前年度比（D）で改善できなかった（増加した）ものがあります。",""),"")</f>
        <v/>
      </c>
      <c r="AN190" s="503"/>
      <c r="AO190" s="503"/>
      <c r="AP190" s="503"/>
      <c r="AQ190" s="503"/>
      <c r="AR190" s="503"/>
      <c r="AS190" s="503"/>
      <c r="AT190" s="503"/>
      <c r="AU190" s="504"/>
      <c r="AV190" s="595" t="str">
        <f>IF($C$229="",IF($AL$223&gt;0,"５年度間平均原単位変化で改善できなかった（報告年度の原単位が初年度よりも増加した）ものがあります。",""),"")</f>
        <v/>
      </c>
      <c r="AW190" s="596"/>
      <c r="AX190" s="596"/>
      <c r="AY190" s="596"/>
      <c r="AZ190" s="596"/>
      <c r="BA190" s="596"/>
      <c r="BB190" s="596"/>
      <c r="BC190" s="596"/>
      <c r="BD190" s="596"/>
    </row>
    <row r="191" spans="1:58" ht="16.149999999999999" hidden="1" customHeight="1">
      <c r="A191" s="179"/>
      <c r="B191" s="216"/>
      <c r="C191" s="599"/>
      <c r="D191" s="489"/>
      <c r="E191" s="489"/>
      <c r="F191" s="593"/>
      <c r="G191" s="750"/>
      <c r="H191" s="776"/>
      <c r="I191" s="776"/>
      <c r="J191" s="777"/>
      <c r="K191" s="606"/>
      <c r="L191" s="607"/>
      <c r="M191" s="607"/>
      <c r="N191" s="608"/>
      <c r="O191" s="271"/>
      <c r="P191" s="617"/>
      <c r="Q191" s="755"/>
      <c r="R191" s="756"/>
      <c r="S191" s="271"/>
      <c r="T191" s="617"/>
      <c r="U191" s="755"/>
      <c r="V191" s="756"/>
      <c r="W191" s="271"/>
      <c r="X191" s="617"/>
      <c r="Y191" s="755"/>
      <c r="Z191" s="756"/>
      <c r="AA191" s="270"/>
      <c r="AB191" s="617"/>
      <c r="AC191" s="755"/>
      <c r="AD191" s="756"/>
      <c r="AE191" s="500"/>
      <c r="AF191" s="500"/>
      <c r="AG191" s="500"/>
      <c r="AH191" s="500"/>
      <c r="AI191" s="500"/>
      <c r="AJ191" s="501"/>
      <c r="AK191" s="274"/>
      <c r="AL191" s="274"/>
      <c r="AM191" s="503"/>
      <c r="AN191" s="503"/>
      <c r="AO191" s="503"/>
      <c r="AP191" s="503"/>
      <c r="AQ191" s="503"/>
      <c r="AR191" s="503"/>
      <c r="AS191" s="503"/>
      <c r="AT191" s="503"/>
      <c r="AU191" s="504"/>
      <c r="AV191" s="595"/>
      <c r="AW191" s="596"/>
      <c r="AX191" s="596"/>
      <c r="AY191" s="596"/>
      <c r="AZ191" s="596"/>
      <c r="BA191" s="596"/>
      <c r="BB191" s="596"/>
      <c r="BC191" s="596"/>
      <c r="BD191" s="596"/>
    </row>
    <row r="192" spans="1:58" ht="16.149999999999999" customHeight="1">
      <c r="A192" s="179"/>
      <c r="B192" s="216"/>
      <c r="C192" s="600"/>
      <c r="D192" s="601"/>
      <c r="E192" s="601"/>
      <c r="F192" s="602"/>
      <c r="G192" s="598"/>
      <c r="H192" s="776"/>
      <c r="I192" s="776"/>
      <c r="J192" s="777"/>
      <c r="K192" s="606"/>
      <c r="L192" s="607"/>
      <c r="M192" s="607"/>
      <c r="N192" s="608"/>
      <c r="O192" s="267"/>
      <c r="P192" s="757"/>
      <c r="Q192" s="757"/>
      <c r="R192" s="758"/>
      <c r="S192" s="267"/>
      <c r="T192" s="757"/>
      <c r="U192" s="757"/>
      <c r="V192" s="758"/>
      <c r="W192" s="267"/>
      <c r="X192" s="757"/>
      <c r="Y192" s="757"/>
      <c r="Z192" s="758"/>
      <c r="AA192" s="247"/>
      <c r="AB192" s="757"/>
      <c r="AC192" s="757"/>
      <c r="AD192" s="758"/>
      <c r="AE192" s="500"/>
      <c r="AF192" s="500"/>
      <c r="AG192" s="500"/>
      <c r="AH192" s="500"/>
      <c r="AI192" s="500"/>
      <c r="AJ192" s="501"/>
      <c r="AK192" s="274"/>
      <c r="AL192" s="274"/>
      <c r="AM192" s="503"/>
      <c r="AN192" s="503"/>
      <c r="AO192" s="503"/>
      <c r="AP192" s="503"/>
      <c r="AQ192" s="503"/>
      <c r="AR192" s="503"/>
      <c r="AS192" s="503"/>
      <c r="AT192" s="503"/>
      <c r="AU192" s="504"/>
      <c r="AV192" s="596"/>
      <c r="AW192" s="596"/>
      <c r="AX192" s="596"/>
      <c r="AY192" s="596"/>
      <c r="AZ192" s="596"/>
      <c r="BA192" s="596"/>
      <c r="BB192" s="596"/>
      <c r="BC192" s="596"/>
      <c r="BD192" s="596"/>
    </row>
    <row r="193" spans="1:58" ht="16.149999999999999" customHeight="1">
      <c r="A193" s="179"/>
      <c r="B193" s="216"/>
      <c r="C193" s="597" t="s">
        <v>164</v>
      </c>
      <c r="D193" s="590"/>
      <c r="E193" s="590"/>
      <c r="F193" s="591"/>
      <c r="G193" s="748" t="s">
        <v>155</v>
      </c>
      <c r="H193" s="749"/>
      <c r="I193" s="749"/>
      <c r="J193" s="749"/>
      <c r="K193" s="584" t="str">
        <f>入力用①!G47</f>
        <v/>
      </c>
      <c r="L193" s="585"/>
      <c r="M193" s="585"/>
      <c r="N193" s="585"/>
      <c r="O193" s="584" t="str">
        <f>入力用①!H47</f>
        <v/>
      </c>
      <c r="P193" s="585"/>
      <c r="Q193" s="585"/>
      <c r="R193" s="585"/>
      <c r="S193" s="584" t="str">
        <f>入力用①!I47</f>
        <v/>
      </c>
      <c r="T193" s="585"/>
      <c r="U193" s="585"/>
      <c r="V193" s="585"/>
      <c r="W193" s="584" t="str">
        <f>入力用①!J47</f>
        <v/>
      </c>
      <c r="X193" s="585"/>
      <c r="Y193" s="585"/>
      <c r="Z193" s="585"/>
      <c r="AA193" s="575" t="str">
        <f>入力用①!K47</f>
        <v/>
      </c>
      <c r="AB193" s="576"/>
      <c r="AC193" s="576"/>
      <c r="AD193" s="577"/>
      <c r="AE193" s="609"/>
      <c r="AF193" s="610"/>
      <c r="AG193" s="610"/>
      <c r="AH193" s="610"/>
      <c r="AI193" s="610"/>
      <c r="AJ193" s="611"/>
      <c r="AK193" s="274"/>
      <c r="AL193" s="274"/>
      <c r="AM193" s="504"/>
      <c r="AN193" s="504"/>
      <c r="AO193" s="504"/>
      <c r="AP193" s="504"/>
      <c r="AQ193" s="504"/>
      <c r="AR193" s="504"/>
      <c r="AS193" s="504"/>
      <c r="AT193" s="504"/>
      <c r="AU193" s="504"/>
      <c r="AV193" s="596"/>
      <c r="AW193" s="596"/>
      <c r="AX193" s="596"/>
      <c r="AY193" s="596"/>
      <c r="AZ193" s="596"/>
      <c r="BA193" s="596"/>
      <c r="BB193" s="596"/>
      <c r="BC193" s="596"/>
      <c r="BD193" s="596"/>
      <c r="BF193" s="283"/>
    </row>
    <row r="194" spans="1:58" ht="16.149999999999999" hidden="1" customHeight="1">
      <c r="A194" s="179"/>
      <c r="B194" s="216"/>
      <c r="C194" s="598"/>
      <c r="D194" s="489"/>
      <c r="E194" s="489"/>
      <c r="F194" s="593"/>
      <c r="G194" s="750"/>
      <c r="H194" s="751"/>
      <c r="I194" s="751"/>
      <c r="J194" s="751"/>
      <c r="K194" s="586"/>
      <c r="L194" s="587"/>
      <c r="M194" s="587"/>
      <c r="N194" s="587"/>
      <c r="O194" s="586"/>
      <c r="P194" s="587"/>
      <c r="Q194" s="587"/>
      <c r="R194" s="587"/>
      <c r="S194" s="586"/>
      <c r="T194" s="587"/>
      <c r="U194" s="587"/>
      <c r="V194" s="587"/>
      <c r="W194" s="586"/>
      <c r="X194" s="587"/>
      <c r="Y194" s="587"/>
      <c r="Z194" s="587"/>
      <c r="AA194" s="578"/>
      <c r="AB194" s="579"/>
      <c r="AC194" s="579"/>
      <c r="AD194" s="580"/>
      <c r="AE194" s="612"/>
      <c r="AF194" s="613"/>
      <c r="AG194" s="613"/>
      <c r="AH194" s="613"/>
      <c r="AI194" s="613"/>
      <c r="AJ194" s="614"/>
      <c r="AK194" s="274"/>
      <c r="AL194" s="274"/>
      <c r="AM194" s="505"/>
      <c r="AN194" s="505"/>
      <c r="AO194" s="505"/>
      <c r="AP194" s="505"/>
      <c r="AQ194" s="505"/>
      <c r="AR194" s="505"/>
      <c r="AS194" s="505"/>
      <c r="AT194" s="505"/>
      <c r="AU194" s="505"/>
      <c r="AV194" s="437"/>
      <c r="AW194" s="437"/>
      <c r="AX194" s="437"/>
      <c r="AY194" s="437"/>
      <c r="AZ194" s="437"/>
      <c r="BA194" s="437"/>
      <c r="BB194" s="437"/>
      <c r="BC194" s="437"/>
      <c r="BD194" s="437"/>
      <c r="BF194" s="283"/>
    </row>
    <row r="195" spans="1:58" ht="16.149999999999999" customHeight="1">
      <c r="A195" s="179"/>
      <c r="B195" s="216"/>
      <c r="C195" s="599"/>
      <c r="D195" s="489"/>
      <c r="E195" s="489"/>
      <c r="F195" s="593"/>
      <c r="G195" s="750"/>
      <c r="H195" s="751"/>
      <c r="I195" s="751"/>
      <c r="J195" s="751"/>
      <c r="K195" s="588"/>
      <c r="L195" s="588"/>
      <c r="M195" s="588"/>
      <c r="N195" s="588"/>
      <c r="O195" s="588"/>
      <c r="P195" s="588"/>
      <c r="Q195" s="588"/>
      <c r="R195" s="588"/>
      <c r="S195" s="588"/>
      <c r="T195" s="588"/>
      <c r="U195" s="588"/>
      <c r="V195" s="588"/>
      <c r="W195" s="588"/>
      <c r="X195" s="588"/>
      <c r="Y195" s="588"/>
      <c r="Z195" s="588"/>
      <c r="AA195" s="581"/>
      <c r="AB195" s="582"/>
      <c r="AC195" s="582"/>
      <c r="AD195" s="583"/>
      <c r="AE195" s="613"/>
      <c r="AF195" s="613"/>
      <c r="AG195" s="613"/>
      <c r="AH195" s="613"/>
      <c r="AI195" s="613"/>
      <c r="AJ195" s="614"/>
      <c r="AK195" s="274"/>
      <c r="AL195" s="274"/>
      <c r="AM195" s="505"/>
      <c r="AN195" s="505"/>
      <c r="AO195" s="505"/>
      <c r="AP195" s="505"/>
      <c r="AQ195" s="505"/>
      <c r="AR195" s="505"/>
      <c r="AS195" s="505"/>
      <c r="AT195" s="505"/>
      <c r="AU195" s="505"/>
      <c r="AV195" s="437"/>
      <c r="AW195" s="437"/>
      <c r="AX195" s="437"/>
      <c r="AY195" s="437"/>
      <c r="AZ195" s="437"/>
      <c r="BA195" s="437"/>
      <c r="BB195" s="437"/>
      <c r="BC195" s="437"/>
      <c r="BD195" s="437"/>
      <c r="BF195" s="283"/>
    </row>
    <row r="196" spans="1:58" ht="16.149999999999999" customHeight="1">
      <c r="A196" s="179"/>
      <c r="B196" s="216"/>
      <c r="C196" s="599"/>
      <c r="D196" s="489"/>
      <c r="E196" s="489"/>
      <c r="F196" s="593"/>
      <c r="G196" s="748" t="s">
        <v>156</v>
      </c>
      <c r="H196" s="774"/>
      <c r="I196" s="774"/>
      <c r="J196" s="775"/>
      <c r="K196" s="603"/>
      <c r="L196" s="604"/>
      <c r="M196" s="604"/>
      <c r="N196" s="605"/>
      <c r="O196" s="257" t="s">
        <v>157</v>
      </c>
      <c r="P196" s="752" t="str">
        <f>IF(入力用①!H48="","",入力用①!H48)</f>
        <v/>
      </c>
      <c r="Q196" s="753"/>
      <c r="R196" s="754"/>
      <c r="S196" s="257" t="s">
        <v>158</v>
      </c>
      <c r="T196" s="752" t="str">
        <f>IF(入力用①!I48="","",入力用①!I48)</f>
        <v/>
      </c>
      <c r="U196" s="753"/>
      <c r="V196" s="754"/>
      <c r="W196" s="257" t="s">
        <v>159</v>
      </c>
      <c r="X196" s="752" t="str">
        <f>IF(入力用①!J48="","",入力用①!J48)</f>
        <v/>
      </c>
      <c r="Y196" s="753"/>
      <c r="Z196" s="754"/>
      <c r="AA196" s="257" t="s">
        <v>160</v>
      </c>
      <c r="AB196" s="752" t="str">
        <f>IF(入力用①!K48="","",入力用①!K48)</f>
        <v/>
      </c>
      <c r="AC196" s="753"/>
      <c r="AD196" s="754"/>
      <c r="AE196" s="498" t="str">
        <f>入力用①!L47</f>
        <v/>
      </c>
      <c r="AF196" s="498"/>
      <c r="AG196" s="498"/>
      <c r="AH196" s="498"/>
      <c r="AI196" s="498"/>
      <c r="AJ196" s="499"/>
      <c r="AK196" s="274" t="str">
        <f>IF(AB196="","",IF(VALUE(AB196)&gt;=$AI$223,"M",IF(VALUE(AB196)&gt;$AI$224,"I","")))</f>
        <v/>
      </c>
      <c r="AL196" s="274" t="str">
        <f>IF($AE196="","",IF($AE196&gt;=$AI$223,"M",IF(AE196&gt;$AI$224,"I","")))</f>
        <v/>
      </c>
      <c r="AM196" s="896" t="str">
        <f>IF($AK$223&gt;0,"黄色セルの素材について、【第６表】の（ロ）に理由を入力して下さい。","")</f>
        <v/>
      </c>
      <c r="AN196" s="896"/>
      <c r="AO196" s="896"/>
      <c r="AP196" s="896"/>
      <c r="AQ196" s="896"/>
      <c r="AR196" s="896"/>
      <c r="AS196" s="896"/>
      <c r="AT196" s="896"/>
      <c r="AU196" s="504"/>
      <c r="AV196" s="595" t="str">
        <f>IF($C$229="",IF($AL$223&gt;0,"赤色セルの素材について、【第６表】の（イ）に理由を入力して下さい。",""),"")</f>
        <v/>
      </c>
      <c r="AW196" s="437"/>
      <c r="AX196" s="437"/>
      <c r="AY196" s="437"/>
      <c r="AZ196" s="437"/>
      <c r="BA196" s="437"/>
      <c r="BB196" s="437"/>
      <c r="BC196" s="437"/>
      <c r="BD196" s="437"/>
    </row>
    <row r="197" spans="1:58" ht="16.149999999999999" hidden="1" customHeight="1">
      <c r="A197" s="179"/>
      <c r="B197" s="216"/>
      <c r="C197" s="599"/>
      <c r="D197" s="489"/>
      <c r="E197" s="489"/>
      <c r="F197" s="593"/>
      <c r="G197" s="750"/>
      <c r="H197" s="776"/>
      <c r="I197" s="776"/>
      <c r="J197" s="777"/>
      <c r="K197" s="606"/>
      <c r="L197" s="607"/>
      <c r="M197" s="607"/>
      <c r="N197" s="608"/>
      <c r="O197" s="271"/>
      <c r="P197" s="617"/>
      <c r="Q197" s="755"/>
      <c r="R197" s="756"/>
      <c r="S197" s="271"/>
      <c r="T197" s="617"/>
      <c r="U197" s="755"/>
      <c r="V197" s="756"/>
      <c r="W197" s="271"/>
      <c r="X197" s="617"/>
      <c r="Y197" s="755"/>
      <c r="Z197" s="756"/>
      <c r="AA197" s="270"/>
      <c r="AB197" s="617"/>
      <c r="AC197" s="755"/>
      <c r="AD197" s="756"/>
      <c r="AE197" s="500"/>
      <c r="AF197" s="500"/>
      <c r="AG197" s="500"/>
      <c r="AH197" s="500"/>
      <c r="AI197" s="500"/>
      <c r="AJ197" s="501"/>
      <c r="AK197" s="274"/>
      <c r="AL197" s="274"/>
      <c r="AM197" s="896"/>
      <c r="AN197" s="896"/>
      <c r="AO197" s="896"/>
      <c r="AP197" s="896"/>
      <c r="AQ197" s="896"/>
      <c r="AR197" s="896"/>
      <c r="AS197" s="896"/>
      <c r="AT197" s="896"/>
      <c r="AU197" s="504"/>
      <c r="AV197" s="437"/>
      <c r="AW197" s="437"/>
      <c r="AX197" s="437"/>
      <c r="AY197" s="437"/>
      <c r="AZ197" s="437"/>
      <c r="BA197" s="437"/>
      <c r="BB197" s="437"/>
      <c r="BC197" s="437"/>
      <c r="BD197" s="437"/>
    </row>
    <row r="198" spans="1:58" ht="16.149999999999999" customHeight="1">
      <c r="A198" s="179"/>
      <c r="B198" s="216"/>
      <c r="C198" s="600"/>
      <c r="D198" s="601"/>
      <c r="E198" s="601"/>
      <c r="F198" s="602"/>
      <c r="G198" s="598"/>
      <c r="H198" s="776"/>
      <c r="I198" s="776"/>
      <c r="J198" s="777"/>
      <c r="K198" s="606"/>
      <c r="L198" s="607"/>
      <c r="M198" s="607"/>
      <c r="N198" s="608"/>
      <c r="O198" s="267"/>
      <c r="P198" s="757"/>
      <c r="Q198" s="757"/>
      <c r="R198" s="758"/>
      <c r="S198" s="267"/>
      <c r="T198" s="757"/>
      <c r="U198" s="757"/>
      <c r="V198" s="758"/>
      <c r="W198" s="267"/>
      <c r="X198" s="757"/>
      <c r="Y198" s="757"/>
      <c r="Z198" s="758"/>
      <c r="AA198" s="247"/>
      <c r="AB198" s="757"/>
      <c r="AC198" s="757"/>
      <c r="AD198" s="758"/>
      <c r="AE198" s="500"/>
      <c r="AF198" s="500"/>
      <c r="AG198" s="500"/>
      <c r="AH198" s="500"/>
      <c r="AI198" s="500"/>
      <c r="AJ198" s="501"/>
      <c r="AK198" s="274"/>
      <c r="AL198" s="274"/>
      <c r="AM198" s="896"/>
      <c r="AN198" s="896"/>
      <c r="AO198" s="896"/>
      <c r="AP198" s="896"/>
      <c r="AQ198" s="896"/>
      <c r="AR198" s="896"/>
      <c r="AS198" s="896"/>
      <c r="AT198" s="896"/>
      <c r="AU198" s="504"/>
      <c r="AV198" s="437"/>
      <c r="AW198" s="437"/>
      <c r="AX198" s="437"/>
      <c r="AY198" s="437"/>
      <c r="AZ198" s="437"/>
      <c r="BA198" s="437"/>
      <c r="BB198" s="437"/>
      <c r="BC198" s="437"/>
      <c r="BD198" s="437"/>
    </row>
    <row r="199" spans="1:58" ht="16.149999999999999" customHeight="1">
      <c r="A199" s="179"/>
      <c r="B199" s="589" t="s">
        <v>165</v>
      </c>
      <c r="C199" s="590"/>
      <c r="D199" s="590"/>
      <c r="E199" s="590"/>
      <c r="F199" s="591"/>
      <c r="G199" s="748" t="s">
        <v>155</v>
      </c>
      <c r="H199" s="749"/>
      <c r="I199" s="749"/>
      <c r="J199" s="749"/>
      <c r="K199" s="584" t="str">
        <f>入力用①!G51</f>
        <v/>
      </c>
      <c r="L199" s="585"/>
      <c r="M199" s="585"/>
      <c r="N199" s="585"/>
      <c r="O199" s="584" t="str">
        <f>入力用①!H51</f>
        <v/>
      </c>
      <c r="P199" s="585"/>
      <c r="Q199" s="585"/>
      <c r="R199" s="585"/>
      <c r="S199" s="584" t="str">
        <f>入力用①!I51</f>
        <v/>
      </c>
      <c r="T199" s="585"/>
      <c r="U199" s="585"/>
      <c r="V199" s="585"/>
      <c r="W199" s="584" t="str">
        <f>入力用①!J51</f>
        <v/>
      </c>
      <c r="X199" s="585"/>
      <c r="Y199" s="585"/>
      <c r="Z199" s="585"/>
      <c r="AA199" s="575" t="str">
        <f>入力用①!K51</f>
        <v/>
      </c>
      <c r="AB199" s="576"/>
      <c r="AC199" s="576"/>
      <c r="AD199" s="577"/>
      <c r="AE199" s="609"/>
      <c r="AF199" s="610"/>
      <c r="AG199" s="610"/>
      <c r="AH199" s="610"/>
      <c r="AI199" s="610"/>
      <c r="AJ199" s="611"/>
      <c r="AK199" s="274"/>
      <c r="AL199" s="274"/>
      <c r="AM199" s="896"/>
      <c r="AN199" s="896"/>
      <c r="AO199" s="896"/>
      <c r="AP199" s="896"/>
      <c r="AQ199" s="896"/>
      <c r="AR199" s="896"/>
      <c r="AS199" s="896"/>
      <c r="AT199" s="896"/>
      <c r="AU199" s="504"/>
      <c r="AV199" s="437"/>
      <c r="AW199" s="437"/>
      <c r="AX199" s="437"/>
      <c r="AY199" s="437"/>
      <c r="AZ199" s="437"/>
      <c r="BA199" s="437"/>
      <c r="BB199" s="437"/>
      <c r="BC199" s="437"/>
      <c r="BD199" s="437"/>
    </row>
    <row r="200" spans="1:58" ht="16.149999999999999" hidden="1" customHeight="1">
      <c r="A200" s="179"/>
      <c r="B200" s="592"/>
      <c r="C200" s="489"/>
      <c r="D200" s="489"/>
      <c r="E200" s="489"/>
      <c r="F200" s="593"/>
      <c r="G200" s="750"/>
      <c r="H200" s="751"/>
      <c r="I200" s="751"/>
      <c r="J200" s="751"/>
      <c r="K200" s="586"/>
      <c r="L200" s="587"/>
      <c r="M200" s="587"/>
      <c r="N200" s="587"/>
      <c r="O200" s="586"/>
      <c r="P200" s="587"/>
      <c r="Q200" s="587"/>
      <c r="R200" s="587"/>
      <c r="S200" s="586"/>
      <c r="T200" s="587"/>
      <c r="U200" s="587"/>
      <c r="V200" s="587"/>
      <c r="W200" s="586"/>
      <c r="X200" s="587"/>
      <c r="Y200" s="587"/>
      <c r="Z200" s="587"/>
      <c r="AA200" s="578"/>
      <c r="AB200" s="579"/>
      <c r="AC200" s="579"/>
      <c r="AD200" s="580"/>
      <c r="AE200" s="612"/>
      <c r="AF200" s="613"/>
      <c r="AG200" s="613"/>
      <c r="AH200" s="613"/>
      <c r="AI200" s="613"/>
      <c r="AJ200" s="614"/>
      <c r="AK200" s="274"/>
      <c r="AL200" s="274"/>
      <c r="AM200" s="504"/>
      <c r="AN200" s="504"/>
      <c r="AO200" s="504"/>
      <c r="AP200" s="504"/>
      <c r="AQ200" s="504"/>
      <c r="AR200" s="504"/>
      <c r="AS200" s="504"/>
      <c r="AT200" s="504"/>
      <c r="AU200" s="504"/>
      <c r="AV200" s="437"/>
      <c r="AW200" s="437"/>
      <c r="AX200" s="437"/>
      <c r="AY200" s="437"/>
      <c r="AZ200" s="437"/>
      <c r="BA200" s="437"/>
      <c r="BB200" s="437"/>
      <c r="BC200" s="437"/>
      <c r="BD200" s="437"/>
    </row>
    <row r="201" spans="1:58" ht="16.149999999999999" customHeight="1">
      <c r="A201" s="179"/>
      <c r="B201" s="594"/>
      <c r="C201" s="489"/>
      <c r="D201" s="489"/>
      <c r="E201" s="489"/>
      <c r="F201" s="593"/>
      <c r="G201" s="750"/>
      <c r="H201" s="751"/>
      <c r="I201" s="751"/>
      <c r="J201" s="751"/>
      <c r="K201" s="588"/>
      <c r="L201" s="588"/>
      <c r="M201" s="588"/>
      <c r="N201" s="588"/>
      <c r="O201" s="588"/>
      <c r="P201" s="588"/>
      <c r="Q201" s="588"/>
      <c r="R201" s="588"/>
      <c r="S201" s="588"/>
      <c r="T201" s="588"/>
      <c r="U201" s="588"/>
      <c r="V201" s="588"/>
      <c r="W201" s="588"/>
      <c r="X201" s="588"/>
      <c r="Y201" s="588"/>
      <c r="Z201" s="588"/>
      <c r="AA201" s="581"/>
      <c r="AB201" s="582"/>
      <c r="AC201" s="582"/>
      <c r="AD201" s="583"/>
      <c r="AE201" s="613"/>
      <c r="AF201" s="613"/>
      <c r="AG201" s="613"/>
      <c r="AH201" s="613"/>
      <c r="AI201" s="613"/>
      <c r="AJ201" s="614"/>
      <c r="AK201" s="274"/>
      <c r="AL201" s="274"/>
      <c r="AM201" s="505"/>
      <c r="AN201" s="505"/>
      <c r="AO201" s="505"/>
      <c r="AP201" s="505"/>
      <c r="AQ201" s="505"/>
      <c r="AR201" s="505"/>
      <c r="AS201" s="505"/>
      <c r="AT201" s="505"/>
      <c r="AU201" s="505"/>
      <c r="AV201" s="437"/>
      <c r="AW201" s="437"/>
      <c r="AX201" s="437"/>
      <c r="AY201" s="437"/>
      <c r="AZ201" s="437"/>
      <c r="BA201" s="437"/>
      <c r="BB201" s="437"/>
      <c r="BC201" s="437"/>
      <c r="BD201" s="437"/>
    </row>
    <row r="202" spans="1:58" ht="16.149999999999999" customHeight="1">
      <c r="A202" s="179"/>
      <c r="B202" s="594"/>
      <c r="C202" s="489"/>
      <c r="D202" s="489"/>
      <c r="E202" s="489"/>
      <c r="F202" s="593"/>
      <c r="G202" s="748" t="s">
        <v>156</v>
      </c>
      <c r="H202" s="774"/>
      <c r="I202" s="774"/>
      <c r="J202" s="775"/>
      <c r="K202" s="603"/>
      <c r="L202" s="604"/>
      <c r="M202" s="604"/>
      <c r="N202" s="605"/>
      <c r="O202" s="257" t="s">
        <v>157</v>
      </c>
      <c r="P202" s="752" t="str">
        <f>IF(入力用①!H52="","",入力用①!H52)</f>
        <v/>
      </c>
      <c r="Q202" s="753"/>
      <c r="R202" s="754"/>
      <c r="S202" s="257" t="s">
        <v>158</v>
      </c>
      <c r="T202" s="752" t="str">
        <f>IF(入力用①!I52="","",入力用①!I52)</f>
        <v/>
      </c>
      <c r="U202" s="753"/>
      <c r="V202" s="754"/>
      <c r="W202" s="257" t="s">
        <v>159</v>
      </c>
      <c r="X202" s="752" t="str">
        <f>IF(入力用①!J52="","",入力用①!J52)</f>
        <v/>
      </c>
      <c r="Y202" s="753"/>
      <c r="Z202" s="754"/>
      <c r="AA202" s="257" t="s">
        <v>160</v>
      </c>
      <c r="AB202" s="752" t="str">
        <f>IF(入力用①!K52="","",入力用①!K52)</f>
        <v/>
      </c>
      <c r="AC202" s="753"/>
      <c r="AD202" s="754"/>
      <c r="AE202" s="498" t="str">
        <f>入力用①!L51</f>
        <v/>
      </c>
      <c r="AF202" s="498"/>
      <c r="AG202" s="498"/>
      <c r="AH202" s="498"/>
      <c r="AI202" s="498"/>
      <c r="AJ202" s="499"/>
      <c r="AK202" s="274" t="str">
        <f>IF(AB202="","",IF(VALUE(AB202)&gt;=$AI$223,"M",IF(VALUE(AB202)&gt;$AI$224,"I","")))</f>
        <v/>
      </c>
      <c r="AL202" s="274" t="str">
        <f>IF($AE202="","",IF($AE202&gt;=$AI$223,"M",IF(AE202&gt;$AI$224,"I","")))</f>
        <v/>
      </c>
      <c r="AM202" s="264"/>
      <c r="AN202" s="264"/>
      <c r="AO202" s="264"/>
      <c r="AP202" s="264"/>
      <c r="AQ202" s="264"/>
      <c r="AR202" s="264"/>
      <c r="AS202" s="264"/>
      <c r="AT202" s="264"/>
      <c r="AU202" s="264"/>
      <c r="AV202" s="264"/>
      <c r="AW202" s="264"/>
      <c r="AX202" s="264"/>
      <c r="AY202" s="264"/>
      <c r="AZ202" s="264"/>
      <c r="BA202" s="264"/>
      <c r="BB202" s="264"/>
      <c r="BC202" s="264"/>
      <c r="BD202" s="221"/>
      <c r="BF202" s="283"/>
    </row>
    <row r="203" spans="1:58" ht="16.149999999999999" hidden="1" customHeight="1">
      <c r="A203" s="179"/>
      <c r="B203" s="594"/>
      <c r="C203" s="489"/>
      <c r="D203" s="489"/>
      <c r="E203" s="489"/>
      <c r="F203" s="593"/>
      <c r="G203" s="750"/>
      <c r="H203" s="776"/>
      <c r="I203" s="776"/>
      <c r="J203" s="777"/>
      <c r="K203" s="606"/>
      <c r="L203" s="607"/>
      <c r="M203" s="607"/>
      <c r="N203" s="608"/>
      <c r="O203" s="271"/>
      <c r="P203" s="617"/>
      <c r="Q203" s="755"/>
      <c r="R203" s="756"/>
      <c r="S203" s="271"/>
      <c r="T203" s="617"/>
      <c r="U203" s="755"/>
      <c r="V203" s="756"/>
      <c r="W203" s="271"/>
      <c r="X203" s="617"/>
      <c r="Y203" s="755"/>
      <c r="Z203" s="756"/>
      <c r="AA203" s="270"/>
      <c r="AB203" s="617"/>
      <c r="AC203" s="755"/>
      <c r="AD203" s="756"/>
      <c r="AE203" s="500"/>
      <c r="AF203" s="500"/>
      <c r="AG203" s="500"/>
      <c r="AH203" s="500"/>
      <c r="AI203" s="500"/>
      <c r="AJ203" s="501"/>
      <c r="AK203" s="274"/>
      <c r="AL203" s="274"/>
      <c r="AM203" s="264"/>
      <c r="AN203" s="264"/>
      <c r="AO203" s="264"/>
      <c r="AP203" s="264"/>
      <c r="AQ203" s="264"/>
      <c r="AR203" s="264"/>
      <c r="AS203" s="264"/>
      <c r="AT203" s="264"/>
      <c r="AU203" s="264"/>
      <c r="AV203" s="264"/>
      <c r="AW203" s="264"/>
      <c r="AX203" s="264"/>
      <c r="AY203" s="264"/>
      <c r="AZ203" s="264"/>
      <c r="BA203" s="264"/>
      <c r="BB203" s="264"/>
      <c r="BC203" s="264"/>
      <c r="BD203" s="221"/>
      <c r="BF203" s="283"/>
    </row>
    <row r="204" spans="1:58" ht="16.149999999999999" customHeight="1">
      <c r="A204" s="179"/>
      <c r="B204" s="594"/>
      <c r="C204" s="489"/>
      <c r="D204" s="489"/>
      <c r="E204" s="489"/>
      <c r="F204" s="593"/>
      <c r="G204" s="598"/>
      <c r="H204" s="776"/>
      <c r="I204" s="776"/>
      <c r="J204" s="777"/>
      <c r="K204" s="606"/>
      <c r="L204" s="607"/>
      <c r="M204" s="607"/>
      <c r="N204" s="608"/>
      <c r="O204" s="267"/>
      <c r="P204" s="757"/>
      <c r="Q204" s="757"/>
      <c r="R204" s="758"/>
      <c r="S204" s="267"/>
      <c r="T204" s="757"/>
      <c r="U204" s="757"/>
      <c r="V204" s="758"/>
      <c r="W204" s="267"/>
      <c r="X204" s="757"/>
      <c r="Y204" s="757"/>
      <c r="Z204" s="758"/>
      <c r="AA204" s="247"/>
      <c r="AB204" s="757"/>
      <c r="AC204" s="757"/>
      <c r="AD204" s="758"/>
      <c r="AE204" s="500"/>
      <c r="AF204" s="500"/>
      <c r="AG204" s="500"/>
      <c r="AH204" s="500"/>
      <c r="AI204" s="500"/>
      <c r="AJ204" s="501"/>
      <c r="AK204" s="274"/>
      <c r="AL204" s="274"/>
      <c r="AM204" s="265"/>
      <c r="AN204" s="265"/>
      <c r="AO204" s="265"/>
      <c r="AP204" s="265"/>
      <c r="AQ204" s="265"/>
      <c r="AR204" s="265"/>
      <c r="AS204" s="265"/>
      <c r="AT204" s="265"/>
      <c r="AU204" s="265"/>
      <c r="AV204" s="265"/>
      <c r="AW204" s="265"/>
      <c r="AX204" s="265"/>
      <c r="AY204" s="265"/>
      <c r="AZ204" s="265"/>
      <c r="BA204" s="265"/>
      <c r="BB204" s="265"/>
      <c r="BC204" s="265"/>
      <c r="BD204" s="221"/>
      <c r="BF204" s="283"/>
    </row>
    <row r="205" spans="1:58" ht="16.149999999999999" customHeight="1">
      <c r="A205" s="179"/>
      <c r="B205" s="216"/>
      <c r="C205" s="597" t="s">
        <v>166</v>
      </c>
      <c r="D205" s="590"/>
      <c r="E205" s="590"/>
      <c r="F205" s="591"/>
      <c r="G205" s="748" t="s">
        <v>155</v>
      </c>
      <c r="H205" s="749"/>
      <c r="I205" s="749"/>
      <c r="J205" s="749"/>
      <c r="K205" s="584" t="str">
        <f>入力用①!G55</f>
        <v/>
      </c>
      <c r="L205" s="585"/>
      <c r="M205" s="585"/>
      <c r="N205" s="585"/>
      <c r="O205" s="584" t="str">
        <f>入力用①!H55</f>
        <v/>
      </c>
      <c r="P205" s="585"/>
      <c r="Q205" s="585"/>
      <c r="R205" s="585"/>
      <c r="S205" s="584" t="str">
        <f>入力用①!I55</f>
        <v/>
      </c>
      <c r="T205" s="585"/>
      <c r="U205" s="585"/>
      <c r="V205" s="585"/>
      <c r="W205" s="584" t="str">
        <f>入力用①!J55</f>
        <v/>
      </c>
      <c r="X205" s="585"/>
      <c r="Y205" s="585"/>
      <c r="Z205" s="585"/>
      <c r="AA205" s="575" t="str">
        <f>入力用①!K55</f>
        <v/>
      </c>
      <c r="AB205" s="576"/>
      <c r="AC205" s="576"/>
      <c r="AD205" s="577"/>
      <c r="AE205" s="609"/>
      <c r="AF205" s="610"/>
      <c r="AG205" s="610"/>
      <c r="AH205" s="610"/>
      <c r="AI205" s="610"/>
      <c r="AJ205" s="611"/>
      <c r="AK205" s="274"/>
      <c r="AL205" s="274"/>
      <c r="AM205" s="265"/>
      <c r="AN205" s="265"/>
      <c r="AO205" s="265"/>
      <c r="AP205" s="265"/>
      <c r="AQ205" s="265"/>
      <c r="AR205" s="265"/>
      <c r="AS205" s="265"/>
      <c r="AT205" s="265"/>
      <c r="AU205" s="265"/>
      <c r="AV205" s="265"/>
      <c r="AW205" s="265"/>
      <c r="AX205" s="265"/>
      <c r="AY205" s="265"/>
      <c r="AZ205" s="265"/>
      <c r="BA205" s="265"/>
      <c r="BB205" s="265"/>
      <c r="BC205" s="265"/>
      <c r="BD205" s="221"/>
    </row>
    <row r="206" spans="1:58" ht="16.149999999999999" hidden="1" customHeight="1">
      <c r="A206" s="179"/>
      <c r="B206" s="216"/>
      <c r="C206" s="598"/>
      <c r="D206" s="489"/>
      <c r="E206" s="489"/>
      <c r="F206" s="593"/>
      <c r="G206" s="750"/>
      <c r="H206" s="751"/>
      <c r="I206" s="751"/>
      <c r="J206" s="751"/>
      <c r="K206" s="586"/>
      <c r="L206" s="587"/>
      <c r="M206" s="587"/>
      <c r="N206" s="587"/>
      <c r="O206" s="586"/>
      <c r="P206" s="587"/>
      <c r="Q206" s="587"/>
      <c r="R206" s="587"/>
      <c r="S206" s="586"/>
      <c r="T206" s="587"/>
      <c r="U206" s="587"/>
      <c r="V206" s="587"/>
      <c r="W206" s="586"/>
      <c r="X206" s="587"/>
      <c r="Y206" s="587"/>
      <c r="Z206" s="587"/>
      <c r="AA206" s="578"/>
      <c r="AB206" s="579"/>
      <c r="AC206" s="579"/>
      <c r="AD206" s="580"/>
      <c r="AE206" s="612"/>
      <c r="AF206" s="613"/>
      <c r="AG206" s="613"/>
      <c r="AH206" s="613"/>
      <c r="AI206" s="613"/>
      <c r="AJ206" s="614"/>
      <c r="AK206" s="274"/>
      <c r="AL206" s="274"/>
      <c r="AM206" s="265"/>
      <c r="AN206" s="265"/>
      <c r="AO206" s="265"/>
      <c r="AP206" s="265"/>
      <c r="AQ206" s="265"/>
      <c r="AR206" s="265"/>
      <c r="AS206" s="265"/>
      <c r="AT206" s="265"/>
      <c r="AU206" s="265"/>
      <c r="AV206" s="265"/>
      <c r="AW206" s="265"/>
      <c r="AX206" s="265"/>
      <c r="AY206" s="265"/>
      <c r="AZ206" s="265"/>
      <c r="BA206" s="265"/>
      <c r="BB206" s="265"/>
      <c r="BC206" s="265"/>
      <c r="BD206" s="221"/>
    </row>
    <row r="207" spans="1:58" ht="16.149999999999999" customHeight="1">
      <c r="A207" s="179"/>
      <c r="B207" s="216"/>
      <c r="C207" s="599"/>
      <c r="D207" s="489"/>
      <c r="E207" s="489"/>
      <c r="F207" s="593"/>
      <c r="G207" s="750"/>
      <c r="H207" s="751"/>
      <c r="I207" s="751"/>
      <c r="J207" s="751"/>
      <c r="K207" s="588"/>
      <c r="L207" s="588"/>
      <c r="M207" s="588"/>
      <c r="N207" s="588"/>
      <c r="O207" s="588"/>
      <c r="P207" s="588"/>
      <c r="Q207" s="588"/>
      <c r="R207" s="588"/>
      <c r="S207" s="588"/>
      <c r="T207" s="588"/>
      <c r="U207" s="588"/>
      <c r="V207" s="588"/>
      <c r="W207" s="588"/>
      <c r="X207" s="588"/>
      <c r="Y207" s="588"/>
      <c r="Z207" s="588"/>
      <c r="AA207" s="581"/>
      <c r="AB207" s="582"/>
      <c r="AC207" s="582"/>
      <c r="AD207" s="583"/>
      <c r="AE207" s="613"/>
      <c r="AF207" s="613"/>
      <c r="AG207" s="613"/>
      <c r="AH207" s="613"/>
      <c r="AI207" s="613"/>
      <c r="AJ207" s="614"/>
      <c r="AK207" s="274"/>
      <c r="AL207" s="274"/>
      <c r="AM207" s="265"/>
      <c r="AN207" s="265"/>
      <c r="AO207" s="265"/>
      <c r="AP207" s="265"/>
      <c r="AQ207" s="265"/>
      <c r="AR207" s="265"/>
      <c r="AS207" s="265"/>
      <c r="AT207" s="265"/>
      <c r="AU207" s="265"/>
      <c r="AV207" s="265"/>
      <c r="AW207" s="265"/>
      <c r="AX207" s="265"/>
      <c r="AY207" s="265"/>
      <c r="AZ207" s="265"/>
      <c r="BA207" s="265"/>
      <c r="BB207" s="265"/>
      <c r="BC207" s="265"/>
      <c r="BD207" s="221"/>
    </row>
    <row r="208" spans="1:58" ht="16.149999999999999" customHeight="1">
      <c r="A208" s="179"/>
      <c r="B208" s="216"/>
      <c r="C208" s="599"/>
      <c r="D208" s="489"/>
      <c r="E208" s="489"/>
      <c r="F208" s="593"/>
      <c r="G208" s="748" t="s">
        <v>156</v>
      </c>
      <c r="H208" s="774"/>
      <c r="I208" s="774"/>
      <c r="J208" s="775"/>
      <c r="K208" s="603"/>
      <c r="L208" s="604"/>
      <c r="M208" s="604"/>
      <c r="N208" s="605"/>
      <c r="O208" s="257" t="s">
        <v>157</v>
      </c>
      <c r="P208" s="752" t="str">
        <f>IF(入力用①!H56="","",入力用①!H56)</f>
        <v/>
      </c>
      <c r="Q208" s="753"/>
      <c r="R208" s="754"/>
      <c r="S208" s="257" t="s">
        <v>158</v>
      </c>
      <c r="T208" s="752" t="str">
        <f>IF(入力用①!I56="","",入力用①!I56)</f>
        <v/>
      </c>
      <c r="U208" s="753"/>
      <c r="V208" s="754"/>
      <c r="W208" s="257" t="s">
        <v>159</v>
      </c>
      <c r="X208" s="752" t="str">
        <f>IF(入力用①!J56="","",入力用①!J56)</f>
        <v/>
      </c>
      <c r="Y208" s="753"/>
      <c r="Z208" s="754"/>
      <c r="AA208" s="257" t="s">
        <v>160</v>
      </c>
      <c r="AB208" s="752" t="str">
        <f>IF(入力用①!K56="","",入力用①!K56)</f>
        <v/>
      </c>
      <c r="AC208" s="753"/>
      <c r="AD208" s="754"/>
      <c r="AE208" s="498" t="str">
        <f>入力用①!L55</f>
        <v/>
      </c>
      <c r="AF208" s="498"/>
      <c r="AG208" s="498"/>
      <c r="AH208" s="498"/>
      <c r="AI208" s="498"/>
      <c r="AJ208" s="499"/>
      <c r="AK208" s="274" t="str">
        <f>IF(AB208="","",IF(VALUE(AB208)&gt;=$AI$223,"M",IF(VALUE(AB208)&gt;$AI$224,"I","")))</f>
        <v/>
      </c>
      <c r="AL208" s="274" t="str">
        <f>IF($AE208="","",IF($AE208&gt;=$AI$223,"M",IF(AE208&gt;$AI$224,"I","")))</f>
        <v/>
      </c>
      <c r="AM208" s="265"/>
      <c r="AN208" s="265"/>
      <c r="AO208" s="265"/>
      <c r="AP208" s="265"/>
      <c r="AQ208" s="265"/>
      <c r="AR208" s="265"/>
      <c r="AS208" s="265"/>
      <c r="AT208" s="265"/>
      <c r="AU208" s="265"/>
      <c r="AV208" s="265"/>
      <c r="AW208" s="265"/>
      <c r="AX208" s="265"/>
      <c r="AY208" s="265"/>
      <c r="AZ208" s="265"/>
      <c r="BA208" s="265"/>
      <c r="BB208" s="265"/>
      <c r="BC208" s="265"/>
      <c r="BD208" s="221"/>
      <c r="BF208" s="283"/>
    </row>
    <row r="209" spans="1:58" ht="16.149999999999999" hidden="1" customHeight="1">
      <c r="A209" s="179"/>
      <c r="B209" s="216"/>
      <c r="C209" s="599"/>
      <c r="D209" s="489"/>
      <c r="E209" s="489"/>
      <c r="F209" s="593"/>
      <c r="G209" s="750"/>
      <c r="H209" s="776"/>
      <c r="I209" s="776"/>
      <c r="J209" s="777"/>
      <c r="K209" s="606"/>
      <c r="L209" s="607"/>
      <c r="M209" s="607"/>
      <c r="N209" s="608"/>
      <c r="O209" s="271"/>
      <c r="P209" s="617"/>
      <c r="Q209" s="755"/>
      <c r="R209" s="756"/>
      <c r="S209" s="271"/>
      <c r="T209" s="617"/>
      <c r="U209" s="755"/>
      <c r="V209" s="756"/>
      <c r="W209" s="271"/>
      <c r="X209" s="617"/>
      <c r="Y209" s="755"/>
      <c r="Z209" s="756"/>
      <c r="AA209" s="270"/>
      <c r="AB209" s="617"/>
      <c r="AC209" s="755"/>
      <c r="AD209" s="756"/>
      <c r="AE209" s="500"/>
      <c r="AF209" s="500"/>
      <c r="AG209" s="500"/>
      <c r="AH209" s="500"/>
      <c r="AI209" s="500"/>
      <c r="AJ209" s="501"/>
      <c r="AK209" s="274"/>
      <c r="AL209" s="274"/>
      <c r="AM209" s="265"/>
      <c r="AN209" s="265"/>
      <c r="AO209" s="265"/>
      <c r="AP209" s="265"/>
      <c r="AQ209" s="265"/>
      <c r="AR209" s="265"/>
      <c r="AS209" s="265"/>
      <c r="AT209" s="265"/>
      <c r="AU209" s="265"/>
      <c r="AV209" s="265"/>
      <c r="AW209" s="265"/>
      <c r="AX209" s="265"/>
      <c r="AY209" s="265"/>
      <c r="AZ209" s="265"/>
      <c r="BA209" s="265"/>
      <c r="BB209" s="265"/>
      <c r="BC209" s="265"/>
      <c r="BD209" s="221"/>
      <c r="BF209" s="283"/>
    </row>
    <row r="210" spans="1:58" ht="16.149999999999999" customHeight="1">
      <c r="A210" s="179"/>
      <c r="B210" s="216"/>
      <c r="C210" s="600"/>
      <c r="D210" s="601"/>
      <c r="E210" s="601"/>
      <c r="F210" s="602"/>
      <c r="G210" s="598"/>
      <c r="H210" s="776"/>
      <c r="I210" s="776"/>
      <c r="J210" s="777"/>
      <c r="K210" s="606"/>
      <c r="L210" s="607"/>
      <c r="M210" s="607"/>
      <c r="N210" s="608"/>
      <c r="O210" s="267"/>
      <c r="P210" s="757"/>
      <c r="Q210" s="757"/>
      <c r="R210" s="758"/>
      <c r="S210" s="267"/>
      <c r="T210" s="757"/>
      <c r="U210" s="757"/>
      <c r="V210" s="758"/>
      <c r="W210" s="267"/>
      <c r="X210" s="757"/>
      <c r="Y210" s="757"/>
      <c r="Z210" s="758"/>
      <c r="AA210" s="247"/>
      <c r="AB210" s="757"/>
      <c r="AC210" s="757"/>
      <c r="AD210" s="758"/>
      <c r="AE210" s="500"/>
      <c r="AF210" s="500"/>
      <c r="AG210" s="500"/>
      <c r="AH210" s="500"/>
      <c r="AI210" s="500"/>
      <c r="AJ210" s="501"/>
      <c r="AK210" s="274"/>
      <c r="AL210" s="274"/>
      <c r="AM210" s="265"/>
      <c r="AN210" s="265"/>
      <c r="AO210" s="265"/>
      <c r="AP210" s="265"/>
      <c r="AQ210" s="265"/>
      <c r="AR210" s="265"/>
      <c r="AS210" s="265"/>
      <c r="AT210" s="265"/>
      <c r="AU210" s="265"/>
      <c r="AV210" s="265"/>
      <c r="AW210" s="265"/>
      <c r="AX210" s="265"/>
      <c r="AY210" s="265"/>
      <c r="AZ210" s="265"/>
      <c r="BA210" s="265"/>
      <c r="BB210" s="265"/>
      <c r="BC210" s="265"/>
      <c r="BD210" s="221"/>
      <c r="BF210" s="283"/>
    </row>
    <row r="211" spans="1:58" ht="16.149999999999999" customHeight="1">
      <c r="A211" s="179"/>
      <c r="B211" s="589" t="s">
        <v>167</v>
      </c>
      <c r="C211" s="590"/>
      <c r="D211" s="590"/>
      <c r="E211" s="590"/>
      <c r="F211" s="591"/>
      <c r="G211" s="748" t="s">
        <v>155</v>
      </c>
      <c r="H211" s="749"/>
      <c r="I211" s="749"/>
      <c r="J211" s="749"/>
      <c r="K211" s="584" t="str">
        <f>入力用①!G59</f>
        <v/>
      </c>
      <c r="L211" s="585"/>
      <c r="M211" s="585"/>
      <c r="N211" s="585"/>
      <c r="O211" s="584" t="str">
        <f>入力用①!H59</f>
        <v/>
      </c>
      <c r="P211" s="585"/>
      <c r="Q211" s="585"/>
      <c r="R211" s="585"/>
      <c r="S211" s="584" t="str">
        <f>入力用①!I59</f>
        <v/>
      </c>
      <c r="T211" s="585"/>
      <c r="U211" s="585"/>
      <c r="V211" s="585"/>
      <c r="W211" s="584" t="str">
        <f>入力用①!J59</f>
        <v/>
      </c>
      <c r="X211" s="585"/>
      <c r="Y211" s="585"/>
      <c r="Z211" s="585"/>
      <c r="AA211" s="575" t="str">
        <f>入力用①!K59</f>
        <v/>
      </c>
      <c r="AB211" s="576"/>
      <c r="AC211" s="576"/>
      <c r="AD211" s="577"/>
      <c r="AE211" s="609"/>
      <c r="AF211" s="610"/>
      <c r="AG211" s="610"/>
      <c r="AH211" s="610"/>
      <c r="AI211" s="610"/>
      <c r="AJ211" s="611"/>
      <c r="AK211" s="274"/>
      <c r="AL211" s="274"/>
      <c r="AM211" s="503" t="str">
        <f>IF($AK$223&gt;0,"対前年度比（D）で改善できなかった（増加した）ものがあります。","")</f>
        <v/>
      </c>
      <c r="AN211" s="503"/>
      <c r="AO211" s="503"/>
      <c r="AP211" s="503"/>
      <c r="AQ211" s="503"/>
      <c r="AR211" s="503"/>
      <c r="AS211" s="503"/>
      <c r="AT211" s="503"/>
      <c r="AU211" s="504"/>
      <c r="AV211" s="595" t="str">
        <f>IF($C$229="",IF($AL$223&gt;0,"５年度間平均原単位変化で改善できなかった（報告年度の原単位が初年度よりも増加した）ものがあります。",""),"")</f>
        <v/>
      </c>
      <c r="AW211" s="596"/>
      <c r="AX211" s="596"/>
      <c r="AY211" s="596"/>
      <c r="AZ211" s="596"/>
      <c r="BA211" s="596"/>
      <c r="BB211" s="596"/>
      <c r="BC211" s="596"/>
      <c r="BD211" s="596"/>
      <c r="BF211" s="283"/>
    </row>
    <row r="212" spans="1:58" ht="16.149999999999999" hidden="1" customHeight="1">
      <c r="A212" s="179"/>
      <c r="B212" s="592"/>
      <c r="C212" s="489"/>
      <c r="D212" s="489"/>
      <c r="E212" s="489"/>
      <c r="F212" s="593"/>
      <c r="G212" s="750"/>
      <c r="H212" s="751"/>
      <c r="I212" s="751"/>
      <c r="J212" s="751"/>
      <c r="K212" s="586"/>
      <c r="L212" s="587"/>
      <c r="M212" s="587"/>
      <c r="N212" s="587"/>
      <c r="O212" s="586"/>
      <c r="P212" s="587"/>
      <c r="Q212" s="587"/>
      <c r="R212" s="587"/>
      <c r="S212" s="586"/>
      <c r="T212" s="587"/>
      <c r="U212" s="587"/>
      <c r="V212" s="587"/>
      <c r="W212" s="586"/>
      <c r="X212" s="587"/>
      <c r="Y212" s="587"/>
      <c r="Z212" s="587"/>
      <c r="AA212" s="578"/>
      <c r="AB212" s="579"/>
      <c r="AC212" s="579"/>
      <c r="AD212" s="580"/>
      <c r="AE212" s="612"/>
      <c r="AF212" s="613"/>
      <c r="AG212" s="613"/>
      <c r="AH212" s="613"/>
      <c r="AI212" s="613"/>
      <c r="AJ212" s="614"/>
      <c r="AK212" s="274"/>
      <c r="AL212" s="274"/>
      <c r="AM212" s="503"/>
      <c r="AN212" s="503"/>
      <c r="AO212" s="503"/>
      <c r="AP212" s="503"/>
      <c r="AQ212" s="503"/>
      <c r="AR212" s="503"/>
      <c r="AS212" s="503"/>
      <c r="AT212" s="503"/>
      <c r="AU212" s="504"/>
      <c r="AV212" s="595"/>
      <c r="AW212" s="596"/>
      <c r="AX212" s="596"/>
      <c r="AY212" s="596"/>
      <c r="AZ212" s="596"/>
      <c r="BA212" s="596"/>
      <c r="BB212" s="596"/>
      <c r="BC212" s="596"/>
      <c r="BD212" s="596"/>
      <c r="BF212" s="283"/>
    </row>
    <row r="213" spans="1:58" ht="16.149999999999999" customHeight="1">
      <c r="A213" s="179"/>
      <c r="B213" s="594"/>
      <c r="C213" s="489"/>
      <c r="D213" s="489"/>
      <c r="E213" s="489"/>
      <c r="F213" s="593"/>
      <c r="G213" s="750"/>
      <c r="H213" s="751"/>
      <c r="I213" s="751"/>
      <c r="J213" s="751"/>
      <c r="K213" s="588"/>
      <c r="L213" s="588"/>
      <c r="M213" s="588"/>
      <c r="N213" s="588"/>
      <c r="O213" s="588"/>
      <c r="P213" s="588"/>
      <c r="Q213" s="588"/>
      <c r="R213" s="588"/>
      <c r="S213" s="588"/>
      <c r="T213" s="588"/>
      <c r="U213" s="588"/>
      <c r="V213" s="588"/>
      <c r="W213" s="588"/>
      <c r="X213" s="588"/>
      <c r="Y213" s="588"/>
      <c r="Z213" s="588"/>
      <c r="AA213" s="581"/>
      <c r="AB213" s="582"/>
      <c r="AC213" s="582"/>
      <c r="AD213" s="583"/>
      <c r="AE213" s="613"/>
      <c r="AF213" s="613"/>
      <c r="AG213" s="613"/>
      <c r="AH213" s="613"/>
      <c r="AI213" s="613"/>
      <c r="AJ213" s="614"/>
      <c r="AK213" s="274"/>
      <c r="AL213" s="274"/>
      <c r="AM213" s="503"/>
      <c r="AN213" s="503"/>
      <c r="AO213" s="503"/>
      <c r="AP213" s="503"/>
      <c r="AQ213" s="503"/>
      <c r="AR213" s="503"/>
      <c r="AS213" s="503"/>
      <c r="AT213" s="503"/>
      <c r="AU213" s="504"/>
      <c r="AV213" s="596"/>
      <c r="AW213" s="596"/>
      <c r="AX213" s="596"/>
      <c r="AY213" s="596"/>
      <c r="AZ213" s="596"/>
      <c r="BA213" s="596"/>
      <c r="BB213" s="596"/>
      <c r="BC213" s="596"/>
      <c r="BD213" s="596"/>
    </row>
    <row r="214" spans="1:58" ht="16.149999999999999" customHeight="1">
      <c r="A214" s="179"/>
      <c r="B214" s="594"/>
      <c r="C214" s="489"/>
      <c r="D214" s="489"/>
      <c r="E214" s="489"/>
      <c r="F214" s="593"/>
      <c r="G214" s="748" t="s">
        <v>156</v>
      </c>
      <c r="H214" s="774"/>
      <c r="I214" s="774"/>
      <c r="J214" s="775"/>
      <c r="K214" s="603"/>
      <c r="L214" s="604"/>
      <c r="M214" s="604"/>
      <c r="N214" s="605"/>
      <c r="O214" s="257" t="s">
        <v>157</v>
      </c>
      <c r="P214" s="752" t="str">
        <f>IF(入力用①!H60="","",入力用①!H60)</f>
        <v/>
      </c>
      <c r="Q214" s="753"/>
      <c r="R214" s="754"/>
      <c r="S214" s="257" t="s">
        <v>158</v>
      </c>
      <c r="T214" s="752" t="str">
        <f>IF(入力用①!I60="","",入力用①!I60)</f>
        <v/>
      </c>
      <c r="U214" s="753"/>
      <c r="V214" s="754"/>
      <c r="W214" s="257" t="s">
        <v>159</v>
      </c>
      <c r="X214" s="752" t="str">
        <f>IF(入力用①!J60="","",入力用①!J60)</f>
        <v/>
      </c>
      <c r="Y214" s="753"/>
      <c r="Z214" s="754"/>
      <c r="AA214" s="257" t="s">
        <v>160</v>
      </c>
      <c r="AB214" s="752" t="str">
        <f>IF(入力用①!K60="","",入力用①!K60)</f>
        <v/>
      </c>
      <c r="AC214" s="753"/>
      <c r="AD214" s="754"/>
      <c r="AE214" s="498" t="str">
        <f>入力用①!L59</f>
        <v/>
      </c>
      <c r="AF214" s="498"/>
      <c r="AG214" s="498"/>
      <c r="AH214" s="498"/>
      <c r="AI214" s="498"/>
      <c r="AJ214" s="499"/>
      <c r="AK214" s="274" t="str">
        <f>IF(AB214="","",IF(VALUE(AB214)&gt;=$AI$223,"M",IF(VALUE(AB214)&gt;$AI$224,"I","")))</f>
        <v/>
      </c>
      <c r="AL214" s="274" t="str">
        <f>IF($AE214="","",IF($AE214&gt;=$AI$223,"M",IF(AE214&gt;$AI$224,"I","")))</f>
        <v/>
      </c>
      <c r="AM214" s="504"/>
      <c r="AN214" s="504"/>
      <c r="AO214" s="504"/>
      <c r="AP214" s="504"/>
      <c r="AQ214" s="504"/>
      <c r="AR214" s="504"/>
      <c r="AS214" s="504"/>
      <c r="AT214" s="504"/>
      <c r="AU214" s="504"/>
      <c r="AV214" s="596"/>
      <c r="AW214" s="596"/>
      <c r="AX214" s="596"/>
      <c r="AY214" s="596"/>
      <c r="AZ214" s="596"/>
      <c r="BA214" s="596"/>
      <c r="BB214" s="596"/>
      <c r="BC214" s="596"/>
      <c r="BD214" s="596"/>
    </row>
    <row r="215" spans="1:58" ht="16.149999999999999" hidden="1" customHeight="1">
      <c r="A215" s="179"/>
      <c r="B215" s="594"/>
      <c r="C215" s="489"/>
      <c r="D215" s="489"/>
      <c r="E215" s="489"/>
      <c r="F215" s="593"/>
      <c r="G215" s="750"/>
      <c r="H215" s="776"/>
      <c r="I215" s="776"/>
      <c r="J215" s="777"/>
      <c r="K215" s="606"/>
      <c r="L215" s="607"/>
      <c r="M215" s="607"/>
      <c r="N215" s="608"/>
      <c r="O215" s="271"/>
      <c r="P215" s="617"/>
      <c r="Q215" s="755"/>
      <c r="R215" s="756"/>
      <c r="S215" s="271"/>
      <c r="T215" s="617"/>
      <c r="U215" s="755"/>
      <c r="V215" s="756"/>
      <c r="W215" s="271"/>
      <c r="X215" s="617"/>
      <c r="Y215" s="755"/>
      <c r="Z215" s="756"/>
      <c r="AA215" s="270"/>
      <c r="AB215" s="617"/>
      <c r="AC215" s="755"/>
      <c r="AD215" s="756"/>
      <c r="AE215" s="500"/>
      <c r="AF215" s="500"/>
      <c r="AG215" s="500"/>
      <c r="AH215" s="500"/>
      <c r="AI215" s="500"/>
      <c r="AJ215" s="501"/>
      <c r="AK215" s="274"/>
      <c r="AL215" s="274"/>
      <c r="AM215" s="505"/>
      <c r="AN215" s="505"/>
      <c r="AO215" s="505"/>
      <c r="AP215" s="505"/>
      <c r="AQ215" s="505"/>
      <c r="AR215" s="505"/>
      <c r="AS215" s="505"/>
      <c r="AT215" s="505"/>
      <c r="AU215" s="505"/>
      <c r="AV215" s="437"/>
      <c r="AW215" s="437"/>
      <c r="AX215" s="437"/>
      <c r="AY215" s="437"/>
      <c r="AZ215" s="437"/>
      <c r="BA215" s="437"/>
      <c r="BB215" s="437"/>
      <c r="BC215" s="437"/>
      <c r="BD215" s="437"/>
    </row>
    <row r="216" spans="1:58" ht="16.149999999999999" customHeight="1">
      <c r="A216" s="179"/>
      <c r="B216" s="915"/>
      <c r="C216" s="601"/>
      <c r="D216" s="601"/>
      <c r="E216" s="601"/>
      <c r="F216" s="602"/>
      <c r="G216" s="598"/>
      <c r="H216" s="776"/>
      <c r="I216" s="776"/>
      <c r="J216" s="777"/>
      <c r="K216" s="606"/>
      <c r="L216" s="607"/>
      <c r="M216" s="607"/>
      <c r="N216" s="608"/>
      <c r="O216" s="267"/>
      <c r="P216" s="757"/>
      <c r="Q216" s="757"/>
      <c r="R216" s="758"/>
      <c r="S216" s="267"/>
      <c r="T216" s="757"/>
      <c r="U216" s="757"/>
      <c r="V216" s="758"/>
      <c r="W216" s="267"/>
      <c r="X216" s="757"/>
      <c r="Y216" s="757"/>
      <c r="Z216" s="758"/>
      <c r="AA216" s="247"/>
      <c r="AB216" s="757"/>
      <c r="AC216" s="757"/>
      <c r="AD216" s="758"/>
      <c r="AE216" s="500"/>
      <c r="AF216" s="500"/>
      <c r="AG216" s="500"/>
      <c r="AH216" s="500"/>
      <c r="AI216" s="500"/>
      <c r="AJ216" s="501"/>
      <c r="AK216" s="274"/>
      <c r="AL216" s="274"/>
      <c r="AM216" s="505"/>
      <c r="AN216" s="505"/>
      <c r="AO216" s="505"/>
      <c r="AP216" s="505"/>
      <c r="AQ216" s="505"/>
      <c r="AR216" s="505"/>
      <c r="AS216" s="505"/>
      <c r="AT216" s="505"/>
      <c r="AU216" s="505"/>
      <c r="AV216" s="437"/>
      <c r="AW216" s="437"/>
      <c r="AX216" s="437"/>
      <c r="AY216" s="437"/>
      <c r="AZ216" s="437"/>
      <c r="BA216" s="437"/>
      <c r="BB216" s="437"/>
      <c r="BC216" s="437"/>
      <c r="BD216" s="437"/>
    </row>
    <row r="217" spans="1:58" ht="16.149999999999999" customHeight="1">
      <c r="A217" s="179"/>
      <c r="B217" s="589" t="s">
        <v>106</v>
      </c>
      <c r="C217" s="590"/>
      <c r="D217" s="590"/>
      <c r="E217" s="590"/>
      <c r="F217" s="591"/>
      <c r="G217" s="748" t="s">
        <v>155</v>
      </c>
      <c r="H217" s="749"/>
      <c r="I217" s="749"/>
      <c r="J217" s="749"/>
      <c r="K217" s="584" t="str">
        <f>入力用①!G63</f>
        <v/>
      </c>
      <c r="L217" s="585"/>
      <c r="M217" s="585"/>
      <c r="N217" s="585"/>
      <c r="O217" s="584" t="str">
        <f>入力用①!H63</f>
        <v/>
      </c>
      <c r="P217" s="585"/>
      <c r="Q217" s="585"/>
      <c r="R217" s="585"/>
      <c r="S217" s="584" t="str">
        <f>入力用①!I63</f>
        <v/>
      </c>
      <c r="T217" s="585"/>
      <c r="U217" s="585"/>
      <c r="V217" s="585"/>
      <c r="W217" s="584" t="str">
        <f>入力用①!J63</f>
        <v/>
      </c>
      <c r="X217" s="585"/>
      <c r="Y217" s="585"/>
      <c r="Z217" s="585"/>
      <c r="AA217" s="575" t="str">
        <f>入力用①!K63</f>
        <v/>
      </c>
      <c r="AB217" s="576"/>
      <c r="AC217" s="576"/>
      <c r="AD217" s="577"/>
      <c r="AE217" s="609"/>
      <c r="AF217" s="610"/>
      <c r="AG217" s="610"/>
      <c r="AH217" s="610"/>
      <c r="AI217" s="610"/>
      <c r="AJ217" s="611"/>
      <c r="AK217" s="274"/>
      <c r="AL217" s="274"/>
      <c r="AM217" s="896" t="str">
        <f>IF($AK$223&gt;0,"黄色セルの素材について、【第６表】の（ロ）に理由を入力して下さい。","")</f>
        <v/>
      </c>
      <c r="AN217" s="896"/>
      <c r="AO217" s="896"/>
      <c r="AP217" s="896"/>
      <c r="AQ217" s="896"/>
      <c r="AR217" s="896"/>
      <c r="AS217" s="896"/>
      <c r="AT217" s="896"/>
      <c r="AU217" s="504"/>
      <c r="AV217" s="595" t="str">
        <f>IF($C$229="",IF($AL$223&gt;0,"赤色セルの素材について、【第６表】の（イ）に理由を入力して下さい。",""),"")</f>
        <v/>
      </c>
      <c r="AW217" s="437"/>
      <c r="AX217" s="437"/>
      <c r="AY217" s="437"/>
      <c r="AZ217" s="437"/>
      <c r="BA217" s="437"/>
      <c r="BB217" s="437"/>
      <c r="BC217" s="437"/>
      <c r="BD217" s="437"/>
      <c r="BF217" s="283"/>
    </row>
    <row r="218" spans="1:58" ht="16.149999999999999" hidden="1" customHeight="1">
      <c r="A218" s="179"/>
      <c r="B218" s="592"/>
      <c r="C218" s="489"/>
      <c r="D218" s="489"/>
      <c r="E218" s="489"/>
      <c r="F218" s="593"/>
      <c r="G218" s="750"/>
      <c r="H218" s="751"/>
      <c r="I218" s="751"/>
      <c r="J218" s="751"/>
      <c r="K218" s="586"/>
      <c r="L218" s="587"/>
      <c r="M218" s="587"/>
      <c r="N218" s="587"/>
      <c r="O218" s="586"/>
      <c r="P218" s="587"/>
      <c r="Q218" s="587"/>
      <c r="R218" s="587"/>
      <c r="S218" s="586"/>
      <c r="T218" s="587"/>
      <c r="U218" s="587"/>
      <c r="V218" s="587"/>
      <c r="W218" s="586"/>
      <c r="X218" s="587"/>
      <c r="Y218" s="587"/>
      <c r="Z218" s="587"/>
      <c r="AA218" s="578"/>
      <c r="AB218" s="579"/>
      <c r="AC218" s="579"/>
      <c r="AD218" s="580"/>
      <c r="AE218" s="612"/>
      <c r="AF218" s="613"/>
      <c r="AG218" s="613"/>
      <c r="AH218" s="613"/>
      <c r="AI218" s="613"/>
      <c r="AJ218" s="614"/>
      <c r="AK218" s="274"/>
      <c r="AL218" s="274"/>
      <c r="AM218" s="896"/>
      <c r="AN218" s="896"/>
      <c r="AO218" s="896"/>
      <c r="AP218" s="896"/>
      <c r="AQ218" s="896"/>
      <c r="AR218" s="896"/>
      <c r="AS218" s="896"/>
      <c r="AT218" s="896"/>
      <c r="AU218" s="504"/>
      <c r="AV218" s="437"/>
      <c r="AW218" s="437"/>
      <c r="AX218" s="437"/>
      <c r="AY218" s="437"/>
      <c r="AZ218" s="437"/>
      <c r="BA218" s="437"/>
      <c r="BB218" s="437"/>
      <c r="BC218" s="437"/>
      <c r="BD218" s="437"/>
      <c r="BF218" s="283"/>
    </row>
    <row r="219" spans="1:58" ht="16.149999999999999" customHeight="1">
      <c r="A219" s="179"/>
      <c r="B219" s="594"/>
      <c r="C219" s="489"/>
      <c r="D219" s="489"/>
      <c r="E219" s="489"/>
      <c r="F219" s="593"/>
      <c r="G219" s="750"/>
      <c r="H219" s="751"/>
      <c r="I219" s="751"/>
      <c r="J219" s="751"/>
      <c r="K219" s="588"/>
      <c r="L219" s="588"/>
      <c r="M219" s="588"/>
      <c r="N219" s="588"/>
      <c r="O219" s="588"/>
      <c r="P219" s="588"/>
      <c r="Q219" s="588"/>
      <c r="R219" s="588"/>
      <c r="S219" s="588"/>
      <c r="T219" s="588"/>
      <c r="U219" s="588"/>
      <c r="V219" s="588"/>
      <c r="W219" s="588"/>
      <c r="X219" s="588"/>
      <c r="Y219" s="588"/>
      <c r="Z219" s="588"/>
      <c r="AA219" s="581"/>
      <c r="AB219" s="582"/>
      <c r="AC219" s="582"/>
      <c r="AD219" s="583"/>
      <c r="AE219" s="613"/>
      <c r="AF219" s="613"/>
      <c r="AG219" s="613"/>
      <c r="AH219" s="613"/>
      <c r="AI219" s="613"/>
      <c r="AJ219" s="614"/>
      <c r="AK219" s="274"/>
      <c r="AL219" s="274"/>
      <c r="AM219" s="896"/>
      <c r="AN219" s="896"/>
      <c r="AO219" s="896"/>
      <c r="AP219" s="896"/>
      <c r="AQ219" s="896"/>
      <c r="AR219" s="896"/>
      <c r="AS219" s="896"/>
      <c r="AT219" s="896"/>
      <c r="AU219" s="504"/>
      <c r="AV219" s="437"/>
      <c r="AW219" s="437"/>
      <c r="AX219" s="437"/>
      <c r="AY219" s="437"/>
      <c r="AZ219" s="437"/>
      <c r="BA219" s="437"/>
      <c r="BB219" s="437"/>
      <c r="BC219" s="437"/>
      <c r="BD219" s="437"/>
      <c r="BF219" s="283"/>
    </row>
    <row r="220" spans="1:58" ht="16.149999999999999" customHeight="1">
      <c r="A220" s="179"/>
      <c r="B220" s="594"/>
      <c r="C220" s="489"/>
      <c r="D220" s="489"/>
      <c r="E220" s="489"/>
      <c r="F220" s="593"/>
      <c r="G220" s="748" t="s">
        <v>156</v>
      </c>
      <c r="H220" s="774"/>
      <c r="I220" s="774"/>
      <c r="J220" s="775"/>
      <c r="K220" s="801"/>
      <c r="L220" s="609"/>
      <c r="M220" s="609"/>
      <c r="N220" s="802"/>
      <c r="O220" s="217" t="s">
        <v>157</v>
      </c>
      <c r="P220" s="752" t="str">
        <f>IF(入力用①!H64="","",入力用①!H64)</f>
        <v/>
      </c>
      <c r="Q220" s="753"/>
      <c r="R220" s="754"/>
      <c r="S220" s="217" t="s">
        <v>158</v>
      </c>
      <c r="T220" s="752" t="str">
        <f>IF(入力用①!I64="","",入力用①!I64)</f>
        <v/>
      </c>
      <c r="U220" s="753"/>
      <c r="V220" s="754"/>
      <c r="W220" s="217" t="s">
        <v>159</v>
      </c>
      <c r="X220" s="752" t="str">
        <f>IF(入力用①!J64="","",入力用①!J64)</f>
        <v/>
      </c>
      <c r="Y220" s="753"/>
      <c r="Z220" s="754"/>
      <c r="AA220" s="257" t="s">
        <v>160</v>
      </c>
      <c r="AB220" s="752" t="str">
        <f>IF(入力用①!K64="","",入力用①!K64)</f>
        <v/>
      </c>
      <c r="AC220" s="753"/>
      <c r="AD220" s="754"/>
      <c r="AE220" s="814" t="str">
        <f>入力用①!L63</f>
        <v/>
      </c>
      <c r="AF220" s="498"/>
      <c r="AG220" s="498"/>
      <c r="AH220" s="498"/>
      <c r="AI220" s="498"/>
      <c r="AJ220" s="499"/>
      <c r="AK220" s="274" t="str">
        <f>IF(AB220="","",IF(VALUE(AB220)&gt;=$AI$223,"M",IF(VALUE(AB220)&gt;$AI$224,"I","")))</f>
        <v/>
      </c>
      <c r="AL220" s="274" t="str">
        <f>IF($AE220="","",IF($AE220&gt;=$AI$223,"M",IF(AE220&gt;$AI$224,"I","")))</f>
        <v/>
      </c>
      <c r="AM220" s="896"/>
      <c r="AN220" s="896"/>
      <c r="AO220" s="896"/>
      <c r="AP220" s="896"/>
      <c r="AQ220" s="896"/>
      <c r="AR220" s="896"/>
      <c r="AS220" s="896"/>
      <c r="AT220" s="896"/>
      <c r="AU220" s="504"/>
      <c r="AV220" s="437"/>
      <c r="AW220" s="437"/>
      <c r="AX220" s="437"/>
      <c r="AY220" s="437"/>
      <c r="AZ220" s="437"/>
      <c r="BA220" s="437"/>
      <c r="BB220" s="437"/>
      <c r="BC220" s="437"/>
      <c r="BD220" s="437"/>
      <c r="BF220" s="283"/>
    </row>
    <row r="221" spans="1:58" ht="16.149999999999999" hidden="1" customHeight="1">
      <c r="A221" s="179"/>
      <c r="B221" s="594"/>
      <c r="C221" s="489"/>
      <c r="D221" s="489"/>
      <c r="E221" s="489"/>
      <c r="F221" s="593"/>
      <c r="G221" s="750"/>
      <c r="H221" s="776"/>
      <c r="I221" s="776"/>
      <c r="J221" s="777"/>
      <c r="K221" s="803"/>
      <c r="L221" s="612"/>
      <c r="M221" s="612"/>
      <c r="N221" s="804"/>
      <c r="O221" s="269"/>
      <c r="P221" s="617"/>
      <c r="Q221" s="755"/>
      <c r="R221" s="756"/>
      <c r="S221" s="269"/>
      <c r="T221" s="617"/>
      <c r="U221" s="755"/>
      <c r="V221" s="756"/>
      <c r="W221" s="269"/>
      <c r="X221" s="617"/>
      <c r="Y221" s="755"/>
      <c r="Z221" s="756"/>
      <c r="AA221" s="270"/>
      <c r="AB221" s="617"/>
      <c r="AC221" s="755"/>
      <c r="AD221" s="756"/>
      <c r="AE221" s="815"/>
      <c r="AF221" s="500"/>
      <c r="AG221" s="500"/>
      <c r="AH221" s="500"/>
      <c r="AI221" s="500"/>
      <c r="AJ221" s="501"/>
      <c r="AK221" s="274"/>
      <c r="AL221" s="274"/>
      <c r="AM221" s="504"/>
      <c r="AN221" s="504"/>
      <c r="AO221" s="504"/>
      <c r="AP221" s="504"/>
      <c r="AQ221" s="504"/>
      <c r="AR221" s="504"/>
      <c r="AS221" s="504"/>
      <c r="AT221" s="504"/>
      <c r="AU221" s="504"/>
      <c r="AV221" s="437"/>
      <c r="AW221" s="437"/>
      <c r="AX221" s="437"/>
      <c r="AY221" s="437"/>
      <c r="AZ221" s="437"/>
      <c r="BA221" s="437"/>
      <c r="BB221" s="437"/>
      <c r="BC221" s="437"/>
      <c r="BD221" s="437"/>
      <c r="BF221" s="283"/>
    </row>
    <row r="222" spans="1:58" ht="16.149999999999999" customHeight="1" thickBot="1">
      <c r="A222" s="179"/>
      <c r="B222" s="861"/>
      <c r="C222" s="862"/>
      <c r="D222" s="862"/>
      <c r="E222" s="862"/>
      <c r="F222" s="863"/>
      <c r="G222" s="598"/>
      <c r="H222" s="776"/>
      <c r="I222" s="776"/>
      <c r="J222" s="777"/>
      <c r="K222" s="803"/>
      <c r="L222" s="612"/>
      <c r="M222" s="612"/>
      <c r="N222" s="804"/>
      <c r="O222" s="268"/>
      <c r="P222" s="856"/>
      <c r="Q222" s="856"/>
      <c r="R222" s="857"/>
      <c r="S222" s="268"/>
      <c r="T222" s="856"/>
      <c r="U222" s="856"/>
      <c r="V222" s="857"/>
      <c r="W222" s="268"/>
      <c r="X222" s="856"/>
      <c r="Y222" s="856"/>
      <c r="Z222" s="857"/>
      <c r="AA222" s="247"/>
      <c r="AB222" s="856"/>
      <c r="AC222" s="856"/>
      <c r="AD222" s="857"/>
      <c r="AE222" s="816"/>
      <c r="AF222" s="817"/>
      <c r="AG222" s="817"/>
      <c r="AH222" s="817"/>
      <c r="AI222" s="817"/>
      <c r="AJ222" s="818"/>
      <c r="AK222" s="274"/>
      <c r="AL222" s="274"/>
      <c r="AM222" s="505"/>
      <c r="AN222" s="505"/>
      <c r="AO222" s="505"/>
      <c r="AP222" s="505"/>
      <c r="AQ222" s="505"/>
      <c r="AR222" s="505"/>
      <c r="AS222" s="505"/>
      <c r="AT222" s="505"/>
      <c r="AU222" s="505"/>
      <c r="AV222" s="437"/>
      <c r="AW222" s="437"/>
      <c r="AX222" s="437"/>
      <c r="AY222" s="437"/>
      <c r="AZ222" s="437"/>
      <c r="BA222" s="437"/>
      <c r="BB222" s="437"/>
      <c r="BC222" s="437"/>
      <c r="BD222" s="437"/>
    </row>
    <row r="223" spans="1:58" ht="16.149999999999999" customHeight="1">
      <c r="A223" s="179"/>
      <c r="B223" s="222"/>
      <c r="C223" s="222"/>
      <c r="D223" s="350"/>
      <c r="E223" s="350"/>
      <c r="F223" s="350"/>
      <c r="G223" s="350"/>
      <c r="H223" s="350"/>
      <c r="I223" s="350"/>
      <c r="J223" s="350"/>
      <c r="K223" s="350"/>
      <c r="L223" s="350"/>
      <c r="M223" s="350"/>
      <c r="N223" s="350"/>
      <c r="O223" s="350"/>
      <c r="P223" s="350"/>
      <c r="Q223" s="350"/>
      <c r="R223" s="350"/>
      <c r="S223" s="350"/>
      <c r="T223" s="350"/>
      <c r="U223" s="350"/>
      <c r="V223" s="350"/>
      <c r="W223" s="350"/>
      <c r="X223" s="350"/>
      <c r="Y223" s="350"/>
      <c r="Z223" s="350"/>
      <c r="AA223" s="350"/>
      <c r="AB223" s="350"/>
      <c r="AC223" s="350"/>
      <c r="AD223" s="350"/>
      <c r="AE223" s="266"/>
      <c r="AF223" s="266"/>
      <c r="AG223" s="266"/>
      <c r="AH223" s="266"/>
      <c r="AI223" s="859">
        <v>105</v>
      </c>
      <c r="AJ223" s="860"/>
      <c r="AK223" s="266">
        <f>COUNTIF(AK$172:AK$222,"M")</f>
        <v>0</v>
      </c>
      <c r="AL223" s="266">
        <f>COUNTIF(AL$172:AL$222,"M")</f>
        <v>0</v>
      </c>
      <c r="AM223" s="266"/>
      <c r="AN223" s="266"/>
      <c r="AO223" s="179"/>
      <c r="AP223" s="179"/>
      <c r="AQ223" s="179"/>
      <c r="AR223" s="179"/>
      <c r="AS223" s="179"/>
      <c r="AT223" s="179"/>
      <c r="AU223" s="179"/>
      <c r="AV223" s="179"/>
      <c r="AW223" s="179"/>
      <c r="AX223" s="179"/>
      <c r="AY223" s="179"/>
      <c r="AZ223" s="179"/>
      <c r="BA223" s="179"/>
      <c r="BB223" s="179"/>
      <c r="BC223" s="179"/>
      <c r="BD223" s="218"/>
    </row>
    <row r="224" spans="1:58" ht="16.149999999999999" customHeight="1">
      <c r="A224" s="179"/>
      <c r="B224" s="179"/>
      <c r="C224" s="179"/>
      <c r="D224" s="266"/>
      <c r="E224" s="266"/>
      <c r="F224" s="266"/>
      <c r="G224" s="266"/>
      <c r="H224" s="266"/>
      <c r="I224" s="266"/>
      <c r="J224" s="266"/>
      <c r="K224" s="266"/>
      <c r="L224" s="266"/>
      <c r="M224" s="266"/>
      <c r="N224" s="266"/>
      <c r="O224" s="266"/>
      <c r="P224" s="266"/>
      <c r="Q224" s="266"/>
      <c r="R224" s="266"/>
      <c r="S224" s="266"/>
      <c r="T224" s="266"/>
      <c r="U224" s="266"/>
      <c r="V224" s="266"/>
      <c r="W224" s="266"/>
      <c r="X224" s="266"/>
      <c r="Y224" s="266"/>
      <c r="Z224" s="266"/>
      <c r="AA224" s="266"/>
      <c r="AB224" s="266"/>
      <c r="AC224" s="266"/>
      <c r="AD224" s="266"/>
      <c r="AE224" s="266"/>
      <c r="AF224" s="266"/>
      <c r="AG224" s="266"/>
      <c r="AH224" s="266"/>
      <c r="AI224" s="858">
        <v>100</v>
      </c>
      <c r="AJ224" s="505"/>
      <c r="AK224" s="266">
        <f>COUNTIF(AK$172:AK$222,"I")</f>
        <v>0</v>
      </c>
      <c r="AL224" s="266">
        <f>COUNTIF(AL$172:AL$222,"I")</f>
        <v>0</v>
      </c>
      <c r="AM224" s="266"/>
      <c r="AN224" s="266"/>
      <c r="AO224" s="179"/>
      <c r="AP224" s="179"/>
      <c r="AQ224" s="179"/>
      <c r="AR224" s="179"/>
      <c r="AS224" s="179"/>
      <c r="AT224" s="179"/>
      <c r="AU224" s="179"/>
      <c r="AV224" s="179"/>
      <c r="AW224" s="179"/>
      <c r="AX224" s="179"/>
      <c r="AY224" s="179"/>
      <c r="AZ224" s="179"/>
      <c r="BA224" s="179"/>
      <c r="BB224" s="179"/>
      <c r="BC224" s="179"/>
      <c r="BD224" s="179"/>
    </row>
    <row r="225" spans="1:58" ht="16.149999999999999" customHeight="1">
      <c r="A225" s="179"/>
      <c r="B225" s="179"/>
      <c r="C225" s="179"/>
      <c r="D225" s="179"/>
      <c r="E225" s="179"/>
      <c r="F225" s="179"/>
      <c r="G225" s="179"/>
      <c r="H225" s="179"/>
      <c r="I225" s="179"/>
      <c r="J225" s="179"/>
      <c r="K225" s="179"/>
      <c r="L225" s="179"/>
      <c r="M225" s="179"/>
      <c r="N225" s="179"/>
      <c r="O225" s="179"/>
      <c r="P225" s="179"/>
      <c r="Q225" s="179"/>
      <c r="R225" s="179"/>
      <c r="S225" s="179"/>
      <c r="T225" s="179"/>
      <c r="U225" s="179"/>
      <c r="V225" s="179"/>
      <c r="W225" s="179"/>
      <c r="X225" s="179"/>
      <c r="Y225" s="179"/>
      <c r="Z225" s="179"/>
      <c r="AA225" s="179"/>
      <c r="AB225" s="179"/>
      <c r="AC225" s="179"/>
      <c r="AD225" s="179"/>
      <c r="AE225" s="179"/>
      <c r="AF225" s="179"/>
      <c r="AG225" s="179"/>
      <c r="AH225" s="179"/>
      <c r="AI225" s="179"/>
      <c r="AJ225" s="179"/>
      <c r="AK225" s="266"/>
      <c r="AL225" s="349"/>
      <c r="AM225" s="179"/>
      <c r="AN225" s="179"/>
      <c r="AO225" s="179"/>
      <c r="AP225" s="179"/>
      <c r="AQ225" s="179"/>
      <c r="AR225" s="179"/>
      <c r="AS225" s="179"/>
      <c r="AT225" s="179"/>
      <c r="AU225" s="179"/>
      <c r="AV225" s="179"/>
      <c r="AW225" s="179"/>
      <c r="AX225" s="179"/>
      <c r="AY225" s="179"/>
      <c r="AZ225" s="179"/>
      <c r="BA225" s="179"/>
      <c r="BB225" s="179"/>
      <c r="BC225" s="179"/>
      <c r="BD225" s="179"/>
    </row>
    <row r="226" spans="1:58" ht="16.149999999999999" customHeight="1">
      <c r="A226" s="179"/>
      <c r="B226" s="179" t="s">
        <v>168</v>
      </c>
      <c r="C226" s="179"/>
      <c r="D226" s="179"/>
      <c r="E226" s="179"/>
      <c r="F226" s="179"/>
      <c r="G226" s="179"/>
      <c r="H226" s="179"/>
      <c r="I226" s="179"/>
      <c r="J226" s="179"/>
      <c r="K226" s="179"/>
      <c r="L226" s="179"/>
      <c r="M226" s="179"/>
      <c r="N226" s="179"/>
      <c r="O226" s="179"/>
      <c r="P226" s="179"/>
      <c r="Q226" s="179"/>
      <c r="R226" s="179"/>
      <c r="S226" s="179"/>
      <c r="T226" s="179"/>
      <c r="U226" s="179"/>
      <c r="V226" s="179"/>
      <c r="W226" s="179"/>
      <c r="X226" s="179"/>
      <c r="Y226" s="179"/>
      <c r="Z226" s="179"/>
      <c r="AA226" s="179"/>
      <c r="AB226" s="179"/>
      <c r="AC226" s="179"/>
      <c r="AD226" s="179"/>
      <c r="AE226" s="179"/>
      <c r="AF226" s="179"/>
      <c r="AG226" s="179"/>
      <c r="AH226" s="179"/>
      <c r="AI226" s="179"/>
      <c r="AJ226" s="179"/>
      <c r="AK226" s="179"/>
      <c r="AL226" s="273"/>
      <c r="AM226" s="179"/>
      <c r="AN226" s="179"/>
      <c r="AO226" s="179"/>
      <c r="AP226" s="179"/>
      <c r="AQ226" s="179"/>
      <c r="AR226" s="179"/>
      <c r="AS226" s="179"/>
      <c r="AT226" s="179"/>
      <c r="AU226" s="179"/>
      <c r="AV226" s="179"/>
      <c r="AW226" s="179"/>
      <c r="AX226" s="179"/>
      <c r="AY226" s="179"/>
      <c r="AZ226" s="179"/>
      <c r="BA226" s="179"/>
      <c r="BB226" s="179"/>
      <c r="BC226" s="179"/>
      <c r="BD226" s="179"/>
    </row>
    <row r="227" spans="1:58" ht="16.149999999999999" customHeight="1" thickBot="1">
      <c r="A227" s="179"/>
      <c r="B227" s="179" t="s">
        <v>169</v>
      </c>
      <c r="C227" s="179"/>
      <c r="D227" s="179"/>
      <c r="E227" s="179"/>
      <c r="F227" s="179"/>
      <c r="G227" s="179"/>
      <c r="H227" s="179"/>
      <c r="I227" s="179"/>
      <c r="J227" s="179"/>
      <c r="K227" s="179"/>
      <c r="L227" s="179"/>
      <c r="M227" s="179"/>
      <c r="N227" s="179"/>
      <c r="O227" s="179"/>
      <c r="P227" s="179"/>
      <c r="Q227" s="179"/>
      <c r="R227" s="179"/>
      <c r="S227" s="179"/>
      <c r="T227" s="179"/>
      <c r="U227" s="179"/>
      <c r="V227" s="179"/>
      <c r="W227" s="179"/>
      <c r="X227" s="179"/>
      <c r="Y227" s="179"/>
      <c r="Z227" s="179"/>
      <c r="AA227" s="179"/>
      <c r="AB227" s="179"/>
      <c r="AC227" s="228"/>
      <c r="AD227" s="228"/>
      <c r="AE227" s="228"/>
      <c r="AF227" s="228"/>
      <c r="AG227" s="228"/>
      <c r="AH227" s="228"/>
      <c r="AI227" s="228"/>
      <c r="AJ227" s="228"/>
      <c r="AK227" s="179"/>
      <c r="AL227" s="273"/>
      <c r="AM227" s="179"/>
      <c r="AN227" s="179"/>
      <c r="AO227" s="179"/>
      <c r="AP227" s="179"/>
      <c r="AQ227" s="179"/>
      <c r="AR227" s="179"/>
      <c r="AS227" s="179"/>
      <c r="AT227" s="179"/>
      <c r="AU227" s="179"/>
      <c r="AV227" s="179"/>
      <c r="AW227" s="179"/>
      <c r="AX227" s="179"/>
      <c r="AY227" s="179"/>
      <c r="AZ227" s="179"/>
      <c r="BA227" s="179"/>
      <c r="BB227" s="179"/>
      <c r="BC227" s="179"/>
      <c r="BD227" s="179"/>
    </row>
    <row r="228" spans="1:58" ht="21" customHeight="1" thickBot="1">
      <c r="A228" s="179"/>
      <c r="B228" s="180"/>
      <c r="C228" s="223" t="s">
        <v>170</v>
      </c>
      <c r="D228" s="224"/>
      <c r="E228" s="224"/>
      <c r="F228" s="224"/>
      <c r="G228" s="224"/>
      <c r="H228" s="225"/>
      <c r="I228" s="224"/>
      <c r="J228" s="224"/>
      <c r="K228" s="224"/>
      <c r="L228" s="224"/>
      <c r="M228" s="224"/>
      <c r="N228" s="224"/>
      <c r="O228" s="224"/>
      <c r="P228" s="224"/>
      <c r="Q228" s="224"/>
      <c r="R228" s="224"/>
      <c r="S228" s="224"/>
      <c r="T228" s="224"/>
      <c r="U228" s="224"/>
      <c r="V228" s="224"/>
      <c r="W228" s="224"/>
      <c r="X228" s="224"/>
      <c r="Y228" s="224"/>
      <c r="Z228" s="224"/>
      <c r="AA228" s="224"/>
      <c r="AB228" s="224"/>
      <c r="AC228" s="224"/>
      <c r="AD228" s="224"/>
      <c r="AE228" s="224"/>
      <c r="AF228" s="224"/>
      <c r="AG228" s="224"/>
      <c r="AH228" s="224"/>
      <c r="AI228" s="224"/>
      <c r="AJ228" s="229"/>
      <c r="AK228" s="179"/>
      <c r="AL228" s="273"/>
      <c r="AM228" s="179"/>
      <c r="AN228" s="179"/>
      <c r="AO228" s="179"/>
      <c r="AP228" s="179"/>
      <c r="AQ228" s="179"/>
      <c r="AR228" s="179"/>
      <c r="AS228" s="179"/>
      <c r="AT228" s="179"/>
      <c r="AU228" s="179"/>
      <c r="AV228" s="179"/>
      <c r="AW228" s="179"/>
      <c r="AX228" s="179"/>
      <c r="AY228" s="179"/>
      <c r="AZ228" s="179"/>
      <c r="BA228" s="179"/>
      <c r="BB228" s="179"/>
      <c r="BC228" s="179"/>
      <c r="BD228" s="179"/>
    </row>
    <row r="229" spans="1:58" ht="16.149999999999999" customHeight="1">
      <c r="A229" s="179"/>
      <c r="B229" s="180"/>
      <c r="C229" s="819"/>
      <c r="D229" s="820"/>
      <c r="E229" s="820"/>
      <c r="F229" s="820"/>
      <c r="G229" s="820"/>
      <c r="H229" s="820"/>
      <c r="I229" s="820"/>
      <c r="J229" s="820"/>
      <c r="K229" s="820"/>
      <c r="L229" s="820"/>
      <c r="M229" s="820"/>
      <c r="N229" s="820"/>
      <c r="O229" s="820"/>
      <c r="P229" s="820"/>
      <c r="Q229" s="820"/>
      <c r="R229" s="820"/>
      <c r="S229" s="820"/>
      <c r="T229" s="820"/>
      <c r="U229" s="820"/>
      <c r="V229" s="820"/>
      <c r="W229" s="820"/>
      <c r="X229" s="820"/>
      <c r="Y229" s="820"/>
      <c r="Z229" s="820"/>
      <c r="AA229" s="820"/>
      <c r="AB229" s="820"/>
      <c r="AC229" s="820"/>
      <c r="AD229" s="820"/>
      <c r="AE229" s="820"/>
      <c r="AF229" s="820"/>
      <c r="AG229" s="820"/>
      <c r="AH229" s="820"/>
      <c r="AI229" s="820"/>
      <c r="AJ229" s="821"/>
      <c r="AK229" s="179"/>
      <c r="AL229" s="179"/>
      <c r="AM229" s="905" t="s">
        <v>584</v>
      </c>
      <c r="AN229" s="906"/>
      <c r="AO229" s="906"/>
      <c r="AP229" s="906"/>
      <c r="AQ229" s="906"/>
      <c r="AR229" s="906"/>
      <c r="AS229" s="906"/>
      <c r="AT229" s="492" t="s">
        <v>171</v>
      </c>
      <c r="AU229" s="493"/>
      <c r="AV229" s="493"/>
      <c r="AW229" s="493"/>
      <c r="AX229" s="495" t="s">
        <v>172</v>
      </c>
      <c r="AY229" s="496"/>
      <c r="AZ229" s="496"/>
      <c r="BA229" s="496"/>
      <c r="BB229" s="496"/>
      <c r="BC229" s="496"/>
      <c r="BD229" s="179"/>
    </row>
    <row r="230" spans="1:58" ht="16.149999999999999" customHeight="1">
      <c r="A230" s="179"/>
      <c r="B230" s="188"/>
      <c r="C230" s="822"/>
      <c r="D230" s="823"/>
      <c r="E230" s="823"/>
      <c r="F230" s="823"/>
      <c r="G230" s="823"/>
      <c r="H230" s="823"/>
      <c r="I230" s="823"/>
      <c r="J230" s="823"/>
      <c r="K230" s="823"/>
      <c r="L230" s="823"/>
      <c r="M230" s="823"/>
      <c r="N230" s="823"/>
      <c r="O230" s="823"/>
      <c r="P230" s="823"/>
      <c r="Q230" s="823"/>
      <c r="R230" s="823"/>
      <c r="S230" s="823"/>
      <c r="T230" s="823"/>
      <c r="U230" s="823"/>
      <c r="V230" s="823"/>
      <c r="W230" s="823"/>
      <c r="X230" s="823"/>
      <c r="Y230" s="823"/>
      <c r="Z230" s="823"/>
      <c r="AA230" s="823"/>
      <c r="AB230" s="823"/>
      <c r="AC230" s="823"/>
      <c r="AD230" s="823"/>
      <c r="AE230" s="823"/>
      <c r="AF230" s="823"/>
      <c r="AG230" s="823"/>
      <c r="AH230" s="823"/>
      <c r="AI230" s="823"/>
      <c r="AJ230" s="824"/>
      <c r="AK230" s="179"/>
      <c r="AL230" s="179"/>
      <c r="AM230" s="906"/>
      <c r="AN230" s="906"/>
      <c r="AO230" s="906"/>
      <c r="AP230" s="906"/>
      <c r="AQ230" s="906"/>
      <c r="AR230" s="906"/>
      <c r="AS230" s="906"/>
      <c r="AT230" s="493"/>
      <c r="AU230" s="493"/>
      <c r="AV230" s="493"/>
      <c r="AW230" s="493"/>
      <c r="AX230" s="496"/>
      <c r="AY230" s="496"/>
      <c r="AZ230" s="496"/>
      <c r="BA230" s="496"/>
      <c r="BB230" s="496"/>
      <c r="BC230" s="496"/>
      <c r="BD230" s="179"/>
    </row>
    <row r="231" spans="1:58" ht="16.149999999999999" customHeight="1">
      <c r="A231" s="179"/>
      <c r="B231" s="188"/>
      <c r="C231" s="822"/>
      <c r="D231" s="823"/>
      <c r="E231" s="823"/>
      <c r="F231" s="823"/>
      <c r="G231" s="823"/>
      <c r="H231" s="823"/>
      <c r="I231" s="823"/>
      <c r="J231" s="823"/>
      <c r="K231" s="823"/>
      <c r="L231" s="823"/>
      <c r="M231" s="823"/>
      <c r="N231" s="823"/>
      <c r="O231" s="823"/>
      <c r="P231" s="823"/>
      <c r="Q231" s="823"/>
      <c r="R231" s="823"/>
      <c r="S231" s="823"/>
      <c r="T231" s="823"/>
      <c r="U231" s="823"/>
      <c r="V231" s="823"/>
      <c r="W231" s="823"/>
      <c r="X231" s="823"/>
      <c r="Y231" s="823"/>
      <c r="Z231" s="823"/>
      <c r="AA231" s="823"/>
      <c r="AB231" s="823"/>
      <c r="AC231" s="823"/>
      <c r="AD231" s="823"/>
      <c r="AE231" s="823"/>
      <c r="AF231" s="823"/>
      <c r="AG231" s="823"/>
      <c r="AH231" s="823"/>
      <c r="AI231" s="823"/>
      <c r="AJ231" s="824"/>
      <c r="AK231" s="179"/>
      <c r="AL231" s="179"/>
      <c r="AM231" s="906"/>
      <c r="AN231" s="906"/>
      <c r="AO231" s="906"/>
      <c r="AP231" s="906"/>
      <c r="AQ231" s="906"/>
      <c r="AR231" s="906"/>
      <c r="AS231" s="906"/>
      <c r="AT231" s="493"/>
      <c r="AU231" s="493"/>
      <c r="AV231" s="493"/>
      <c r="AW231" s="493"/>
      <c r="AX231" s="496"/>
      <c r="AY231" s="496"/>
      <c r="AZ231" s="496"/>
      <c r="BA231" s="496"/>
      <c r="BB231" s="496"/>
      <c r="BC231" s="496"/>
      <c r="BD231" s="179"/>
      <c r="BF231" s="283"/>
    </row>
    <row r="232" spans="1:58" ht="16.149999999999999" customHeight="1">
      <c r="A232" s="179"/>
      <c r="B232" s="188"/>
      <c r="C232" s="822"/>
      <c r="D232" s="823"/>
      <c r="E232" s="823"/>
      <c r="F232" s="823"/>
      <c r="G232" s="823"/>
      <c r="H232" s="823"/>
      <c r="I232" s="823"/>
      <c r="J232" s="823"/>
      <c r="K232" s="823"/>
      <c r="L232" s="823"/>
      <c r="M232" s="823"/>
      <c r="N232" s="823"/>
      <c r="O232" s="823"/>
      <c r="P232" s="823"/>
      <c r="Q232" s="823"/>
      <c r="R232" s="823"/>
      <c r="S232" s="823"/>
      <c r="T232" s="823"/>
      <c r="U232" s="823"/>
      <c r="V232" s="823"/>
      <c r="W232" s="823"/>
      <c r="X232" s="823"/>
      <c r="Y232" s="823"/>
      <c r="Z232" s="823"/>
      <c r="AA232" s="823"/>
      <c r="AB232" s="823"/>
      <c r="AC232" s="823"/>
      <c r="AD232" s="823"/>
      <c r="AE232" s="823"/>
      <c r="AF232" s="823"/>
      <c r="AG232" s="823"/>
      <c r="AH232" s="823"/>
      <c r="AI232" s="823"/>
      <c r="AJ232" s="824"/>
      <c r="AK232" s="179"/>
      <c r="AL232" s="179"/>
      <c r="AM232" s="906"/>
      <c r="AN232" s="906"/>
      <c r="AO232" s="906"/>
      <c r="AP232" s="906"/>
      <c r="AQ232" s="906"/>
      <c r="AR232" s="906"/>
      <c r="AS232" s="906"/>
      <c r="AT232" s="493"/>
      <c r="AU232" s="493"/>
      <c r="AV232" s="493"/>
      <c r="AW232" s="493"/>
      <c r="AX232" s="496"/>
      <c r="AY232" s="496"/>
      <c r="AZ232" s="496"/>
      <c r="BA232" s="496"/>
      <c r="BB232" s="496"/>
      <c r="BC232" s="496"/>
      <c r="BD232" s="179"/>
      <c r="BF232" s="283"/>
    </row>
    <row r="233" spans="1:58" ht="16.149999999999999" customHeight="1">
      <c r="A233" s="179"/>
      <c r="B233" s="188"/>
      <c r="C233" s="822"/>
      <c r="D233" s="823"/>
      <c r="E233" s="823"/>
      <c r="F233" s="823"/>
      <c r="G233" s="823"/>
      <c r="H233" s="823"/>
      <c r="I233" s="823"/>
      <c r="J233" s="823"/>
      <c r="K233" s="823"/>
      <c r="L233" s="823"/>
      <c r="M233" s="823"/>
      <c r="N233" s="823"/>
      <c r="O233" s="823"/>
      <c r="P233" s="823"/>
      <c r="Q233" s="823"/>
      <c r="R233" s="823"/>
      <c r="S233" s="823"/>
      <c r="T233" s="823"/>
      <c r="U233" s="823"/>
      <c r="V233" s="823"/>
      <c r="W233" s="823"/>
      <c r="X233" s="823"/>
      <c r="Y233" s="823"/>
      <c r="Z233" s="823"/>
      <c r="AA233" s="823"/>
      <c r="AB233" s="823"/>
      <c r="AC233" s="823"/>
      <c r="AD233" s="823"/>
      <c r="AE233" s="823"/>
      <c r="AF233" s="823"/>
      <c r="AG233" s="823"/>
      <c r="AH233" s="823"/>
      <c r="AI233" s="823"/>
      <c r="AJ233" s="824"/>
      <c r="AK233" s="179"/>
      <c r="AL233" s="179"/>
      <c r="AM233" s="179"/>
      <c r="AN233" s="908" t="str">
        <f>IF(C229&lt;&gt;"","",IF(AL223&gt;0,"【第５表】の５年度間平均原単位変化で改善できなかった（報告年度の原単位が初年度よりも増加した）ものがあります（該当する箇所は赤色表示されています）。",""))</f>
        <v/>
      </c>
      <c r="AO233" s="908"/>
      <c r="AP233" s="908"/>
      <c r="AQ233" s="908"/>
      <c r="AR233" s="908"/>
      <c r="AS233" s="908"/>
      <c r="AT233" s="908"/>
      <c r="AU233" s="908"/>
      <c r="AV233" s="908"/>
      <c r="AW233" s="908"/>
      <c r="AX233" s="908"/>
      <c r="AY233" s="908"/>
      <c r="AZ233" s="908"/>
      <c r="BA233" s="908"/>
      <c r="BB233" s="230"/>
      <c r="BC233" s="179"/>
      <c r="BD233" s="179"/>
    </row>
    <row r="234" spans="1:58" ht="16.149999999999999" customHeight="1">
      <c r="A234" s="179"/>
      <c r="B234" s="188"/>
      <c r="C234" s="822"/>
      <c r="D234" s="823"/>
      <c r="E234" s="823"/>
      <c r="F234" s="823"/>
      <c r="G234" s="823"/>
      <c r="H234" s="823"/>
      <c r="I234" s="823"/>
      <c r="J234" s="823"/>
      <c r="K234" s="823"/>
      <c r="L234" s="823"/>
      <c r="M234" s="823"/>
      <c r="N234" s="823"/>
      <c r="O234" s="823"/>
      <c r="P234" s="823"/>
      <c r="Q234" s="823"/>
      <c r="R234" s="823"/>
      <c r="S234" s="823"/>
      <c r="T234" s="823"/>
      <c r="U234" s="823"/>
      <c r="V234" s="823"/>
      <c r="W234" s="823"/>
      <c r="X234" s="823"/>
      <c r="Y234" s="823"/>
      <c r="Z234" s="823"/>
      <c r="AA234" s="823"/>
      <c r="AB234" s="823"/>
      <c r="AC234" s="823"/>
      <c r="AD234" s="823"/>
      <c r="AE234" s="823"/>
      <c r="AF234" s="823"/>
      <c r="AG234" s="823"/>
      <c r="AH234" s="823"/>
      <c r="AI234" s="823"/>
      <c r="AJ234" s="824"/>
      <c r="AK234" s="179"/>
      <c r="AL234" s="179"/>
      <c r="AM234" s="179"/>
      <c r="AN234" s="908"/>
      <c r="AO234" s="908"/>
      <c r="AP234" s="908"/>
      <c r="AQ234" s="908"/>
      <c r="AR234" s="908"/>
      <c r="AS234" s="908"/>
      <c r="AT234" s="908"/>
      <c r="AU234" s="908"/>
      <c r="AV234" s="908"/>
      <c r="AW234" s="908"/>
      <c r="AX234" s="908"/>
      <c r="AY234" s="908"/>
      <c r="AZ234" s="908"/>
      <c r="BA234" s="908"/>
      <c r="BB234" s="230"/>
      <c r="BC234" s="179"/>
      <c r="BD234" s="179"/>
    </row>
    <row r="235" spans="1:58" ht="16.149999999999999" customHeight="1">
      <c r="A235" s="179"/>
      <c r="B235" s="188"/>
      <c r="C235" s="822"/>
      <c r="D235" s="823"/>
      <c r="E235" s="823"/>
      <c r="F235" s="823"/>
      <c r="G235" s="823"/>
      <c r="H235" s="823"/>
      <c r="I235" s="823"/>
      <c r="J235" s="823"/>
      <c r="K235" s="823"/>
      <c r="L235" s="823"/>
      <c r="M235" s="823"/>
      <c r="N235" s="823"/>
      <c r="O235" s="823"/>
      <c r="P235" s="823"/>
      <c r="Q235" s="823"/>
      <c r="R235" s="823"/>
      <c r="S235" s="823"/>
      <c r="T235" s="823"/>
      <c r="U235" s="823"/>
      <c r="V235" s="823"/>
      <c r="W235" s="823"/>
      <c r="X235" s="823"/>
      <c r="Y235" s="823"/>
      <c r="Z235" s="823"/>
      <c r="AA235" s="823"/>
      <c r="AB235" s="823"/>
      <c r="AC235" s="823"/>
      <c r="AD235" s="823"/>
      <c r="AE235" s="823"/>
      <c r="AF235" s="823"/>
      <c r="AG235" s="823"/>
      <c r="AH235" s="823"/>
      <c r="AI235" s="823"/>
      <c r="AJ235" s="824"/>
      <c r="AK235" s="179"/>
      <c r="AL235" s="273"/>
      <c r="AM235" s="179"/>
      <c r="AN235" s="908"/>
      <c r="AO235" s="908"/>
      <c r="AP235" s="908"/>
      <c r="AQ235" s="908"/>
      <c r="AR235" s="908"/>
      <c r="AS235" s="908"/>
      <c r="AT235" s="908"/>
      <c r="AU235" s="908"/>
      <c r="AV235" s="908"/>
      <c r="AW235" s="908"/>
      <c r="AX235" s="908"/>
      <c r="AY235" s="908"/>
      <c r="AZ235" s="908"/>
      <c r="BA235" s="908"/>
      <c r="BB235" s="230"/>
      <c r="BC235" s="179"/>
      <c r="BD235" s="179"/>
    </row>
    <row r="236" spans="1:58" ht="16.149999999999999" customHeight="1">
      <c r="A236" s="179"/>
      <c r="B236" s="188"/>
      <c r="C236" s="822"/>
      <c r="D236" s="823"/>
      <c r="E236" s="823"/>
      <c r="F236" s="823"/>
      <c r="G236" s="823"/>
      <c r="H236" s="823"/>
      <c r="I236" s="823"/>
      <c r="J236" s="823"/>
      <c r="K236" s="823"/>
      <c r="L236" s="823"/>
      <c r="M236" s="823"/>
      <c r="N236" s="823"/>
      <c r="O236" s="823"/>
      <c r="P236" s="823"/>
      <c r="Q236" s="823"/>
      <c r="R236" s="823"/>
      <c r="S236" s="823"/>
      <c r="T236" s="823"/>
      <c r="U236" s="823"/>
      <c r="V236" s="823"/>
      <c r="W236" s="823"/>
      <c r="X236" s="823"/>
      <c r="Y236" s="823"/>
      <c r="Z236" s="823"/>
      <c r="AA236" s="823"/>
      <c r="AB236" s="823"/>
      <c r="AC236" s="823"/>
      <c r="AD236" s="823"/>
      <c r="AE236" s="823"/>
      <c r="AF236" s="823"/>
      <c r="AG236" s="823"/>
      <c r="AH236" s="823"/>
      <c r="AI236" s="823"/>
      <c r="AJ236" s="824"/>
      <c r="AK236" s="179"/>
      <c r="AL236" s="273"/>
      <c r="AM236" s="179"/>
      <c r="AN236" s="909"/>
      <c r="AO236" s="909"/>
      <c r="AP236" s="909"/>
      <c r="AQ236" s="909"/>
      <c r="AR236" s="909"/>
      <c r="AS236" s="909"/>
      <c r="AT236" s="909"/>
      <c r="AU236" s="909"/>
      <c r="AV236" s="909"/>
      <c r="AW236" s="909"/>
      <c r="AX236" s="909"/>
      <c r="AY236" s="909"/>
      <c r="AZ236" s="909"/>
      <c r="BA236" s="909"/>
      <c r="BB236" s="230"/>
      <c r="BC236" s="179"/>
      <c r="BD236" s="179"/>
    </row>
    <row r="237" spans="1:58" ht="16.149999999999999" customHeight="1">
      <c r="A237" s="179"/>
      <c r="B237" s="188"/>
      <c r="C237" s="822"/>
      <c r="D237" s="823"/>
      <c r="E237" s="823"/>
      <c r="F237" s="823"/>
      <c r="G237" s="823"/>
      <c r="H237" s="823"/>
      <c r="I237" s="823"/>
      <c r="J237" s="823"/>
      <c r="K237" s="823"/>
      <c r="L237" s="823"/>
      <c r="M237" s="823"/>
      <c r="N237" s="823"/>
      <c r="O237" s="823"/>
      <c r="P237" s="823"/>
      <c r="Q237" s="823"/>
      <c r="R237" s="823"/>
      <c r="S237" s="823"/>
      <c r="T237" s="823"/>
      <c r="U237" s="823"/>
      <c r="V237" s="823"/>
      <c r="W237" s="823"/>
      <c r="X237" s="823"/>
      <c r="Y237" s="823"/>
      <c r="Z237" s="823"/>
      <c r="AA237" s="823"/>
      <c r="AB237" s="823"/>
      <c r="AC237" s="823"/>
      <c r="AD237" s="823"/>
      <c r="AE237" s="823"/>
      <c r="AF237" s="823"/>
      <c r="AG237" s="823"/>
      <c r="AH237" s="823"/>
      <c r="AI237" s="823"/>
      <c r="AJ237" s="824"/>
      <c r="AK237" s="179"/>
      <c r="AL237" s="273"/>
      <c r="AM237" s="179"/>
      <c r="AN237" s="909"/>
      <c r="AO237" s="909"/>
      <c r="AP237" s="909"/>
      <c r="AQ237" s="909"/>
      <c r="AR237" s="909"/>
      <c r="AS237" s="909"/>
      <c r="AT237" s="909"/>
      <c r="AU237" s="909"/>
      <c r="AV237" s="909"/>
      <c r="AW237" s="909"/>
      <c r="AX237" s="909"/>
      <c r="AY237" s="909"/>
      <c r="AZ237" s="909"/>
      <c r="BA237" s="909"/>
      <c r="BB237" s="230"/>
      <c r="BC237" s="179"/>
      <c r="BD237" s="179"/>
    </row>
    <row r="238" spans="1:58" ht="16.149999999999999" customHeight="1">
      <c r="A238" s="179"/>
      <c r="B238" s="188"/>
      <c r="C238" s="822"/>
      <c r="D238" s="823"/>
      <c r="E238" s="823"/>
      <c r="F238" s="823"/>
      <c r="G238" s="823"/>
      <c r="H238" s="823"/>
      <c r="I238" s="823"/>
      <c r="J238" s="823"/>
      <c r="K238" s="823"/>
      <c r="L238" s="823"/>
      <c r="M238" s="823"/>
      <c r="N238" s="823"/>
      <c r="O238" s="823"/>
      <c r="P238" s="823"/>
      <c r="Q238" s="823"/>
      <c r="R238" s="823"/>
      <c r="S238" s="823"/>
      <c r="T238" s="823"/>
      <c r="U238" s="823"/>
      <c r="V238" s="823"/>
      <c r="W238" s="823"/>
      <c r="X238" s="823"/>
      <c r="Y238" s="823"/>
      <c r="Z238" s="823"/>
      <c r="AA238" s="823"/>
      <c r="AB238" s="823"/>
      <c r="AC238" s="823"/>
      <c r="AD238" s="823"/>
      <c r="AE238" s="823"/>
      <c r="AF238" s="823"/>
      <c r="AG238" s="823"/>
      <c r="AH238" s="823"/>
      <c r="AI238" s="823"/>
      <c r="AJ238" s="824"/>
      <c r="AK238" s="179"/>
      <c r="AL238" s="179"/>
      <c r="AM238" s="179"/>
      <c r="AN238" s="897" t="str">
        <f>IF(C229&lt;&gt;"","",IF(AL223&gt;0,"その理由を入力してください。",""))</f>
        <v/>
      </c>
      <c r="AO238" s="898"/>
      <c r="AP238" s="898"/>
      <c r="AQ238" s="898"/>
      <c r="AR238" s="898"/>
      <c r="AS238" s="898"/>
      <c r="AT238" s="898"/>
      <c r="AU238" s="898"/>
      <c r="AV238" s="898"/>
      <c r="AW238" s="898"/>
      <c r="AX238" s="898"/>
      <c r="AY238" s="898"/>
      <c r="AZ238" s="898"/>
      <c r="BA238" s="898"/>
      <c r="BB238" s="230"/>
      <c r="BC238" s="179"/>
      <c r="BD238" s="179"/>
    </row>
    <row r="239" spans="1:58" ht="16.149999999999999" customHeight="1">
      <c r="A239" s="179"/>
      <c r="B239" s="188"/>
      <c r="C239" s="822"/>
      <c r="D239" s="823"/>
      <c r="E239" s="823"/>
      <c r="F239" s="823"/>
      <c r="G239" s="823"/>
      <c r="H239" s="823"/>
      <c r="I239" s="823"/>
      <c r="J239" s="823"/>
      <c r="K239" s="823"/>
      <c r="L239" s="823"/>
      <c r="M239" s="823"/>
      <c r="N239" s="823"/>
      <c r="O239" s="823"/>
      <c r="P239" s="823"/>
      <c r="Q239" s="823"/>
      <c r="R239" s="823"/>
      <c r="S239" s="823"/>
      <c r="T239" s="823"/>
      <c r="U239" s="823"/>
      <c r="V239" s="823"/>
      <c r="W239" s="823"/>
      <c r="X239" s="823"/>
      <c r="Y239" s="823"/>
      <c r="Z239" s="823"/>
      <c r="AA239" s="823"/>
      <c r="AB239" s="823"/>
      <c r="AC239" s="823"/>
      <c r="AD239" s="823"/>
      <c r="AE239" s="823"/>
      <c r="AF239" s="823"/>
      <c r="AG239" s="823"/>
      <c r="AH239" s="823"/>
      <c r="AI239" s="823"/>
      <c r="AJ239" s="824"/>
      <c r="AK239" s="179"/>
      <c r="AL239" s="179"/>
      <c r="AM239" s="179"/>
      <c r="AN239" s="898"/>
      <c r="AO239" s="898"/>
      <c r="AP239" s="898"/>
      <c r="AQ239" s="898"/>
      <c r="AR239" s="898"/>
      <c r="AS239" s="898"/>
      <c r="AT239" s="898"/>
      <c r="AU239" s="898"/>
      <c r="AV239" s="898"/>
      <c r="AW239" s="898"/>
      <c r="AX239" s="898"/>
      <c r="AY239" s="898"/>
      <c r="AZ239" s="898"/>
      <c r="BA239" s="898"/>
      <c r="BB239" s="230"/>
      <c r="BC239" s="179"/>
      <c r="BD239" s="179"/>
    </row>
    <row r="240" spans="1:58" ht="16.149999999999999" customHeight="1">
      <c r="A240" s="179"/>
      <c r="B240" s="188"/>
      <c r="C240" s="822"/>
      <c r="D240" s="823"/>
      <c r="E240" s="823"/>
      <c r="F240" s="823"/>
      <c r="G240" s="823"/>
      <c r="H240" s="823"/>
      <c r="I240" s="823"/>
      <c r="J240" s="823"/>
      <c r="K240" s="823"/>
      <c r="L240" s="823"/>
      <c r="M240" s="823"/>
      <c r="N240" s="823"/>
      <c r="O240" s="823"/>
      <c r="P240" s="823"/>
      <c r="Q240" s="823"/>
      <c r="R240" s="823"/>
      <c r="S240" s="823"/>
      <c r="T240" s="823"/>
      <c r="U240" s="823"/>
      <c r="V240" s="823"/>
      <c r="W240" s="823"/>
      <c r="X240" s="823"/>
      <c r="Y240" s="823"/>
      <c r="Z240" s="823"/>
      <c r="AA240" s="823"/>
      <c r="AB240" s="823"/>
      <c r="AC240" s="823"/>
      <c r="AD240" s="823"/>
      <c r="AE240" s="823"/>
      <c r="AF240" s="823"/>
      <c r="AG240" s="823"/>
      <c r="AH240" s="823"/>
      <c r="AI240" s="823"/>
      <c r="AJ240" s="824"/>
      <c r="AK240" s="179"/>
      <c r="AL240" s="179"/>
      <c r="AM240" s="179"/>
      <c r="AN240" s="179"/>
      <c r="AO240" s="179"/>
      <c r="AP240" s="179"/>
      <c r="AQ240" s="179"/>
      <c r="AR240" s="179"/>
      <c r="AS240" s="179"/>
      <c r="AT240" s="179"/>
      <c r="AU240" s="179"/>
      <c r="AV240" s="179"/>
      <c r="AW240" s="179"/>
      <c r="AX240" s="179"/>
      <c r="AY240" s="179"/>
      <c r="AZ240" s="179"/>
      <c r="BA240" s="179"/>
      <c r="BB240" s="179"/>
      <c r="BC240" s="179"/>
      <c r="BD240" s="179"/>
    </row>
    <row r="241" spans="1:58" ht="16.149999999999999" customHeight="1">
      <c r="A241" s="179"/>
      <c r="B241" s="188"/>
      <c r="C241" s="822"/>
      <c r="D241" s="823"/>
      <c r="E241" s="823"/>
      <c r="F241" s="823"/>
      <c r="G241" s="823"/>
      <c r="H241" s="823"/>
      <c r="I241" s="823"/>
      <c r="J241" s="823"/>
      <c r="K241" s="823"/>
      <c r="L241" s="823"/>
      <c r="M241" s="823"/>
      <c r="N241" s="823"/>
      <c r="O241" s="823"/>
      <c r="P241" s="823"/>
      <c r="Q241" s="823"/>
      <c r="R241" s="823"/>
      <c r="S241" s="823"/>
      <c r="T241" s="823"/>
      <c r="U241" s="823"/>
      <c r="V241" s="823"/>
      <c r="W241" s="823"/>
      <c r="X241" s="823"/>
      <c r="Y241" s="823"/>
      <c r="Z241" s="823"/>
      <c r="AA241" s="823"/>
      <c r="AB241" s="823"/>
      <c r="AC241" s="823"/>
      <c r="AD241" s="823"/>
      <c r="AE241" s="823"/>
      <c r="AF241" s="823"/>
      <c r="AG241" s="823"/>
      <c r="AH241" s="823"/>
      <c r="AI241" s="823"/>
      <c r="AJ241" s="824"/>
      <c r="AK241" s="179"/>
      <c r="AL241" s="179"/>
      <c r="AM241" s="179"/>
      <c r="AN241" s="179"/>
      <c r="AO241" s="179"/>
      <c r="AP241" s="179"/>
      <c r="AQ241" s="179"/>
      <c r="AR241" s="179"/>
      <c r="AS241" s="179"/>
      <c r="AT241" s="179"/>
      <c r="AU241" s="179"/>
      <c r="AV241" s="179"/>
      <c r="AW241" s="179"/>
      <c r="AX241" s="179"/>
      <c r="AY241" s="179"/>
      <c r="AZ241" s="179"/>
      <c r="BA241" s="179"/>
      <c r="BB241" s="179"/>
      <c r="BC241" s="179"/>
      <c r="BD241" s="179"/>
    </row>
    <row r="242" spans="1:58" ht="16.149999999999999" customHeight="1">
      <c r="A242" s="179"/>
      <c r="B242" s="188"/>
      <c r="C242" s="822"/>
      <c r="D242" s="823"/>
      <c r="E242" s="823"/>
      <c r="F242" s="823"/>
      <c r="G242" s="823"/>
      <c r="H242" s="823"/>
      <c r="I242" s="823"/>
      <c r="J242" s="823"/>
      <c r="K242" s="823"/>
      <c r="L242" s="823"/>
      <c r="M242" s="823"/>
      <c r="N242" s="823"/>
      <c r="O242" s="823"/>
      <c r="P242" s="823"/>
      <c r="Q242" s="823"/>
      <c r="R242" s="823"/>
      <c r="S242" s="823"/>
      <c r="T242" s="823"/>
      <c r="U242" s="823"/>
      <c r="V242" s="823"/>
      <c r="W242" s="823"/>
      <c r="X242" s="823"/>
      <c r="Y242" s="823"/>
      <c r="Z242" s="823"/>
      <c r="AA242" s="823"/>
      <c r="AB242" s="823"/>
      <c r="AC242" s="823"/>
      <c r="AD242" s="823"/>
      <c r="AE242" s="823"/>
      <c r="AF242" s="823"/>
      <c r="AG242" s="823"/>
      <c r="AH242" s="823"/>
      <c r="AI242" s="823"/>
      <c r="AJ242" s="824"/>
      <c r="AK242" s="179"/>
      <c r="AL242" s="179"/>
      <c r="AM242" s="179"/>
      <c r="AN242" s="179"/>
      <c r="AO242" s="179"/>
      <c r="AP242" s="179"/>
      <c r="AQ242" s="179"/>
      <c r="AR242" s="179"/>
      <c r="AS242" s="179"/>
      <c r="AT242" s="179"/>
      <c r="AU242" s="179"/>
      <c r="AV242" s="179"/>
      <c r="AW242" s="179"/>
      <c r="AX242" s="179"/>
      <c r="AY242" s="179"/>
      <c r="AZ242" s="179"/>
      <c r="BA242" s="179"/>
      <c r="BB242" s="179"/>
      <c r="BC242" s="179"/>
      <c r="BD242" s="179"/>
    </row>
    <row r="243" spans="1:58" ht="16.149999999999999" customHeight="1">
      <c r="A243" s="179"/>
      <c r="B243" s="188"/>
      <c r="C243" s="822"/>
      <c r="D243" s="823"/>
      <c r="E243" s="823"/>
      <c r="F243" s="823"/>
      <c r="G243" s="823"/>
      <c r="H243" s="823"/>
      <c r="I243" s="823"/>
      <c r="J243" s="823"/>
      <c r="K243" s="823"/>
      <c r="L243" s="823"/>
      <c r="M243" s="823"/>
      <c r="N243" s="823"/>
      <c r="O243" s="823"/>
      <c r="P243" s="823"/>
      <c r="Q243" s="823"/>
      <c r="R243" s="823"/>
      <c r="S243" s="823"/>
      <c r="T243" s="823"/>
      <c r="U243" s="823"/>
      <c r="V243" s="823"/>
      <c r="W243" s="823"/>
      <c r="X243" s="823"/>
      <c r="Y243" s="823"/>
      <c r="Z243" s="823"/>
      <c r="AA243" s="823"/>
      <c r="AB243" s="823"/>
      <c r="AC243" s="823"/>
      <c r="AD243" s="823"/>
      <c r="AE243" s="823"/>
      <c r="AF243" s="823"/>
      <c r="AG243" s="823"/>
      <c r="AH243" s="823"/>
      <c r="AI243" s="823"/>
      <c r="AJ243" s="824"/>
      <c r="AK243" s="179"/>
      <c r="AL243" s="179"/>
      <c r="AM243" s="179"/>
      <c r="AN243" s="179"/>
      <c r="AO243" s="179"/>
      <c r="AP243" s="179"/>
      <c r="AQ243" s="179"/>
      <c r="AR243" s="179"/>
      <c r="AS243" s="179"/>
      <c r="AT243" s="179"/>
      <c r="AU243" s="179"/>
      <c r="AV243" s="179"/>
      <c r="AW243" s="179"/>
      <c r="AX243" s="179"/>
      <c r="AY243" s="179"/>
      <c r="AZ243" s="179"/>
      <c r="BA243" s="179"/>
      <c r="BB243" s="179"/>
      <c r="BC243" s="179"/>
      <c r="BD243" s="179"/>
    </row>
    <row r="244" spans="1:58" ht="16.149999999999999" customHeight="1" thickBot="1">
      <c r="A244" s="179"/>
      <c r="B244" s="188"/>
      <c r="C244" s="825"/>
      <c r="D244" s="826"/>
      <c r="E244" s="826"/>
      <c r="F244" s="826"/>
      <c r="G244" s="826"/>
      <c r="H244" s="826"/>
      <c r="I244" s="826"/>
      <c r="J244" s="826"/>
      <c r="K244" s="826"/>
      <c r="L244" s="826"/>
      <c r="M244" s="826"/>
      <c r="N244" s="826"/>
      <c r="O244" s="826"/>
      <c r="P244" s="826"/>
      <c r="Q244" s="826"/>
      <c r="R244" s="826"/>
      <c r="S244" s="826"/>
      <c r="T244" s="826"/>
      <c r="U244" s="826"/>
      <c r="V244" s="826"/>
      <c r="W244" s="826"/>
      <c r="X244" s="826"/>
      <c r="Y244" s="826"/>
      <c r="Z244" s="826"/>
      <c r="AA244" s="826"/>
      <c r="AB244" s="826"/>
      <c r="AC244" s="826"/>
      <c r="AD244" s="826"/>
      <c r="AE244" s="826"/>
      <c r="AF244" s="826"/>
      <c r="AG244" s="826"/>
      <c r="AH244" s="826"/>
      <c r="AI244" s="826"/>
      <c r="AJ244" s="827"/>
      <c r="AK244" s="179"/>
      <c r="AL244" s="179"/>
      <c r="AM244" s="179"/>
      <c r="AN244" s="179"/>
      <c r="AO244" s="179"/>
      <c r="AP244" s="179"/>
      <c r="AQ244" s="179"/>
      <c r="AR244" s="179"/>
      <c r="AS244" s="179"/>
      <c r="AT244" s="179"/>
      <c r="AU244" s="179"/>
      <c r="AV244" s="179"/>
      <c r="AW244" s="179"/>
      <c r="AX244" s="179"/>
      <c r="AY244" s="179"/>
      <c r="AZ244" s="179"/>
      <c r="BA244" s="179"/>
      <c r="BB244" s="179"/>
      <c r="BC244" s="179"/>
      <c r="BD244" s="179"/>
    </row>
    <row r="245" spans="1:58" ht="21" customHeight="1" thickBot="1">
      <c r="A245" s="179"/>
      <c r="B245" s="188"/>
      <c r="C245" s="226" t="s">
        <v>173</v>
      </c>
      <c r="D245" s="188"/>
      <c r="E245" s="188"/>
      <c r="F245" s="188"/>
      <c r="G245" s="188"/>
      <c r="H245" s="227"/>
      <c r="I245" s="188"/>
      <c r="J245" s="188"/>
      <c r="K245" s="188"/>
      <c r="L245" s="188"/>
      <c r="M245" s="188"/>
      <c r="N245" s="188"/>
      <c r="O245" s="188"/>
      <c r="P245" s="188"/>
      <c r="Q245" s="188"/>
      <c r="R245" s="188"/>
      <c r="S245" s="188"/>
      <c r="T245" s="188"/>
      <c r="U245" s="188"/>
      <c r="V245" s="188"/>
      <c r="W245" s="188"/>
      <c r="X245" s="188"/>
      <c r="Y245" s="188"/>
      <c r="Z245" s="188"/>
      <c r="AA245" s="188"/>
      <c r="AB245" s="188"/>
      <c r="AC245" s="188"/>
      <c r="AD245" s="188"/>
      <c r="AE245" s="188"/>
      <c r="AF245" s="188"/>
      <c r="AG245" s="188"/>
      <c r="AH245" s="188"/>
      <c r="AI245" s="188"/>
      <c r="AJ245" s="231"/>
      <c r="AK245" s="179"/>
      <c r="AL245" s="179"/>
      <c r="AM245" s="179"/>
      <c r="AN245" s="179"/>
      <c r="AO245" s="179"/>
      <c r="AP245" s="179"/>
      <c r="AQ245" s="179"/>
      <c r="AR245" s="179"/>
      <c r="AS245" s="179"/>
      <c r="AT245" s="179"/>
      <c r="AU245" s="179"/>
      <c r="AV245" s="179"/>
      <c r="AW245" s="179"/>
      <c r="AX245" s="179"/>
      <c r="AY245" s="179"/>
      <c r="AZ245" s="179"/>
      <c r="BA245" s="179"/>
      <c r="BB245" s="179"/>
      <c r="BC245" s="179"/>
      <c r="BD245" s="179"/>
    </row>
    <row r="246" spans="1:58" ht="16.149999999999999" customHeight="1">
      <c r="A246" s="179"/>
      <c r="B246" s="188"/>
      <c r="C246" s="819"/>
      <c r="D246" s="820"/>
      <c r="E246" s="820"/>
      <c r="F246" s="820"/>
      <c r="G246" s="820"/>
      <c r="H246" s="820"/>
      <c r="I246" s="820"/>
      <c r="J246" s="820"/>
      <c r="K246" s="820"/>
      <c r="L246" s="820"/>
      <c r="M246" s="820"/>
      <c r="N246" s="820"/>
      <c r="O246" s="820"/>
      <c r="P246" s="820"/>
      <c r="Q246" s="820"/>
      <c r="R246" s="820"/>
      <c r="S246" s="820"/>
      <c r="T246" s="820"/>
      <c r="U246" s="820"/>
      <c r="V246" s="820"/>
      <c r="W246" s="820"/>
      <c r="X246" s="820"/>
      <c r="Y246" s="820"/>
      <c r="Z246" s="820"/>
      <c r="AA246" s="820"/>
      <c r="AB246" s="820"/>
      <c r="AC246" s="820"/>
      <c r="AD246" s="820"/>
      <c r="AE246" s="820"/>
      <c r="AF246" s="820"/>
      <c r="AG246" s="820"/>
      <c r="AH246" s="820"/>
      <c r="AI246" s="820"/>
      <c r="AJ246" s="821"/>
      <c r="AK246" s="179"/>
      <c r="AL246" s="179"/>
      <c r="AM246" s="905" t="s">
        <v>174</v>
      </c>
      <c r="AN246" s="907"/>
      <c r="AO246" s="907"/>
      <c r="AP246" s="907"/>
      <c r="AQ246" s="907"/>
      <c r="AR246" s="907"/>
      <c r="AS246" s="907"/>
      <c r="AT246" s="491" t="s">
        <v>171</v>
      </c>
      <c r="AU246" s="491"/>
      <c r="AV246" s="491"/>
      <c r="AW246" s="491"/>
      <c r="AX246" s="494" t="s">
        <v>172</v>
      </c>
      <c r="AY246" s="494"/>
      <c r="AZ246" s="494"/>
      <c r="BA246" s="494"/>
      <c r="BB246" s="494"/>
      <c r="BC246" s="494"/>
      <c r="BD246" s="179"/>
    </row>
    <row r="247" spans="1:58" ht="16.149999999999999" customHeight="1">
      <c r="A247" s="179"/>
      <c r="B247" s="188"/>
      <c r="C247" s="822"/>
      <c r="D247" s="823"/>
      <c r="E247" s="823"/>
      <c r="F247" s="823"/>
      <c r="G247" s="823"/>
      <c r="H247" s="823"/>
      <c r="I247" s="823"/>
      <c r="J247" s="823"/>
      <c r="K247" s="823"/>
      <c r="L247" s="823"/>
      <c r="M247" s="823"/>
      <c r="N247" s="823"/>
      <c r="O247" s="823"/>
      <c r="P247" s="823"/>
      <c r="Q247" s="823"/>
      <c r="R247" s="823"/>
      <c r="S247" s="823"/>
      <c r="T247" s="823"/>
      <c r="U247" s="823"/>
      <c r="V247" s="823"/>
      <c r="W247" s="823"/>
      <c r="X247" s="823"/>
      <c r="Y247" s="823"/>
      <c r="Z247" s="823"/>
      <c r="AA247" s="823"/>
      <c r="AB247" s="823"/>
      <c r="AC247" s="823"/>
      <c r="AD247" s="823"/>
      <c r="AE247" s="823"/>
      <c r="AF247" s="823"/>
      <c r="AG247" s="823"/>
      <c r="AH247" s="823"/>
      <c r="AI247" s="823"/>
      <c r="AJ247" s="824"/>
      <c r="AK247" s="179"/>
      <c r="AL247" s="179"/>
      <c r="AM247" s="907"/>
      <c r="AN247" s="907"/>
      <c r="AO247" s="907"/>
      <c r="AP247" s="907"/>
      <c r="AQ247" s="907"/>
      <c r="AR247" s="907"/>
      <c r="AS247" s="907"/>
      <c r="AT247" s="491"/>
      <c r="AU247" s="491"/>
      <c r="AV247" s="491"/>
      <c r="AW247" s="491"/>
      <c r="AX247" s="494"/>
      <c r="AY247" s="494"/>
      <c r="AZ247" s="494"/>
      <c r="BA247" s="494"/>
      <c r="BB247" s="494"/>
      <c r="BC247" s="494"/>
      <c r="BD247" s="179"/>
    </row>
    <row r="248" spans="1:58" ht="16.149999999999999" customHeight="1">
      <c r="A248" s="179"/>
      <c r="B248" s="188"/>
      <c r="C248" s="822"/>
      <c r="D248" s="823"/>
      <c r="E248" s="823"/>
      <c r="F248" s="823"/>
      <c r="G248" s="823"/>
      <c r="H248" s="823"/>
      <c r="I248" s="823"/>
      <c r="J248" s="823"/>
      <c r="K248" s="823"/>
      <c r="L248" s="823"/>
      <c r="M248" s="823"/>
      <c r="N248" s="823"/>
      <c r="O248" s="823"/>
      <c r="P248" s="823"/>
      <c r="Q248" s="823"/>
      <c r="R248" s="823"/>
      <c r="S248" s="823"/>
      <c r="T248" s="823"/>
      <c r="U248" s="823"/>
      <c r="V248" s="823"/>
      <c r="W248" s="823"/>
      <c r="X248" s="823"/>
      <c r="Y248" s="823"/>
      <c r="Z248" s="823"/>
      <c r="AA248" s="823"/>
      <c r="AB248" s="823"/>
      <c r="AC248" s="823"/>
      <c r="AD248" s="823"/>
      <c r="AE248" s="823"/>
      <c r="AF248" s="823"/>
      <c r="AG248" s="823"/>
      <c r="AH248" s="823"/>
      <c r="AI248" s="823"/>
      <c r="AJ248" s="824"/>
      <c r="AK248" s="179"/>
      <c r="AL248" s="179"/>
      <c r="AM248" s="907"/>
      <c r="AN248" s="907"/>
      <c r="AO248" s="907"/>
      <c r="AP248" s="907"/>
      <c r="AQ248" s="907"/>
      <c r="AR248" s="907"/>
      <c r="AS248" s="907"/>
      <c r="AT248" s="491"/>
      <c r="AU248" s="491"/>
      <c r="AV248" s="491"/>
      <c r="AW248" s="491"/>
      <c r="AX248" s="494"/>
      <c r="AY248" s="494"/>
      <c r="AZ248" s="494"/>
      <c r="BA248" s="494"/>
      <c r="BB248" s="494"/>
      <c r="BC248" s="494"/>
      <c r="BD248" s="179"/>
      <c r="BF248" s="283"/>
    </row>
    <row r="249" spans="1:58" ht="16.149999999999999" customHeight="1">
      <c r="A249" s="179"/>
      <c r="B249" s="188"/>
      <c r="C249" s="822"/>
      <c r="D249" s="823"/>
      <c r="E249" s="823"/>
      <c r="F249" s="823"/>
      <c r="G249" s="823"/>
      <c r="H249" s="823"/>
      <c r="I249" s="823"/>
      <c r="J249" s="823"/>
      <c r="K249" s="823"/>
      <c r="L249" s="823"/>
      <c r="M249" s="823"/>
      <c r="N249" s="823"/>
      <c r="O249" s="823"/>
      <c r="P249" s="823"/>
      <c r="Q249" s="823"/>
      <c r="R249" s="823"/>
      <c r="S249" s="823"/>
      <c r="T249" s="823"/>
      <c r="U249" s="823"/>
      <c r="V249" s="823"/>
      <c r="W249" s="823"/>
      <c r="X249" s="823"/>
      <c r="Y249" s="823"/>
      <c r="Z249" s="823"/>
      <c r="AA249" s="823"/>
      <c r="AB249" s="823"/>
      <c r="AC249" s="823"/>
      <c r="AD249" s="823"/>
      <c r="AE249" s="823"/>
      <c r="AF249" s="823"/>
      <c r="AG249" s="823"/>
      <c r="AH249" s="823"/>
      <c r="AI249" s="823"/>
      <c r="AJ249" s="824"/>
      <c r="AK249" s="179"/>
      <c r="AL249" s="179"/>
      <c r="AM249" s="907"/>
      <c r="AN249" s="907"/>
      <c r="AO249" s="907"/>
      <c r="AP249" s="907"/>
      <c r="AQ249" s="907"/>
      <c r="AR249" s="907"/>
      <c r="AS249" s="907"/>
      <c r="AT249" s="491"/>
      <c r="AU249" s="491"/>
      <c r="AV249" s="491"/>
      <c r="AW249" s="491"/>
      <c r="AX249" s="494"/>
      <c r="AY249" s="494"/>
      <c r="AZ249" s="494"/>
      <c r="BA249" s="494"/>
      <c r="BB249" s="494"/>
      <c r="BC249" s="494"/>
      <c r="BD249" s="179"/>
      <c r="BF249" s="283"/>
    </row>
    <row r="250" spans="1:58" ht="16.149999999999999" customHeight="1">
      <c r="A250" s="179"/>
      <c r="B250" s="188"/>
      <c r="C250" s="822"/>
      <c r="D250" s="823"/>
      <c r="E250" s="823"/>
      <c r="F250" s="823"/>
      <c r="G250" s="823"/>
      <c r="H250" s="823"/>
      <c r="I250" s="823"/>
      <c r="J250" s="823"/>
      <c r="K250" s="823"/>
      <c r="L250" s="823"/>
      <c r="M250" s="823"/>
      <c r="N250" s="823"/>
      <c r="O250" s="823"/>
      <c r="P250" s="823"/>
      <c r="Q250" s="823"/>
      <c r="R250" s="823"/>
      <c r="S250" s="823"/>
      <c r="T250" s="823"/>
      <c r="U250" s="823"/>
      <c r="V250" s="823"/>
      <c r="W250" s="823"/>
      <c r="X250" s="823"/>
      <c r="Y250" s="823"/>
      <c r="Z250" s="823"/>
      <c r="AA250" s="823"/>
      <c r="AB250" s="823"/>
      <c r="AC250" s="823"/>
      <c r="AD250" s="823"/>
      <c r="AE250" s="823"/>
      <c r="AF250" s="823"/>
      <c r="AG250" s="823"/>
      <c r="AH250" s="823"/>
      <c r="AI250" s="823"/>
      <c r="AJ250" s="824"/>
      <c r="AK250" s="179"/>
      <c r="AL250" s="179"/>
      <c r="AM250" s="272"/>
      <c r="AN250" s="899" t="str">
        <f>IF(C246&lt;&gt;"","",IF(AK223&gt;0,"【第５表】の直近年の対前年度比において、改善できなかった（増加した）素材があります（該当する箇所は黄色表示されています）。",""))</f>
        <v/>
      </c>
      <c r="AO250" s="900"/>
      <c r="AP250" s="900"/>
      <c r="AQ250" s="900"/>
      <c r="AR250" s="900"/>
      <c r="AS250" s="900"/>
      <c r="AT250" s="900"/>
      <c r="AU250" s="900"/>
      <c r="AV250" s="900"/>
      <c r="AW250" s="900"/>
      <c r="AX250" s="900"/>
      <c r="AY250" s="900"/>
      <c r="AZ250" s="900"/>
      <c r="BA250" s="900"/>
      <c r="BB250" s="272"/>
      <c r="BC250" s="272"/>
      <c r="BD250" s="179"/>
      <c r="BF250" s="283"/>
    </row>
    <row r="251" spans="1:58" ht="16.149999999999999" customHeight="1">
      <c r="A251" s="179"/>
      <c r="B251" s="188"/>
      <c r="C251" s="822"/>
      <c r="D251" s="823"/>
      <c r="E251" s="823"/>
      <c r="F251" s="823"/>
      <c r="G251" s="823"/>
      <c r="H251" s="823"/>
      <c r="I251" s="823"/>
      <c r="J251" s="823"/>
      <c r="K251" s="823"/>
      <c r="L251" s="823"/>
      <c r="M251" s="823"/>
      <c r="N251" s="823"/>
      <c r="O251" s="823"/>
      <c r="P251" s="823"/>
      <c r="Q251" s="823"/>
      <c r="R251" s="823"/>
      <c r="S251" s="823"/>
      <c r="T251" s="823"/>
      <c r="U251" s="823"/>
      <c r="V251" s="823"/>
      <c r="W251" s="823"/>
      <c r="X251" s="823"/>
      <c r="Y251" s="823"/>
      <c r="Z251" s="823"/>
      <c r="AA251" s="823"/>
      <c r="AB251" s="823"/>
      <c r="AC251" s="823"/>
      <c r="AD251" s="823"/>
      <c r="AE251" s="823"/>
      <c r="AF251" s="823"/>
      <c r="AG251" s="823"/>
      <c r="AH251" s="823"/>
      <c r="AI251" s="823"/>
      <c r="AJ251" s="824"/>
      <c r="AK251" s="179"/>
      <c r="AL251" s="273"/>
      <c r="AM251" s="272"/>
      <c r="AN251" s="900"/>
      <c r="AO251" s="900"/>
      <c r="AP251" s="900"/>
      <c r="AQ251" s="900"/>
      <c r="AR251" s="900"/>
      <c r="AS251" s="900"/>
      <c r="AT251" s="900"/>
      <c r="AU251" s="900"/>
      <c r="AV251" s="900"/>
      <c r="AW251" s="900"/>
      <c r="AX251" s="900"/>
      <c r="AY251" s="900"/>
      <c r="AZ251" s="900"/>
      <c r="BA251" s="900"/>
      <c r="BB251" s="272"/>
      <c r="BC251" s="272"/>
      <c r="BD251" s="179"/>
    </row>
    <row r="252" spans="1:58" ht="16.149999999999999" customHeight="1">
      <c r="A252" s="179"/>
      <c r="B252" s="188"/>
      <c r="C252" s="822"/>
      <c r="D252" s="823"/>
      <c r="E252" s="823"/>
      <c r="F252" s="823"/>
      <c r="G252" s="823"/>
      <c r="H252" s="823"/>
      <c r="I252" s="823"/>
      <c r="J252" s="823"/>
      <c r="K252" s="823"/>
      <c r="L252" s="823"/>
      <c r="M252" s="823"/>
      <c r="N252" s="823"/>
      <c r="O252" s="823"/>
      <c r="P252" s="823"/>
      <c r="Q252" s="823"/>
      <c r="R252" s="823"/>
      <c r="S252" s="823"/>
      <c r="T252" s="823"/>
      <c r="U252" s="823"/>
      <c r="V252" s="823"/>
      <c r="W252" s="823"/>
      <c r="X252" s="823"/>
      <c r="Y252" s="823"/>
      <c r="Z252" s="823"/>
      <c r="AA252" s="823"/>
      <c r="AB252" s="823"/>
      <c r="AC252" s="823"/>
      <c r="AD252" s="823"/>
      <c r="AE252" s="823"/>
      <c r="AF252" s="823"/>
      <c r="AG252" s="823"/>
      <c r="AH252" s="823"/>
      <c r="AI252" s="823"/>
      <c r="AJ252" s="824"/>
      <c r="AK252" s="179"/>
      <c r="AL252" s="273"/>
      <c r="AM252" s="179"/>
      <c r="AN252" s="900"/>
      <c r="AO252" s="900"/>
      <c r="AP252" s="900"/>
      <c r="AQ252" s="900"/>
      <c r="AR252" s="900"/>
      <c r="AS252" s="900"/>
      <c r="AT252" s="900"/>
      <c r="AU252" s="900"/>
      <c r="AV252" s="900"/>
      <c r="AW252" s="900"/>
      <c r="AX252" s="900"/>
      <c r="AY252" s="900"/>
      <c r="AZ252" s="900"/>
      <c r="BA252" s="900"/>
      <c r="BB252" s="179"/>
      <c r="BC252" s="179"/>
      <c r="BD252" s="179"/>
    </row>
    <row r="253" spans="1:58" ht="16.149999999999999" customHeight="1">
      <c r="A253" s="179"/>
      <c r="B253" s="188"/>
      <c r="C253" s="822"/>
      <c r="D253" s="823"/>
      <c r="E253" s="823"/>
      <c r="F253" s="823"/>
      <c r="G253" s="823"/>
      <c r="H253" s="823"/>
      <c r="I253" s="823"/>
      <c r="J253" s="823"/>
      <c r="K253" s="823"/>
      <c r="L253" s="823"/>
      <c r="M253" s="823"/>
      <c r="N253" s="823"/>
      <c r="O253" s="823"/>
      <c r="P253" s="823"/>
      <c r="Q253" s="823"/>
      <c r="R253" s="823"/>
      <c r="S253" s="823"/>
      <c r="T253" s="823"/>
      <c r="U253" s="823"/>
      <c r="V253" s="823"/>
      <c r="W253" s="823"/>
      <c r="X253" s="823"/>
      <c r="Y253" s="823"/>
      <c r="Z253" s="823"/>
      <c r="AA253" s="823"/>
      <c r="AB253" s="823"/>
      <c r="AC253" s="823"/>
      <c r="AD253" s="823"/>
      <c r="AE253" s="823"/>
      <c r="AF253" s="823"/>
      <c r="AG253" s="823"/>
      <c r="AH253" s="823"/>
      <c r="AI253" s="823"/>
      <c r="AJ253" s="824"/>
      <c r="AK253" s="179"/>
      <c r="AL253" s="273"/>
      <c r="AM253" s="179"/>
      <c r="AN253" s="901"/>
      <c r="AO253" s="901"/>
      <c r="AP253" s="901"/>
      <c r="AQ253" s="901"/>
      <c r="AR253" s="901"/>
      <c r="AS253" s="901"/>
      <c r="AT253" s="901"/>
      <c r="AU253" s="901"/>
      <c r="AV253" s="901"/>
      <c r="AW253" s="901"/>
      <c r="AX253" s="901"/>
      <c r="AY253" s="901"/>
      <c r="AZ253" s="901"/>
      <c r="BA253" s="901"/>
      <c r="BB253" s="179"/>
      <c r="BC253" s="179"/>
      <c r="BD253" s="179"/>
    </row>
    <row r="254" spans="1:58" ht="16.149999999999999" customHeight="1">
      <c r="A254" s="179"/>
      <c r="B254" s="188"/>
      <c r="C254" s="822"/>
      <c r="D254" s="823"/>
      <c r="E254" s="823"/>
      <c r="F254" s="823"/>
      <c r="G254" s="823"/>
      <c r="H254" s="823"/>
      <c r="I254" s="823"/>
      <c r="J254" s="823"/>
      <c r="K254" s="823"/>
      <c r="L254" s="823"/>
      <c r="M254" s="823"/>
      <c r="N254" s="823"/>
      <c r="O254" s="823"/>
      <c r="P254" s="823"/>
      <c r="Q254" s="823"/>
      <c r="R254" s="823"/>
      <c r="S254" s="823"/>
      <c r="T254" s="823"/>
      <c r="U254" s="823"/>
      <c r="V254" s="823"/>
      <c r="W254" s="823"/>
      <c r="X254" s="823"/>
      <c r="Y254" s="823"/>
      <c r="Z254" s="823"/>
      <c r="AA254" s="823"/>
      <c r="AB254" s="823"/>
      <c r="AC254" s="823"/>
      <c r="AD254" s="823"/>
      <c r="AE254" s="823"/>
      <c r="AF254" s="823"/>
      <c r="AG254" s="823"/>
      <c r="AH254" s="823"/>
      <c r="AI254" s="823"/>
      <c r="AJ254" s="824"/>
      <c r="AK254" s="179"/>
      <c r="AL254" s="273"/>
      <c r="AM254" s="179"/>
      <c r="AN254" s="901"/>
      <c r="AO254" s="901"/>
      <c r="AP254" s="901"/>
      <c r="AQ254" s="901"/>
      <c r="AR254" s="901"/>
      <c r="AS254" s="901"/>
      <c r="AT254" s="901"/>
      <c r="AU254" s="901"/>
      <c r="AV254" s="901"/>
      <c r="AW254" s="901"/>
      <c r="AX254" s="901"/>
      <c r="AY254" s="901"/>
      <c r="AZ254" s="901"/>
      <c r="BA254" s="901"/>
      <c r="BB254" s="179"/>
      <c r="BC254" s="179"/>
      <c r="BD254" s="179"/>
    </row>
    <row r="255" spans="1:58" ht="16.149999999999999" customHeight="1">
      <c r="A255" s="179"/>
      <c r="B255" s="188"/>
      <c r="C255" s="822"/>
      <c r="D255" s="823"/>
      <c r="E255" s="823"/>
      <c r="F255" s="823"/>
      <c r="G255" s="823"/>
      <c r="H255" s="823"/>
      <c r="I255" s="823"/>
      <c r="J255" s="823"/>
      <c r="K255" s="823"/>
      <c r="L255" s="823"/>
      <c r="M255" s="823"/>
      <c r="N255" s="823"/>
      <c r="O255" s="823"/>
      <c r="P255" s="823"/>
      <c r="Q255" s="823"/>
      <c r="R255" s="823"/>
      <c r="S255" s="823"/>
      <c r="T255" s="823"/>
      <c r="U255" s="823"/>
      <c r="V255" s="823"/>
      <c r="W255" s="823"/>
      <c r="X255" s="823"/>
      <c r="Y255" s="823"/>
      <c r="Z255" s="823"/>
      <c r="AA255" s="823"/>
      <c r="AB255" s="823"/>
      <c r="AC255" s="823"/>
      <c r="AD255" s="823"/>
      <c r="AE255" s="823"/>
      <c r="AF255" s="823"/>
      <c r="AG255" s="823"/>
      <c r="AH255" s="823"/>
      <c r="AI255" s="823"/>
      <c r="AJ255" s="824"/>
      <c r="AK255" s="179"/>
      <c r="AL255" s="179"/>
      <c r="AM255" s="179"/>
      <c r="AN255" s="902" t="str">
        <f>IF(C246&lt;&gt;"","",IF(AK223&gt;0,"その理由を入力してください",""))</f>
        <v/>
      </c>
      <c r="AO255" s="903"/>
      <c r="AP255" s="903"/>
      <c r="AQ255" s="903"/>
      <c r="AR255" s="903"/>
      <c r="AS255" s="903"/>
      <c r="AT255" s="903"/>
      <c r="AU255" s="903"/>
      <c r="AV255" s="903"/>
      <c r="AW255" s="903"/>
      <c r="AX255" s="903"/>
      <c r="AY255" s="903"/>
      <c r="AZ255" s="903"/>
      <c r="BA255" s="903"/>
      <c r="BB255" s="179"/>
      <c r="BC255" s="179"/>
      <c r="BD255" s="179"/>
    </row>
    <row r="256" spans="1:58" ht="16.149999999999999" customHeight="1">
      <c r="A256" s="179"/>
      <c r="B256" s="188"/>
      <c r="C256" s="822"/>
      <c r="D256" s="823"/>
      <c r="E256" s="823"/>
      <c r="F256" s="823"/>
      <c r="G256" s="823"/>
      <c r="H256" s="823"/>
      <c r="I256" s="823"/>
      <c r="J256" s="823"/>
      <c r="K256" s="823"/>
      <c r="L256" s="823"/>
      <c r="M256" s="823"/>
      <c r="N256" s="823"/>
      <c r="O256" s="823"/>
      <c r="P256" s="823"/>
      <c r="Q256" s="823"/>
      <c r="R256" s="823"/>
      <c r="S256" s="823"/>
      <c r="T256" s="823"/>
      <c r="U256" s="823"/>
      <c r="V256" s="823"/>
      <c r="W256" s="823"/>
      <c r="X256" s="823"/>
      <c r="Y256" s="823"/>
      <c r="Z256" s="823"/>
      <c r="AA256" s="823"/>
      <c r="AB256" s="823"/>
      <c r="AC256" s="823"/>
      <c r="AD256" s="823"/>
      <c r="AE256" s="823"/>
      <c r="AF256" s="823"/>
      <c r="AG256" s="823"/>
      <c r="AH256" s="823"/>
      <c r="AI256" s="823"/>
      <c r="AJ256" s="824"/>
      <c r="AK256" s="179"/>
      <c r="AL256" s="179"/>
      <c r="AM256" s="179"/>
      <c r="AN256" s="904"/>
      <c r="AO256" s="904"/>
      <c r="AP256" s="904"/>
      <c r="AQ256" s="904"/>
      <c r="AR256" s="904"/>
      <c r="AS256" s="904"/>
      <c r="AT256" s="904"/>
      <c r="AU256" s="904"/>
      <c r="AV256" s="904"/>
      <c r="AW256" s="904"/>
      <c r="AX256" s="904"/>
      <c r="AY256" s="904"/>
      <c r="AZ256" s="904"/>
      <c r="BA256" s="904"/>
      <c r="BB256" s="179"/>
      <c r="BC256" s="179"/>
      <c r="BD256" s="179"/>
    </row>
    <row r="257" spans="1:56" ht="16.149999999999999" customHeight="1">
      <c r="A257" s="179"/>
      <c r="B257" s="188"/>
      <c r="C257" s="822"/>
      <c r="D257" s="823"/>
      <c r="E257" s="823"/>
      <c r="F257" s="823"/>
      <c r="G257" s="823"/>
      <c r="H257" s="823"/>
      <c r="I257" s="823"/>
      <c r="J257" s="823"/>
      <c r="K257" s="823"/>
      <c r="L257" s="823"/>
      <c r="M257" s="823"/>
      <c r="N257" s="823"/>
      <c r="O257" s="823"/>
      <c r="P257" s="823"/>
      <c r="Q257" s="823"/>
      <c r="R257" s="823"/>
      <c r="S257" s="823"/>
      <c r="T257" s="823"/>
      <c r="U257" s="823"/>
      <c r="V257" s="823"/>
      <c r="W257" s="823"/>
      <c r="X257" s="823"/>
      <c r="Y257" s="823"/>
      <c r="Z257" s="823"/>
      <c r="AA257" s="823"/>
      <c r="AB257" s="823"/>
      <c r="AC257" s="823"/>
      <c r="AD257" s="823"/>
      <c r="AE257" s="823"/>
      <c r="AF257" s="823"/>
      <c r="AG257" s="823"/>
      <c r="AH257" s="823"/>
      <c r="AI257" s="823"/>
      <c r="AJ257" s="824"/>
      <c r="AK257" s="179"/>
      <c r="AL257" s="179"/>
      <c r="AM257" s="179"/>
      <c r="AN257" s="179"/>
      <c r="AO257" s="179"/>
      <c r="AP257" s="179"/>
      <c r="AQ257" s="179"/>
      <c r="AR257" s="179"/>
      <c r="AS257" s="179"/>
      <c r="AT257" s="179"/>
      <c r="AU257" s="179"/>
      <c r="AV257" s="179"/>
      <c r="AW257" s="179"/>
      <c r="AX257" s="179"/>
      <c r="AY257" s="179"/>
      <c r="AZ257" s="179"/>
      <c r="BA257" s="179"/>
      <c r="BB257" s="179"/>
      <c r="BC257" s="179"/>
      <c r="BD257" s="179"/>
    </row>
    <row r="258" spans="1:56" ht="16.149999999999999" customHeight="1">
      <c r="A258" s="179"/>
      <c r="B258" s="188"/>
      <c r="C258" s="822"/>
      <c r="D258" s="823"/>
      <c r="E258" s="823"/>
      <c r="F258" s="823"/>
      <c r="G258" s="823"/>
      <c r="H258" s="823"/>
      <c r="I258" s="823"/>
      <c r="J258" s="823"/>
      <c r="K258" s="823"/>
      <c r="L258" s="823"/>
      <c r="M258" s="823"/>
      <c r="N258" s="823"/>
      <c r="O258" s="823"/>
      <c r="P258" s="823"/>
      <c r="Q258" s="823"/>
      <c r="R258" s="823"/>
      <c r="S258" s="823"/>
      <c r="T258" s="823"/>
      <c r="U258" s="823"/>
      <c r="V258" s="823"/>
      <c r="W258" s="823"/>
      <c r="X258" s="823"/>
      <c r="Y258" s="823"/>
      <c r="Z258" s="823"/>
      <c r="AA258" s="823"/>
      <c r="AB258" s="823"/>
      <c r="AC258" s="823"/>
      <c r="AD258" s="823"/>
      <c r="AE258" s="823"/>
      <c r="AF258" s="823"/>
      <c r="AG258" s="823"/>
      <c r="AH258" s="823"/>
      <c r="AI258" s="823"/>
      <c r="AJ258" s="824"/>
      <c r="AK258" s="179"/>
      <c r="AL258" s="179"/>
      <c r="AM258" s="179"/>
      <c r="AN258" s="179"/>
      <c r="AO258" s="179"/>
      <c r="AP258" s="179"/>
      <c r="AQ258" s="179"/>
      <c r="AR258" s="179"/>
      <c r="AS258" s="179"/>
      <c r="AT258" s="179"/>
      <c r="AU258" s="179"/>
      <c r="AV258" s="179"/>
      <c r="AW258" s="179"/>
      <c r="AX258" s="179"/>
      <c r="AY258" s="179"/>
      <c r="AZ258" s="179"/>
      <c r="BA258" s="179"/>
      <c r="BB258" s="179"/>
      <c r="BC258" s="179"/>
      <c r="BD258" s="179"/>
    </row>
    <row r="259" spans="1:56" ht="16.149999999999999" customHeight="1">
      <c r="A259" s="179"/>
      <c r="B259" s="188"/>
      <c r="C259" s="822"/>
      <c r="D259" s="823"/>
      <c r="E259" s="823"/>
      <c r="F259" s="823"/>
      <c r="G259" s="823"/>
      <c r="H259" s="823"/>
      <c r="I259" s="823"/>
      <c r="J259" s="823"/>
      <c r="K259" s="823"/>
      <c r="L259" s="823"/>
      <c r="M259" s="823"/>
      <c r="N259" s="823"/>
      <c r="O259" s="823"/>
      <c r="P259" s="823"/>
      <c r="Q259" s="823"/>
      <c r="R259" s="823"/>
      <c r="S259" s="823"/>
      <c r="T259" s="823"/>
      <c r="U259" s="823"/>
      <c r="V259" s="823"/>
      <c r="W259" s="823"/>
      <c r="X259" s="823"/>
      <c r="Y259" s="823"/>
      <c r="Z259" s="823"/>
      <c r="AA259" s="823"/>
      <c r="AB259" s="823"/>
      <c r="AC259" s="823"/>
      <c r="AD259" s="823"/>
      <c r="AE259" s="823"/>
      <c r="AF259" s="823"/>
      <c r="AG259" s="823"/>
      <c r="AH259" s="823"/>
      <c r="AI259" s="823"/>
      <c r="AJ259" s="824"/>
      <c r="AK259" s="179"/>
      <c r="AL259" s="179"/>
      <c r="AM259" s="179"/>
      <c r="AN259" s="179"/>
      <c r="AO259" s="179"/>
      <c r="AP259" s="179"/>
      <c r="AQ259" s="179"/>
      <c r="AR259" s="179"/>
      <c r="AS259" s="179"/>
      <c r="AT259" s="179"/>
      <c r="AU259" s="179"/>
      <c r="AV259" s="179"/>
      <c r="AW259" s="179"/>
      <c r="AX259" s="179"/>
      <c r="AY259" s="179"/>
      <c r="AZ259" s="179"/>
      <c r="BA259" s="179"/>
      <c r="BB259" s="179"/>
      <c r="BC259" s="179"/>
      <c r="BD259" s="179"/>
    </row>
    <row r="260" spans="1:56" ht="16.149999999999999" customHeight="1">
      <c r="A260" s="179"/>
      <c r="B260" s="188"/>
      <c r="C260" s="822"/>
      <c r="D260" s="823"/>
      <c r="E260" s="823"/>
      <c r="F260" s="823"/>
      <c r="G260" s="823"/>
      <c r="H260" s="823"/>
      <c r="I260" s="823"/>
      <c r="J260" s="823"/>
      <c r="K260" s="823"/>
      <c r="L260" s="823"/>
      <c r="M260" s="823"/>
      <c r="N260" s="823"/>
      <c r="O260" s="823"/>
      <c r="P260" s="823"/>
      <c r="Q260" s="823"/>
      <c r="R260" s="823"/>
      <c r="S260" s="823"/>
      <c r="T260" s="823"/>
      <c r="U260" s="823"/>
      <c r="V260" s="823"/>
      <c r="W260" s="823"/>
      <c r="X260" s="823"/>
      <c r="Y260" s="823"/>
      <c r="Z260" s="823"/>
      <c r="AA260" s="823"/>
      <c r="AB260" s="823"/>
      <c r="AC260" s="823"/>
      <c r="AD260" s="823"/>
      <c r="AE260" s="823"/>
      <c r="AF260" s="823"/>
      <c r="AG260" s="823"/>
      <c r="AH260" s="823"/>
      <c r="AI260" s="823"/>
      <c r="AJ260" s="824"/>
      <c r="AK260" s="179"/>
      <c r="AL260" s="179"/>
      <c r="AM260" s="179"/>
      <c r="AN260" s="179"/>
      <c r="AO260" s="179"/>
      <c r="AP260" s="179"/>
      <c r="AQ260" s="179"/>
      <c r="AR260" s="179"/>
      <c r="AS260" s="179"/>
      <c r="AT260" s="179"/>
      <c r="AU260" s="179"/>
      <c r="AV260" s="179"/>
      <c r="AW260" s="179"/>
      <c r="AX260" s="179"/>
      <c r="AY260" s="179"/>
      <c r="AZ260" s="179"/>
      <c r="BA260" s="179"/>
      <c r="BB260" s="179"/>
      <c r="BC260" s="179"/>
      <c r="BD260" s="179"/>
    </row>
    <row r="261" spans="1:56" ht="16.149999999999999" customHeight="1" thickBot="1">
      <c r="A261" s="179"/>
      <c r="B261" s="188"/>
      <c r="C261" s="825"/>
      <c r="D261" s="826"/>
      <c r="E261" s="826"/>
      <c r="F261" s="826"/>
      <c r="G261" s="826"/>
      <c r="H261" s="826"/>
      <c r="I261" s="826"/>
      <c r="J261" s="826"/>
      <c r="K261" s="826"/>
      <c r="L261" s="826"/>
      <c r="M261" s="826"/>
      <c r="N261" s="826"/>
      <c r="O261" s="826"/>
      <c r="P261" s="826"/>
      <c r="Q261" s="826"/>
      <c r="R261" s="826"/>
      <c r="S261" s="826"/>
      <c r="T261" s="826"/>
      <c r="U261" s="826"/>
      <c r="V261" s="826"/>
      <c r="W261" s="826"/>
      <c r="X261" s="826"/>
      <c r="Y261" s="826"/>
      <c r="Z261" s="826"/>
      <c r="AA261" s="826"/>
      <c r="AB261" s="826"/>
      <c r="AC261" s="826"/>
      <c r="AD261" s="826"/>
      <c r="AE261" s="826"/>
      <c r="AF261" s="826"/>
      <c r="AG261" s="826"/>
      <c r="AH261" s="826"/>
      <c r="AI261" s="826"/>
      <c r="AJ261" s="827"/>
      <c r="AK261" s="179"/>
      <c r="AL261" s="179"/>
      <c r="AM261" s="179"/>
      <c r="AN261" s="179"/>
      <c r="AO261" s="179"/>
      <c r="AP261" s="179"/>
      <c r="AQ261" s="179"/>
      <c r="AR261" s="179"/>
      <c r="AS261" s="179"/>
      <c r="AT261" s="179"/>
      <c r="AU261" s="179"/>
      <c r="AV261" s="179"/>
      <c r="AW261" s="179"/>
      <c r="AX261" s="179"/>
      <c r="AY261" s="179"/>
      <c r="AZ261" s="179"/>
      <c r="BA261" s="179"/>
      <c r="BB261" s="179"/>
      <c r="BC261" s="179"/>
      <c r="BD261" s="179"/>
    </row>
    <row r="262" spans="1:56" ht="16.149999999999999" customHeight="1">
      <c r="A262" s="179"/>
      <c r="B262" s="179"/>
      <c r="C262" s="262" t="s">
        <v>149</v>
      </c>
      <c r="D262" s="179"/>
      <c r="E262" s="179"/>
      <c r="F262" s="179"/>
      <c r="G262" s="179"/>
      <c r="H262" s="179"/>
      <c r="I262" s="179"/>
      <c r="J262" s="179"/>
      <c r="K262" s="179"/>
      <c r="L262" s="179"/>
      <c r="M262" s="179"/>
      <c r="N262" s="179"/>
      <c r="O262" s="179"/>
      <c r="P262" s="179"/>
      <c r="Q262" s="179"/>
      <c r="R262" s="179"/>
      <c r="S262" s="179"/>
      <c r="T262" s="179"/>
      <c r="U262" s="179"/>
      <c r="V262" s="179"/>
      <c r="W262" s="179"/>
      <c r="X262" s="179"/>
      <c r="Y262" s="179"/>
      <c r="Z262" s="179"/>
      <c r="AA262" s="179"/>
      <c r="AB262" s="179"/>
      <c r="AC262" s="179"/>
      <c r="AD262" s="179"/>
      <c r="AE262" s="179"/>
      <c r="AF262" s="179"/>
      <c r="AG262" s="179"/>
      <c r="AH262" s="179"/>
      <c r="AI262" s="179"/>
      <c r="AJ262" s="179"/>
      <c r="AK262" s="179"/>
      <c r="AL262" s="179"/>
      <c r="AM262" s="179"/>
      <c r="AN262" s="179"/>
      <c r="AO262" s="179"/>
      <c r="AP262" s="179"/>
      <c r="AQ262" s="179"/>
      <c r="AR262" s="179"/>
      <c r="AS262" s="179"/>
      <c r="AT262" s="179"/>
      <c r="AU262" s="179"/>
      <c r="AV262" s="179"/>
      <c r="AW262" s="179"/>
      <c r="AX262" s="179"/>
      <c r="AY262" s="179"/>
      <c r="AZ262" s="179"/>
      <c r="BA262" s="179"/>
      <c r="BB262" s="179"/>
      <c r="BC262" s="179"/>
      <c r="BD262" s="179"/>
    </row>
    <row r="263" spans="1:56" ht="16.149999999999999" customHeight="1">
      <c r="A263" s="179"/>
      <c r="B263" s="179"/>
      <c r="C263" s="179"/>
      <c r="D263" s="179"/>
      <c r="E263" s="179"/>
      <c r="F263" s="179"/>
      <c r="G263" s="179"/>
      <c r="H263" s="179"/>
      <c r="I263" s="179"/>
      <c r="J263" s="179"/>
      <c r="K263" s="179"/>
      <c r="L263" s="179"/>
      <c r="M263" s="179"/>
      <c r="N263" s="179"/>
      <c r="O263" s="179"/>
      <c r="P263" s="179"/>
      <c r="Q263" s="179"/>
      <c r="R263" s="179"/>
      <c r="S263" s="179"/>
      <c r="T263" s="179"/>
      <c r="U263" s="179"/>
      <c r="V263" s="179"/>
      <c r="W263" s="179"/>
      <c r="X263" s="179"/>
      <c r="Y263" s="179"/>
      <c r="Z263" s="179"/>
      <c r="AA263" s="179"/>
      <c r="AB263" s="179"/>
      <c r="AC263" s="179"/>
      <c r="AD263" s="179"/>
      <c r="AE263" s="179"/>
      <c r="AF263" s="179"/>
      <c r="AG263" s="179"/>
      <c r="AH263" s="179"/>
      <c r="AI263" s="179"/>
      <c r="AJ263" s="179"/>
      <c r="AK263" s="179"/>
      <c r="AL263" s="179"/>
      <c r="AM263" s="179"/>
      <c r="AN263" s="179"/>
      <c r="AO263" s="179"/>
      <c r="AP263" s="179"/>
      <c r="AQ263" s="179"/>
      <c r="AR263" s="179"/>
      <c r="AS263" s="179"/>
      <c r="AT263" s="179"/>
      <c r="AU263" s="179"/>
      <c r="AV263" s="179"/>
      <c r="AW263" s="179"/>
      <c r="AX263" s="179"/>
      <c r="AY263" s="179"/>
      <c r="AZ263" s="179"/>
      <c r="BA263" s="179"/>
      <c r="BB263" s="179"/>
      <c r="BC263" s="179"/>
      <c r="BD263" s="179"/>
    </row>
    <row r="264" spans="1:56" ht="16.149999999999999" customHeight="1">
      <c r="A264" s="179"/>
      <c r="B264" s="179"/>
      <c r="C264" s="179"/>
      <c r="D264" s="179"/>
      <c r="E264" s="179"/>
      <c r="F264" s="179"/>
      <c r="G264" s="179"/>
      <c r="H264" s="179"/>
      <c r="I264" s="179"/>
      <c r="J264" s="179"/>
      <c r="K264" s="179"/>
      <c r="L264" s="179"/>
      <c r="M264" s="179"/>
      <c r="N264" s="179"/>
      <c r="O264" s="179"/>
      <c r="P264" s="179"/>
      <c r="Q264" s="179"/>
      <c r="R264" s="179"/>
      <c r="S264" s="179"/>
      <c r="T264" s="179"/>
      <c r="U264" s="179"/>
      <c r="V264" s="179"/>
      <c r="W264" s="179"/>
      <c r="X264" s="179"/>
      <c r="Y264" s="179"/>
      <c r="Z264" s="179"/>
      <c r="AA264" s="179"/>
      <c r="AB264" s="179"/>
      <c r="AC264" s="179"/>
      <c r="AD264" s="179"/>
      <c r="AE264" s="179"/>
      <c r="AF264" s="179"/>
      <c r="AG264" s="179"/>
      <c r="AH264" s="179"/>
      <c r="AI264" s="179"/>
      <c r="AJ264" s="179"/>
      <c r="AK264" s="179"/>
      <c r="AL264" s="179"/>
      <c r="AM264" s="179"/>
      <c r="AN264" s="179"/>
      <c r="AO264" s="179"/>
      <c r="AP264" s="179"/>
      <c r="AQ264" s="179"/>
      <c r="AR264" s="179"/>
      <c r="AS264" s="179"/>
      <c r="AT264" s="179"/>
      <c r="AU264" s="179"/>
      <c r="AV264" s="179"/>
      <c r="AW264" s="179"/>
      <c r="AX264" s="179"/>
      <c r="AY264" s="179"/>
      <c r="AZ264" s="179"/>
      <c r="BA264" s="179"/>
      <c r="BB264" s="179"/>
      <c r="BC264" s="179"/>
      <c r="BD264" s="179"/>
    </row>
    <row r="265" spans="1:56" ht="16.149999999999999" customHeight="1" thickBot="1">
      <c r="A265" s="179"/>
      <c r="B265" s="179"/>
      <c r="C265" s="179" t="s">
        <v>175</v>
      </c>
      <c r="D265" s="179"/>
      <c r="E265" s="179"/>
      <c r="F265" s="179"/>
      <c r="G265" s="179"/>
      <c r="H265" s="179"/>
      <c r="I265" s="179"/>
      <c r="J265" s="179"/>
      <c r="K265" s="179"/>
      <c r="L265" s="179"/>
      <c r="M265" s="179"/>
      <c r="N265" s="179"/>
      <c r="O265" s="179"/>
      <c r="P265" s="179"/>
      <c r="Q265" s="179"/>
      <c r="R265" s="179"/>
      <c r="S265" s="179"/>
      <c r="T265" s="179"/>
      <c r="U265" s="179"/>
      <c r="V265" s="179"/>
      <c r="W265" s="179"/>
      <c r="X265" s="179"/>
      <c r="Y265" s="179"/>
      <c r="Z265" s="179"/>
      <c r="AA265" s="179"/>
      <c r="AB265" s="179"/>
      <c r="AC265" s="179"/>
      <c r="AD265" s="179"/>
      <c r="AE265" s="179"/>
      <c r="AF265" s="179"/>
      <c r="AG265" s="179"/>
      <c r="AH265" s="179"/>
      <c r="AI265" s="179"/>
      <c r="AJ265" s="179"/>
      <c r="AK265" s="179"/>
      <c r="AL265" s="179"/>
      <c r="AM265" s="179"/>
      <c r="AN265" s="179"/>
      <c r="AO265" s="179"/>
      <c r="AP265" s="179"/>
      <c r="AQ265" s="179"/>
      <c r="AR265" s="179"/>
      <c r="AS265" s="179"/>
      <c r="AT265" s="179"/>
      <c r="AU265" s="179"/>
      <c r="AV265" s="179"/>
      <c r="AW265" s="179"/>
      <c r="AX265" s="179"/>
      <c r="AY265" s="179"/>
      <c r="AZ265" s="179"/>
      <c r="BA265" s="179"/>
      <c r="BB265" s="179"/>
      <c r="BC265" s="179"/>
      <c r="BD265" s="179"/>
    </row>
    <row r="266" spans="1:56" ht="16.149999999999999" customHeight="1">
      <c r="A266" s="179"/>
      <c r="B266" s="179"/>
      <c r="C266" s="805" t="s">
        <v>176</v>
      </c>
      <c r="D266" s="806"/>
      <c r="E266" s="806"/>
      <c r="F266" s="806"/>
      <c r="G266" s="806"/>
      <c r="H266" s="806"/>
      <c r="I266" s="806" t="s">
        <v>177</v>
      </c>
      <c r="J266" s="806"/>
      <c r="K266" s="806"/>
      <c r="L266" s="806"/>
      <c r="M266" s="806"/>
      <c r="N266" s="806"/>
      <c r="O266" s="806"/>
      <c r="P266" s="806"/>
      <c r="Q266" s="806"/>
      <c r="R266" s="806"/>
      <c r="S266" s="806"/>
      <c r="T266" s="806"/>
      <c r="U266" s="806"/>
      <c r="V266" s="806"/>
      <c r="W266" s="806"/>
      <c r="X266" s="806"/>
      <c r="Y266" s="806"/>
      <c r="Z266" s="806"/>
      <c r="AA266" s="806"/>
      <c r="AB266" s="806"/>
      <c r="AC266" s="806"/>
      <c r="AD266" s="806"/>
      <c r="AE266" s="806"/>
      <c r="AF266" s="806"/>
      <c r="AG266" s="806"/>
      <c r="AH266" s="806"/>
      <c r="AI266" s="806"/>
      <c r="AJ266" s="809"/>
      <c r="AK266" s="179"/>
      <c r="AL266" s="179"/>
      <c r="AM266" s="185"/>
      <c r="AN266" s="180"/>
      <c r="AO266" s="180"/>
      <c r="AP266" s="180"/>
      <c r="AQ266" s="180"/>
      <c r="AR266" s="180"/>
      <c r="AS266" s="180"/>
      <c r="AT266" s="180"/>
      <c r="AU266" s="180"/>
      <c r="AV266" s="180"/>
      <c r="AW266" s="180"/>
      <c r="AX266" s="180"/>
      <c r="AY266" s="180"/>
      <c r="AZ266" s="180"/>
      <c r="BA266" s="180"/>
      <c r="BB266" s="180"/>
      <c r="BC266" s="180"/>
      <c r="BD266" s="179"/>
    </row>
    <row r="267" spans="1:56" ht="16.149999999999999" customHeight="1">
      <c r="A267" s="179"/>
      <c r="B267" s="179"/>
      <c r="C267" s="807"/>
      <c r="D267" s="808"/>
      <c r="E267" s="808"/>
      <c r="F267" s="808"/>
      <c r="G267" s="808"/>
      <c r="H267" s="808"/>
      <c r="I267" s="808"/>
      <c r="J267" s="808"/>
      <c r="K267" s="808"/>
      <c r="L267" s="808"/>
      <c r="M267" s="808"/>
      <c r="N267" s="808"/>
      <c r="O267" s="808"/>
      <c r="P267" s="808"/>
      <c r="Q267" s="808"/>
      <c r="R267" s="808"/>
      <c r="S267" s="808"/>
      <c r="T267" s="808"/>
      <c r="U267" s="808"/>
      <c r="V267" s="808"/>
      <c r="W267" s="808"/>
      <c r="X267" s="808"/>
      <c r="Y267" s="808"/>
      <c r="Z267" s="808"/>
      <c r="AA267" s="808"/>
      <c r="AB267" s="808"/>
      <c r="AC267" s="808"/>
      <c r="AD267" s="808"/>
      <c r="AE267" s="808"/>
      <c r="AF267" s="808"/>
      <c r="AG267" s="808"/>
      <c r="AH267" s="808"/>
      <c r="AI267" s="808"/>
      <c r="AJ267" s="810"/>
      <c r="AK267" s="179"/>
      <c r="AL267" s="179"/>
      <c r="AM267" s="180"/>
      <c r="AN267" s="180"/>
      <c r="AO267" s="180"/>
      <c r="AP267" s="180"/>
      <c r="AQ267" s="180"/>
      <c r="AR267" s="180"/>
      <c r="AS267" s="180"/>
      <c r="AT267" s="180"/>
      <c r="AU267" s="180"/>
      <c r="AV267" s="180"/>
      <c r="AW267" s="180"/>
      <c r="AX267" s="180"/>
      <c r="AY267" s="180"/>
      <c r="AZ267" s="180"/>
      <c r="BA267" s="180"/>
      <c r="BB267" s="180"/>
      <c r="BC267" s="180"/>
      <c r="BD267" s="179"/>
    </row>
    <row r="268" spans="1:56" ht="16.149999999999999" customHeight="1" thickBot="1">
      <c r="A268" s="179"/>
      <c r="B268" s="179"/>
      <c r="C268" s="675" t="s">
        <v>178</v>
      </c>
      <c r="D268" s="850"/>
      <c r="E268" s="850"/>
      <c r="F268" s="850"/>
      <c r="G268" s="850"/>
      <c r="H268" s="851"/>
      <c r="I268" s="232" t="s">
        <v>179</v>
      </c>
      <c r="J268" s="233"/>
      <c r="K268" s="233"/>
      <c r="L268" s="233"/>
      <c r="M268" s="233"/>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40"/>
      <c r="AK268" s="179"/>
      <c r="AL268" s="179"/>
      <c r="AM268" s="179"/>
      <c r="AN268" s="179"/>
      <c r="AO268" s="179"/>
      <c r="AP268" s="179"/>
      <c r="AQ268" s="179"/>
      <c r="AR268" s="179"/>
      <c r="AS268" s="179"/>
      <c r="AT268" s="179"/>
      <c r="AU268" s="179"/>
      <c r="AV268" s="179"/>
      <c r="AW268" s="179"/>
      <c r="AX268" s="179"/>
      <c r="AY268" s="179"/>
      <c r="AZ268" s="179"/>
      <c r="BA268" s="179"/>
      <c r="BB268" s="179"/>
      <c r="BC268" s="179"/>
      <c r="BD268" s="179"/>
    </row>
    <row r="269" spans="1:56" ht="16.149999999999999" customHeight="1">
      <c r="A269" s="179"/>
      <c r="B269" s="179"/>
      <c r="C269" s="852"/>
      <c r="D269" s="853"/>
      <c r="E269" s="853"/>
      <c r="F269" s="853"/>
      <c r="G269" s="853"/>
      <c r="H269" s="853"/>
      <c r="I269" s="819"/>
      <c r="J269" s="820"/>
      <c r="K269" s="820"/>
      <c r="L269" s="820"/>
      <c r="M269" s="820"/>
      <c r="N269" s="820"/>
      <c r="O269" s="820"/>
      <c r="P269" s="820"/>
      <c r="Q269" s="820"/>
      <c r="R269" s="820"/>
      <c r="S269" s="820"/>
      <c r="T269" s="820"/>
      <c r="U269" s="820"/>
      <c r="V269" s="820"/>
      <c r="W269" s="820"/>
      <c r="X269" s="820"/>
      <c r="Y269" s="820"/>
      <c r="Z269" s="820"/>
      <c r="AA269" s="820"/>
      <c r="AB269" s="820"/>
      <c r="AC269" s="820"/>
      <c r="AD269" s="820"/>
      <c r="AE269" s="820"/>
      <c r="AF269" s="820"/>
      <c r="AG269" s="820"/>
      <c r="AH269" s="820"/>
      <c r="AI269" s="820"/>
      <c r="AJ269" s="821"/>
      <c r="AK269" s="179"/>
      <c r="AL269" s="179"/>
      <c r="AM269" s="179"/>
      <c r="AN269" s="179"/>
      <c r="AO269" s="179"/>
      <c r="AP269" s="179"/>
      <c r="AQ269" s="179"/>
      <c r="AR269" s="179"/>
      <c r="AS269" s="179"/>
      <c r="AT269" s="179"/>
      <c r="AU269" s="179"/>
      <c r="AV269" s="179"/>
      <c r="AW269" s="179"/>
      <c r="AX269" s="179"/>
      <c r="AY269" s="179"/>
      <c r="AZ269" s="179"/>
      <c r="BA269" s="179"/>
      <c r="BB269" s="179"/>
      <c r="BC269" s="179"/>
      <c r="BD269" s="179"/>
    </row>
    <row r="270" spans="1:56" ht="16.149999999999999" customHeight="1">
      <c r="A270" s="179"/>
      <c r="B270" s="179"/>
      <c r="C270" s="852"/>
      <c r="D270" s="853"/>
      <c r="E270" s="853"/>
      <c r="F270" s="853"/>
      <c r="G270" s="853"/>
      <c r="H270" s="853"/>
      <c r="I270" s="822"/>
      <c r="J270" s="823"/>
      <c r="K270" s="823"/>
      <c r="L270" s="823"/>
      <c r="M270" s="823"/>
      <c r="N270" s="823"/>
      <c r="O270" s="823"/>
      <c r="P270" s="823"/>
      <c r="Q270" s="823"/>
      <c r="R270" s="823"/>
      <c r="S270" s="823"/>
      <c r="T270" s="823"/>
      <c r="U270" s="823"/>
      <c r="V270" s="823"/>
      <c r="W270" s="823"/>
      <c r="X270" s="823"/>
      <c r="Y270" s="823"/>
      <c r="Z270" s="823"/>
      <c r="AA270" s="823"/>
      <c r="AB270" s="823"/>
      <c r="AC270" s="823"/>
      <c r="AD270" s="823"/>
      <c r="AE270" s="823"/>
      <c r="AF270" s="823"/>
      <c r="AG270" s="823"/>
      <c r="AH270" s="823"/>
      <c r="AI270" s="823"/>
      <c r="AJ270" s="824"/>
      <c r="AK270" s="179"/>
      <c r="AL270" s="179"/>
      <c r="AM270" s="497" t="s">
        <v>180</v>
      </c>
      <c r="AN270" s="497"/>
      <c r="AO270" s="497"/>
      <c r="AP270" s="497"/>
      <c r="AQ270" s="497"/>
      <c r="AR270" s="497"/>
      <c r="AS270" s="497"/>
      <c r="AT270" s="497"/>
      <c r="AU270" s="497"/>
      <c r="AV270" s="497"/>
      <c r="AW270" s="497"/>
      <c r="AX270" s="497"/>
      <c r="AY270" s="497"/>
      <c r="AZ270" s="497"/>
      <c r="BA270" s="497"/>
      <c r="BB270" s="497"/>
      <c r="BC270" s="497"/>
      <c r="BD270" s="179"/>
    </row>
    <row r="271" spans="1:56" ht="16.149999999999999" customHeight="1">
      <c r="A271" s="179"/>
      <c r="B271" s="179"/>
      <c r="C271" s="852"/>
      <c r="D271" s="853"/>
      <c r="E271" s="853"/>
      <c r="F271" s="853"/>
      <c r="G271" s="853"/>
      <c r="H271" s="853"/>
      <c r="I271" s="822"/>
      <c r="J271" s="823"/>
      <c r="K271" s="823"/>
      <c r="L271" s="823"/>
      <c r="M271" s="823"/>
      <c r="N271" s="823"/>
      <c r="O271" s="823"/>
      <c r="P271" s="823"/>
      <c r="Q271" s="823"/>
      <c r="R271" s="823"/>
      <c r="S271" s="823"/>
      <c r="T271" s="823"/>
      <c r="U271" s="823"/>
      <c r="V271" s="823"/>
      <c r="W271" s="823"/>
      <c r="X271" s="823"/>
      <c r="Y271" s="823"/>
      <c r="Z271" s="823"/>
      <c r="AA271" s="823"/>
      <c r="AB271" s="823"/>
      <c r="AC271" s="823"/>
      <c r="AD271" s="823"/>
      <c r="AE271" s="823"/>
      <c r="AF271" s="823"/>
      <c r="AG271" s="823"/>
      <c r="AH271" s="823"/>
      <c r="AI271" s="823"/>
      <c r="AJ271" s="824"/>
      <c r="AK271" s="179"/>
      <c r="AL271" s="179"/>
      <c r="AM271" s="497"/>
      <c r="AN271" s="497"/>
      <c r="AO271" s="497"/>
      <c r="AP271" s="497"/>
      <c r="AQ271" s="497"/>
      <c r="AR271" s="497"/>
      <c r="AS271" s="497"/>
      <c r="AT271" s="497"/>
      <c r="AU271" s="497"/>
      <c r="AV271" s="497"/>
      <c r="AW271" s="497"/>
      <c r="AX271" s="497"/>
      <c r="AY271" s="497"/>
      <c r="AZ271" s="497"/>
      <c r="BA271" s="497"/>
      <c r="BB271" s="497"/>
      <c r="BC271" s="497"/>
      <c r="BD271" s="179"/>
    </row>
    <row r="272" spans="1:56" ht="16.149999999999999" customHeight="1">
      <c r="A272" s="179"/>
      <c r="B272" s="179"/>
      <c r="C272" s="852"/>
      <c r="D272" s="853"/>
      <c r="E272" s="853"/>
      <c r="F272" s="853"/>
      <c r="G272" s="853"/>
      <c r="H272" s="853"/>
      <c r="I272" s="822"/>
      <c r="J272" s="823"/>
      <c r="K272" s="823"/>
      <c r="L272" s="823"/>
      <c r="M272" s="823"/>
      <c r="N272" s="823"/>
      <c r="O272" s="823"/>
      <c r="P272" s="823"/>
      <c r="Q272" s="823"/>
      <c r="R272" s="823"/>
      <c r="S272" s="823"/>
      <c r="T272" s="823"/>
      <c r="U272" s="823"/>
      <c r="V272" s="823"/>
      <c r="W272" s="823"/>
      <c r="X272" s="823"/>
      <c r="Y272" s="823"/>
      <c r="Z272" s="823"/>
      <c r="AA272" s="823"/>
      <c r="AB272" s="823"/>
      <c r="AC272" s="823"/>
      <c r="AD272" s="823"/>
      <c r="AE272" s="823"/>
      <c r="AF272" s="823"/>
      <c r="AG272" s="823"/>
      <c r="AH272" s="823"/>
      <c r="AI272" s="823"/>
      <c r="AJ272" s="824"/>
      <c r="AK272" s="179"/>
      <c r="AL272" s="179"/>
      <c r="AM272" s="497"/>
      <c r="AN272" s="497"/>
      <c r="AO272" s="497"/>
      <c r="AP272" s="497"/>
      <c r="AQ272" s="497"/>
      <c r="AR272" s="497"/>
      <c r="AS272" s="497"/>
      <c r="AT272" s="497"/>
      <c r="AU272" s="497"/>
      <c r="AV272" s="497"/>
      <c r="AW272" s="497"/>
      <c r="AX272" s="497"/>
      <c r="AY272" s="497"/>
      <c r="AZ272" s="497"/>
      <c r="BA272" s="497"/>
      <c r="BB272" s="497"/>
      <c r="BC272" s="497"/>
      <c r="BD272" s="179"/>
    </row>
    <row r="273" spans="1:58" ht="16.149999999999999" customHeight="1">
      <c r="A273" s="179"/>
      <c r="B273" s="179"/>
      <c r="C273" s="852"/>
      <c r="D273" s="853"/>
      <c r="E273" s="853"/>
      <c r="F273" s="853"/>
      <c r="G273" s="853"/>
      <c r="H273" s="853"/>
      <c r="I273" s="822"/>
      <c r="J273" s="823"/>
      <c r="K273" s="823"/>
      <c r="L273" s="823"/>
      <c r="M273" s="823"/>
      <c r="N273" s="823"/>
      <c r="O273" s="823"/>
      <c r="P273" s="823"/>
      <c r="Q273" s="823"/>
      <c r="R273" s="823"/>
      <c r="S273" s="823"/>
      <c r="T273" s="823"/>
      <c r="U273" s="823"/>
      <c r="V273" s="823"/>
      <c r="W273" s="823"/>
      <c r="X273" s="823"/>
      <c r="Y273" s="823"/>
      <c r="Z273" s="823"/>
      <c r="AA273" s="823"/>
      <c r="AB273" s="823"/>
      <c r="AC273" s="823"/>
      <c r="AD273" s="823"/>
      <c r="AE273" s="823"/>
      <c r="AF273" s="823"/>
      <c r="AG273" s="823"/>
      <c r="AH273" s="823"/>
      <c r="AI273" s="823"/>
      <c r="AJ273" s="824"/>
      <c r="AK273" s="179"/>
      <c r="AL273" s="179"/>
      <c r="AM273" s="179"/>
      <c r="AN273" s="179"/>
      <c r="AO273" s="179"/>
      <c r="AP273" s="179"/>
      <c r="AQ273" s="179"/>
      <c r="AR273" s="179"/>
      <c r="AS273" s="179"/>
      <c r="AT273" s="179"/>
      <c r="AU273" s="179"/>
      <c r="AV273" s="179"/>
      <c r="AW273" s="179"/>
      <c r="AX273" s="179"/>
      <c r="AY273" s="179"/>
      <c r="AZ273" s="179"/>
      <c r="BA273" s="179"/>
      <c r="BB273" s="179"/>
      <c r="BC273" s="179"/>
      <c r="BD273" s="179"/>
    </row>
    <row r="274" spans="1:58" ht="16.149999999999999" customHeight="1">
      <c r="A274" s="179"/>
      <c r="B274" s="179"/>
      <c r="C274" s="852"/>
      <c r="D274" s="853"/>
      <c r="E274" s="853"/>
      <c r="F274" s="853"/>
      <c r="G274" s="853"/>
      <c r="H274" s="853"/>
      <c r="I274" s="822"/>
      <c r="J274" s="823"/>
      <c r="K274" s="823"/>
      <c r="L274" s="823"/>
      <c r="M274" s="823"/>
      <c r="N274" s="823"/>
      <c r="O274" s="823"/>
      <c r="P274" s="823"/>
      <c r="Q274" s="823"/>
      <c r="R274" s="823"/>
      <c r="S274" s="823"/>
      <c r="T274" s="823"/>
      <c r="U274" s="823"/>
      <c r="V274" s="823"/>
      <c r="W274" s="823"/>
      <c r="X274" s="823"/>
      <c r="Y274" s="823"/>
      <c r="Z274" s="823"/>
      <c r="AA274" s="823"/>
      <c r="AB274" s="823"/>
      <c r="AC274" s="823"/>
      <c r="AD274" s="823"/>
      <c r="AE274" s="823"/>
      <c r="AF274" s="823"/>
      <c r="AG274" s="823"/>
      <c r="AH274" s="823"/>
      <c r="AI274" s="823"/>
      <c r="AJ274" s="824"/>
      <c r="AK274" s="179"/>
      <c r="AL274" s="179"/>
      <c r="AM274" s="179"/>
      <c r="AN274" s="179"/>
      <c r="AO274" s="179"/>
      <c r="AP274" s="179"/>
      <c r="AQ274" s="179"/>
      <c r="AR274" s="179"/>
      <c r="AS274" s="179"/>
      <c r="AT274" s="179"/>
      <c r="AU274" s="179"/>
      <c r="AV274" s="179"/>
      <c r="AW274" s="179"/>
      <c r="AX274" s="179"/>
      <c r="AY274" s="179"/>
      <c r="AZ274" s="179"/>
      <c r="BA274" s="179"/>
      <c r="BB274" s="179"/>
      <c r="BC274" s="179"/>
      <c r="BD274" s="179"/>
    </row>
    <row r="275" spans="1:58" ht="16.149999999999999" customHeight="1">
      <c r="A275" s="179"/>
      <c r="B275" s="179"/>
      <c r="C275" s="852"/>
      <c r="D275" s="853"/>
      <c r="E275" s="853"/>
      <c r="F275" s="853"/>
      <c r="G275" s="853"/>
      <c r="H275" s="853"/>
      <c r="I275" s="822"/>
      <c r="J275" s="823"/>
      <c r="K275" s="823"/>
      <c r="L275" s="823"/>
      <c r="M275" s="823"/>
      <c r="N275" s="823"/>
      <c r="O275" s="823"/>
      <c r="P275" s="823"/>
      <c r="Q275" s="823"/>
      <c r="R275" s="823"/>
      <c r="S275" s="823"/>
      <c r="T275" s="823"/>
      <c r="U275" s="823"/>
      <c r="V275" s="823"/>
      <c r="W275" s="823"/>
      <c r="X275" s="823"/>
      <c r="Y275" s="823"/>
      <c r="Z275" s="823"/>
      <c r="AA275" s="823"/>
      <c r="AB275" s="823"/>
      <c r="AC275" s="823"/>
      <c r="AD275" s="823"/>
      <c r="AE275" s="823"/>
      <c r="AF275" s="823"/>
      <c r="AG275" s="823"/>
      <c r="AH275" s="823"/>
      <c r="AI275" s="823"/>
      <c r="AJ275" s="824"/>
      <c r="AK275" s="179"/>
      <c r="AL275" s="179"/>
      <c r="AM275" s="179"/>
      <c r="AN275" s="179"/>
      <c r="AO275" s="179"/>
      <c r="AP275" s="179"/>
      <c r="AQ275" s="179"/>
      <c r="AR275" s="179"/>
      <c r="AS275" s="179"/>
      <c r="AT275" s="179"/>
      <c r="AU275" s="179"/>
      <c r="AV275" s="179"/>
      <c r="AW275" s="179"/>
      <c r="AX275" s="179"/>
      <c r="AY275" s="179"/>
      <c r="AZ275" s="179"/>
      <c r="BA275" s="179"/>
      <c r="BB275" s="179"/>
      <c r="BC275" s="179"/>
      <c r="BD275" s="179"/>
    </row>
    <row r="276" spans="1:58" ht="16.149999999999999" customHeight="1">
      <c r="A276" s="179"/>
      <c r="B276" s="179"/>
      <c r="C276" s="852"/>
      <c r="D276" s="853"/>
      <c r="E276" s="853"/>
      <c r="F276" s="853"/>
      <c r="G276" s="853"/>
      <c r="H276" s="853"/>
      <c r="I276" s="822"/>
      <c r="J276" s="823"/>
      <c r="K276" s="823"/>
      <c r="L276" s="823"/>
      <c r="M276" s="823"/>
      <c r="N276" s="823"/>
      <c r="O276" s="823"/>
      <c r="P276" s="823"/>
      <c r="Q276" s="823"/>
      <c r="R276" s="823"/>
      <c r="S276" s="823"/>
      <c r="T276" s="823"/>
      <c r="U276" s="823"/>
      <c r="V276" s="823"/>
      <c r="W276" s="823"/>
      <c r="X276" s="823"/>
      <c r="Y276" s="823"/>
      <c r="Z276" s="823"/>
      <c r="AA276" s="823"/>
      <c r="AB276" s="823"/>
      <c r="AC276" s="823"/>
      <c r="AD276" s="823"/>
      <c r="AE276" s="823"/>
      <c r="AF276" s="823"/>
      <c r="AG276" s="823"/>
      <c r="AH276" s="823"/>
      <c r="AI276" s="823"/>
      <c r="AJ276" s="824"/>
      <c r="AK276" s="179"/>
      <c r="AL276" s="179"/>
      <c r="AM276" s="179"/>
      <c r="AN276" s="179"/>
      <c r="AO276" s="179"/>
      <c r="AP276" s="179"/>
      <c r="AQ276" s="179"/>
      <c r="AR276" s="179"/>
      <c r="AS276" s="179"/>
      <c r="AT276" s="179"/>
      <c r="AU276" s="179"/>
      <c r="AV276" s="179"/>
      <c r="AW276" s="179"/>
      <c r="AX276" s="179"/>
      <c r="AY276" s="179"/>
      <c r="AZ276" s="179"/>
      <c r="BA276" s="179"/>
      <c r="BB276" s="179"/>
      <c r="BC276" s="179"/>
      <c r="BD276" s="179"/>
    </row>
    <row r="277" spans="1:58" ht="16.149999999999999" customHeight="1">
      <c r="A277" s="179"/>
      <c r="B277" s="179"/>
      <c r="C277" s="852"/>
      <c r="D277" s="853"/>
      <c r="E277" s="853"/>
      <c r="F277" s="853"/>
      <c r="G277" s="853"/>
      <c r="H277" s="853"/>
      <c r="I277" s="822"/>
      <c r="J277" s="823"/>
      <c r="K277" s="823"/>
      <c r="L277" s="823"/>
      <c r="M277" s="823"/>
      <c r="N277" s="823"/>
      <c r="O277" s="823"/>
      <c r="P277" s="823"/>
      <c r="Q277" s="823"/>
      <c r="R277" s="823"/>
      <c r="S277" s="823"/>
      <c r="T277" s="823"/>
      <c r="U277" s="823"/>
      <c r="V277" s="823"/>
      <c r="W277" s="823"/>
      <c r="X277" s="823"/>
      <c r="Y277" s="823"/>
      <c r="Z277" s="823"/>
      <c r="AA277" s="823"/>
      <c r="AB277" s="823"/>
      <c r="AC277" s="823"/>
      <c r="AD277" s="823"/>
      <c r="AE277" s="823"/>
      <c r="AF277" s="823"/>
      <c r="AG277" s="823"/>
      <c r="AH277" s="823"/>
      <c r="AI277" s="823"/>
      <c r="AJ277" s="824"/>
      <c r="AK277" s="179"/>
      <c r="AL277" s="179"/>
      <c r="AM277" s="179"/>
      <c r="AN277" s="179"/>
      <c r="AO277" s="179"/>
      <c r="AP277" s="179"/>
      <c r="AQ277" s="179"/>
      <c r="AR277" s="179"/>
      <c r="AS277" s="179"/>
      <c r="AT277" s="179"/>
      <c r="AU277" s="179"/>
      <c r="AV277" s="179"/>
      <c r="AW277" s="179"/>
      <c r="AX277" s="179"/>
      <c r="AY277" s="179"/>
      <c r="AZ277" s="179"/>
      <c r="BA277" s="179"/>
      <c r="BB277" s="179"/>
      <c r="BC277" s="179"/>
      <c r="BD277" s="179"/>
    </row>
    <row r="278" spans="1:58" ht="16.149999999999999" customHeight="1" thickBot="1">
      <c r="A278" s="179"/>
      <c r="B278" s="179"/>
      <c r="C278" s="854"/>
      <c r="D278" s="855"/>
      <c r="E278" s="855"/>
      <c r="F278" s="855"/>
      <c r="G278" s="855"/>
      <c r="H278" s="855"/>
      <c r="I278" s="825"/>
      <c r="J278" s="826"/>
      <c r="K278" s="826"/>
      <c r="L278" s="826"/>
      <c r="M278" s="826"/>
      <c r="N278" s="826"/>
      <c r="O278" s="826"/>
      <c r="P278" s="826"/>
      <c r="Q278" s="826"/>
      <c r="R278" s="826"/>
      <c r="S278" s="826"/>
      <c r="T278" s="826"/>
      <c r="U278" s="826"/>
      <c r="V278" s="826"/>
      <c r="W278" s="826"/>
      <c r="X278" s="826"/>
      <c r="Y278" s="826"/>
      <c r="Z278" s="826"/>
      <c r="AA278" s="826"/>
      <c r="AB278" s="826"/>
      <c r="AC278" s="826"/>
      <c r="AD278" s="826"/>
      <c r="AE278" s="826"/>
      <c r="AF278" s="826"/>
      <c r="AG278" s="826"/>
      <c r="AH278" s="826"/>
      <c r="AI278" s="826"/>
      <c r="AJ278" s="827"/>
      <c r="AK278" s="179"/>
      <c r="AL278" s="179"/>
      <c r="AM278" s="179"/>
      <c r="AN278" s="179"/>
      <c r="AO278" s="179"/>
      <c r="AP278" s="179"/>
      <c r="AQ278" s="179"/>
      <c r="AR278" s="179"/>
      <c r="AS278" s="179"/>
      <c r="AT278" s="179"/>
      <c r="AU278" s="179"/>
      <c r="AV278" s="179"/>
      <c r="AW278" s="179"/>
      <c r="AX278" s="179"/>
      <c r="AY278" s="179"/>
      <c r="AZ278" s="179"/>
      <c r="BA278" s="179"/>
      <c r="BB278" s="179"/>
      <c r="BC278" s="179"/>
      <c r="BD278" s="179"/>
    </row>
    <row r="279" spans="1:58" ht="6" customHeight="1" thickBot="1">
      <c r="A279" s="179"/>
      <c r="B279" s="179"/>
      <c r="C279" s="568" t="s">
        <v>181</v>
      </c>
      <c r="D279" s="834"/>
      <c r="E279" s="834"/>
      <c r="F279" s="834"/>
      <c r="G279" s="834"/>
      <c r="H279" s="835"/>
      <c r="I279" s="828" t="s">
        <v>182</v>
      </c>
      <c r="J279" s="829"/>
      <c r="K279" s="829"/>
      <c r="L279" s="829"/>
      <c r="M279" s="829"/>
      <c r="N279" s="829"/>
      <c r="O279" s="829"/>
      <c r="P279" s="234"/>
      <c r="Q279" s="179"/>
      <c r="R279" s="179"/>
      <c r="S279" s="179"/>
      <c r="T279" s="179"/>
      <c r="U279" s="179"/>
      <c r="V279" s="179"/>
      <c r="W279" s="179"/>
      <c r="X279" s="179"/>
      <c r="Y279" s="179"/>
      <c r="Z279" s="179"/>
      <c r="AA279" s="179"/>
      <c r="AB279" s="179"/>
      <c r="AC279" s="179"/>
      <c r="AD279" s="179"/>
      <c r="AE279" s="179"/>
      <c r="AF279" s="179"/>
      <c r="AG279" s="179"/>
      <c r="AH279" s="179"/>
      <c r="AI279" s="179"/>
      <c r="AJ279" s="241"/>
      <c r="AK279" s="179"/>
      <c r="AL279" s="179"/>
      <c r="AM279" s="497" t="s">
        <v>183</v>
      </c>
      <c r="AN279" s="497"/>
      <c r="AO279" s="497"/>
      <c r="AP279" s="497"/>
      <c r="AQ279" s="497"/>
      <c r="AR279" s="497"/>
      <c r="AS279" s="497"/>
      <c r="AT279" s="497"/>
      <c r="AU279" s="497"/>
      <c r="AV279" s="497"/>
      <c r="AW279" s="497"/>
      <c r="AX279" s="497"/>
      <c r="AY279" s="497"/>
      <c r="AZ279" s="497"/>
      <c r="BA279" s="497"/>
      <c r="BB279" s="497"/>
      <c r="BC279" s="497"/>
      <c r="BD279" s="179"/>
    </row>
    <row r="280" spans="1:58" ht="16.149999999999999" customHeight="1" thickBot="1">
      <c r="A280" s="179"/>
      <c r="B280" s="179"/>
      <c r="C280" s="836"/>
      <c r="D280" s="837"/>
      <c r="E280" s="837"/>
      <c r="F280" s="837"/>
      <c r="G280" s="837"/>
      <c r="H280" s="838"/>
      <c r="I280" s="830"/>
      <c r="J280" s="831"/>
      <c r="K280" s="831"/>
      <c r="L280" s="831"/>
      <c r="M280" s="831"/>
      <c r="N280" s="831"/>
      <c r="O280" s="831"/>
      <c r="P280" s="235"/>
      <c r="Q280" s="238"/>
      <c r="R280" s="179"/>
      <c r="S280" s="179" t="s">
        <v>184</v>
      </c>
      <c r="T280" s="179"/>
      <c r="U280" s="179"/>
      <c r="V280" s="179"/>
      <c r="W280" s="179"/>
      <c r="X280" s="179"/>
      <c r="Y280" s="179"/>
      <c r="Z280" s="179"/>
      <c r="AA280" s="179"/>
      <c r="AB280" s="179"/>
      <c r="AC280" s="179"/>
      <c r="AD280" s="179"/>
      <c r="AE280" s="179"/>
      <c r="AF280" s="179"/>
      <c r="AG280" s="179"/>
      <c r="AH280" s="179"/>
      <c r="AI280" s="179"/>
      <c r="AJ280" s="241"/>
      <c r="AK280" s="179"/>
      <c r="AL280" s="179"/>
      <c r="AM280" s="497"/>
      <c r="AN280" s="497"/>
      <c r="AO280" s="497"/>
      <c r="AP280" s="497"/>
      <c r="AQ280" s="497"/>
      <c r="AR280" s="497"/>
      <c r="AS280" s="497"/>
      <c r="AT280" s="497"/>
      <c r="AU280" s="497"/>
      <c r="AV280" s="497"/>
      <c r="AW280" s="497"/>
      <c r="AX280" s="497"/>
      <c r="AY280" s="497"/>
      <c r="AZ280" s="497"/>
      <c r="BA280" s="497"/>
      <c r="BB280" s="497"/>
      <c r="BC280" s="497"/>
      <c r="BD280" s="179"/>
      <c r="BF280" s="281" t="b">
        <v>0</v>
      </c>
    </row>
    <row r="281" spans="1:58" ht="6" customHeight="1">
      <c r="A281" s="179"/>
      <c r="B281" s="179"/>
      <c r="C281" s="836"/>
      <c r="D281" s="837"/>
      <c r="E281" s="837"/>
      <c r="F281" s="837"/>
      <c r="G281" s="837"/>
      <c r="H281" s="838"/>
      <c r="I281" s="830"/>
      <c r="J281" s="831"/>
      <c r="K281" s="831"/>
      <c r="L281" s="831"/>
      <c r="M281" s="831"/>
      <c r="N281" s="831"/>
      <c r="O281" s="831"/>
      <c r="P281" s="236"/>
      <c r="Q281" s="239"/>
      <c r="R281" s="239"/>
      <c r="S281" s="239"/>
      <c r="T281" s="239"/>
      <c r="U281" s="239"/>
      <c r="V281" s="239"/>
      <c r="W281" s="239"/>
      <c r="X281" s="239"/>
      <c r="Y281" s="239"/>
      <c r="Z281" s="239"/>
      <c r="AA281" s="239"/>
      <c r="AB281" s="239"/>
      <c r="AC281" s="239"/>
      <c r="AD281" s="239"/>
      <c r="AE281" s="239"/>
      <c r="AF281" s="239"/>
      <c r="AG281" s="239"/>
      <c r="AH281" s="239"/>
      <c r="AI281" s="239"/>
      <c r="AJ281" s="242"/>
      <c r="AK281" s="179"/>
      <c r="AL281" s="179"/>
      <c r="AM281" s="497"/>
      <c r="AN281" s="497"/>
      <c r="AO281" s="497"/>
      <c r="AP281" s="497"/>
      <c r="AQ281" s="497"/>
      <c r="AR281" s="497"/>
      <c r="AS281" s="497"/>
      <c r="AT281" s="497"/>
      <c r="AU281" s="497"/>
      <c r="AV281" s="497"/>
      <c r="AW281" s="497"/>
      <c r="AX281" s="497"/>
      <c r="AY281" s="497"/>
      <c r="AZ281" s="497"/>
      <c r="BA281" s="497"/>
      <c r="BB281" s="497"/>
      <c r="BC281" s="497"/>
      <c r="BD281" s="179"/>
    </row>
    <row r="282" spans="1:58" ht="16.149999999999999" customHeight="1" thickBot="1">
      <c r="A282" s="179"/>
      <c r="B282" s="179"/>
      <c r="C282" s="836"/>
      <c r="D282" s="837"/>
      <c r="E282" s="837"/>
      <c r="F282" s="837"/>
      <c r="G282" s="837"/>
      <c r="H282" s="838"/>
      <c r="I282" s="830"/>
      <c r="J282" s="831"/>
      <c r="K282" s="831"/>
      <c r="L282" s="831"/>
      <c r="M282" s="831"/>
      <c r="N282" s="831"/>
      <c r="O282" s="831"/>
      <c r="P282" s="237" t="s">
        <v>179</v>
      </c>
      <c r="Q282" s="179"/>
      <c r="R282" s="179"/>
      <c r="S282" s="179"/>
      <c r="T282" s="179"/>
      <c r="U282" s="179"/>
      <c r="V282" s="179"/>
      <c r="W282" s="179"/>
      <c r="X282" s="179"/>
      <c r="Y282" s="179"/>
      <c r="Z282" s="179"/>
      <c r="AA282" s="179"/>
      <c r="AB282" s="179"/>
      <c r="AC282" s="179"/>
      <c r="AD282" s="179"/>
      <c r="AE282" s="179"/>
      <c r="AF282" s="179"/>
      <c r="AG282" s="179"/>
      <c r="AH282" s="179"/>
      <c r="AI282" s="179"/>
      <c r="AJ282" s="241"/>
      <c r="AK282" s="179"/>
      <c r="AL282" s="179"/>
      <c r="AM282" s="497"/>
      <c r="AN282" s="497"/>
      <c r="AO282" s="497"/>
      <c r="AP282" s="497"/>
      <c r="AQ282" s="497"/>
      <c r="AR282" s="497"/>
      <c r="AS282" s="497"/>
      <c r="AT282" s="497"/>
      <c r="AU282" s="497"/>
      <c r="AV282" s="497"/>
      <c r="AW282" s="497"/>
      <c r="AX282" s="497"/>
      <c r="AY282" s="497"/>
      <c r="AZ282" s="497"/>
      <c r="BA282" s="497"/>
      <c r="BB282" s="497"/>
      <c r="BC282" s="497"/>
      <c r="BD282" s="179"/>
    </row>
    <row r="283" spans="1:58" ht="16.149999999999999" customHeight="1">
      <c r="A283" s="179"/>
      <c r="B283" s="179"/>
      <c r="C283" s="836"/>
      <c r="D283" s="837"/>
      <c r="E283" s="837"/>
      <c r="F283" s="837"/>
      <c r="G283" s="837"/>
      <c r="H283" s="838"/>
      <c r="I283" s="830"/>
      <c r="J283" s="831"/>
      <c r="K283" s="831"/>
      <c r="L283" s="831"/>
      <c r="M283" s="831"/>
      <c r="N283" s="831"/>
      <c r="O283" s="831"/>
      <c r="P283" s="819"/>
      <c r="Q283" s="820"/>
      <c r="R283" s="820"/>
      <c r="S283" s="820"/>
      <c r="T283" s="820"/>
      <c r="U283" s="820"/>
      <c r="V283" s="820"/>
      <c r="W283" s="820"/>
      <c r="X283" s="820"/>
      <c r="Y283" s="820"/>
      <c r="Z283" s="820"/>
      <c r="AA283" s="820"/>
      <c r="AB283" s="820"/>
      <c r="AC283" s="820"/>
      <c r="AD283" s="820"/>
      <c r="AE283" s="820"/>
      <c r="AF283" s="820"/>
      <c r="AG283" s="820"/>
      <c r="AH283" s="820"/>
      <c r="AI283" s="820"/>
      <c r="AJ283" s="821"/>
      <c r="AK283" s="179"/>
      <c r="AL283" s="179"/>
      <c r="AM283" s="179"/>
      <c r="AN283" s="179"/>
      <c r="AO283" s="179"/>
      <c r="AP283" s="179"/>
      <c r="AQ283" s="179"/>
      <c r="AR283" s="179"/>
      <c r="AS283" s="179"/>
      <c r="AT283" s="179"/>
      <c r="AU283" s="179"/>
      <c r="AV283" s="179"/>
      <c r="AW283" s="179"/>
      <c r="AX283" s="179"/>
      <c r="AY283" s="179"/>
      <c r="AZ283" s="179"/>
      <c r="BA283" s="179"/>
      <c r="BB283" s="179"/>
      <c r="BC283" s="179"/>
      <c r="BD283" s="179"/>
    </row>
    <row r="284" spans="1:58" ht="16.149999999999999" customHeight="1">
      <c r="A284" s="179"/>
      <c r="B284" s="179"/>
      <c r="C284" s="836"/>
      <c r="D284" s="837"/>
      <c r="E284" s="837"/>
      <c r="F284" s="837"/>
      <c r="G284" s="837"/>
      <c r="H284" s="838"/>
      <c r="I284" s="830"/>
      <c r="J284" s="831"/>
      <c r="K284" s="831"/>
      <c r="L284" s="831"/>
      <c r="M284" s="831"/>
      <c r="N284" s="831"/>
      <c r="O284" s="831"/>
      <c r="P284" s="822"/>
      <c r="Q284" s="823"/>
      <c r="R284" s="823"/>
      <c r="S284" s="823"/>
      <c r="T284" s="823"/>
      <c r="U284" s="823"/>
      <c r="V284" s="823"/>
      <c r="W284" s="823"/>
      <c r="X284" s="823"/>
      <c r="Y284" s="823"/>
      <c r="Z284" s="823"/>
      <c r="AA284" s="823"/>
      <c r="AB284" s="823"/>
      <c r="AC284" s="823"/>
      <c r="AD284" s="823"/>
      <c r="AE284" s="823"/>
      <c r="AF284" s="823"/>
      <c r="AG284" s="823"/>
      <c r="AH284" s="823"/>
      <c r="AI284" s="823"/>
      <c r="AJ284" s="824"/>
      <c r="AK284" s="179"/>
      <c r="AL284" s="179"/>
      <c r="AM284" s="497" t="s">
        <v>185</v>
      </c>
      <c r="AN284" s="497"/>
      <c r="AO284" s="497"/>
      <c r="AP284" s="497"/>
      <c r="AQ284" s="497"/>
      <c r="AR284" s="497"/>
      <c r="AS284" s="497"/>
      <c r="AT284" s="497"/>
      <c r="AU284" s="497"/>
      <c r="AV284" s="497"/>
      <c r="AW284" s="497"/>
      <c r="AX284" s="497"/>
      <c r="AY284" s="497"/>
      <c r="AZ284" s="497"/>
      <c r="BA284" s="497"/>
      <c r="BB284" s="497"/>
      <c r="BC284" s="497"/>
      <c r="BD284" s="179"/>
    </row>
    <row r="285" spans="1:58" ht="16.149999999999999" customHeight="1">
      <c r="A285" s="179"/>
      <c r="B285" s="179"/>
      <c r="C285" s="836"/>
      <c r="D285" s="837"/>
      <c r="E285" s="837"/>
      <c r="F285" s="837"/>
      <c r="G285" s="837"/>
      <c r="H285" s="838"/>
      <c r="I285" s="830"/>
      <c r="J285" s="831"/>
      <c r="K285" s="831"/>
      <c r="L285" s="831"/>
      <c r="M285" s="831"/>
      <c r="N285" s="831"/>
      <c r="O285" s="831"/>
      <c r="P285" s="822"/>
      <c r="Q285" s="823"/>
      <c r="R285" s="823"/>
      <c r="S285" s="823"/>
      <c r="T285" s="823"/>
      <c r="U285" s="823"/>
      <c r="V285" s="823"/>
      <c r="W285" s="823"/>
      <c r="X285" s="823"/>
      <c r="Y285" s="823"/>
      <c r="Z285" s="823"/>
      <c r="AA285" s="823"/>
      <c r="AB285" s="823"/>
      <c r="AC285" s="823"/>
      <c r="AD285" s="823"/>
      <c r="AE285" s="823"/>
      <c r="AF285" s="823"/>
      <c r="AG285" s="823"/>
      <c r="AH285" s="823"/>
      <c r="AI285" s="823"/>
      <c r="AJ285" s="824"/>
      <c r="AK285" s="179"/>
      <c r="AL285" s="179"/>
      <c r="AM285" s="497"/>
      <c r="AN285" s="497"/>
      <c r="AO285" s="497"/>
      <c r="AP285" s="497"/>
      <c r="AQ285" s="497"/>
      <c r="AR285" s="497"/>
      <c r="AS285" s="497"/>
      <c r="AT285" s="497"/>
      <c r="AU285" s="497"/>
      <c r="AV285" s="497"/>
      <c r="AW285" s="497"/>
      <c r="AX285" s="497"/>
      <c r="AY285" s="497"/>
      <c r="AZ285" s="497"/>
      <c r="BA285" s="497"/>
      <c r="BB285" s="497"/>
      <c r="BC285" s="497"/>
      <c r="BD285" s="179"/>
    </row>
    <row r="286" spans="1:58" ht="16.149999999999999" customHeight="1">
      <c r="A286" s="179"/>
      <c r="B286" s="179"/>
      <c r="C286" s="836"/>
      <c r="D286" s="837"/>
      <c r="E286" s="837"/>
      <c r="F286" s="837"/>
      <c r="G286" s="837"/>
      <c r="H286" s="838"/>
      <c r="I286" s="830"/>
      <c r="J286" s="831"/>
      <c r="K286" s="831"/>
      <c r="L286" s="831"/>
      <c r="M286" s="831"/>
      <c r="N286" s="831"/>
      <c r="O286" s="831"/>
      <c r="P286" s="822"/>
      <c r="Q286" s="823"/>
      <c r="R286" s="823"/>
      <c r="S286" s="823"/>
      <c r="T286" s="823"/>
      <c r="U286" s="823"/>
      <c r="V286" s="823"/>
      <c r="W286" s="823"/>
      <c r="X286" s="823"/>
      <c r="Y286" s="823"/>
      <c r="Z286" s="823"/>
      <c r="AA286" s="823"/>
      <c r="AB286" s="823"/>
      <c r="AC286" s="823"/>
      <c r="AD286" s="823"/>
      <c r="AE286" s="823"/>
      <c r="AF286" s="823"/>
      <c r="AG286" s="823"/>
      <c r="AH286" s="823"/>
      <c r="AI286" s="823"/>
      <c r="AJ286" s="824"/>
      <c r="AK286" s="179"/>
      <c r="AL286" s="179"/>
      <c r="AM286" s="497"/>
      <c r="AN286" s="497"/>
      <c r="AO286" s="497"/>
      <c r="AP286" s="497"/>
      <c r="AQ286" s="497"/>
      <c r="AR286" s="497"/>
      <c r="AS286" s="497"/>
      <c r="AT286" s="497"/>
      <c r="AU286" s="497"/>
      <c r="AV286" s="497"/>
      <c r="AW286" s="497"/>
      <c r="AX286" s="497"/>
      <c r="AY286" s="497"/>
      <c r="AZ286" s="497"/>
      <c r="BA286" s="497"/>
      <c r="BB286" s="497"/>
      <c r="BC286" s="497"/>
      <c r="BD286" s="179"/>
    </row>
    <row r="287" spans="1:58" ht="16.149999999999999" customHeight="1">
      <c r="A287" s="179"/>
      <c r="B287" s="179"/>
      <c r="C287" s="836"/>
      <c r="D287" s="837"/>
      <c r="E287" s="837"/>
      <c r="F287" s="837"/>
      <c r="G287" s="837"/>
      <c r="H287" s="838"/>
      <c r="I287" s="830"/>
      <c r="J287" s="831"/>
      <c r="K287" s="831"/>
      <c r="L287" s="831"/>
      <c r="M287" s="831"/>
      <c r="N287" s="831"/>
      <c r="O287" s="831"/>
      <c r="P287" s="822"/>
      <c r="Q287" s="823"/>
      <c r="R287" s="823"/>
      <c r="S287" s="823"/>
      <c r="T287" s="823"/>
      <c r="U287" s="823"/>
      <c r="V287" s="823"/>
      <c r="W287" s="823"/>
      <c r="X287" s="823"/>
      <c r="Y287" s="823"/>
      <c r="Z287" s="823"/>
      <c r="AA287" s="823"/>
      <c r="AB287" s="823"/>
      <c r="AC287" s="823"/>
      <c r="AD287" s="823"/>
      <c r="AE287" s="823"/>
      <c r="AF287" s="823"/>
      <c r="AG287" s="823"/>
      <c r="AH287" s="823"/>
      <c r="AI287" s="823"/>
      <c r="AJ287" s="824"/>
      <c r="AK287" s="179"/>
      <c r="AL287" s="179"/>
      <c r="AM287" s="179"/>
      <c r="AN287" s="179"/>
      <c r="AO287" s="179"/>
      <c r="AP287" s="179"/>
      <c r="AQ287" s="179"/>
      <c r="AR287" s="179"/>
      <c r="AS287" s="179"/>
      <c r="AT287" s="179"/>
      <c r="AU287" s="179"/>
      <c r="AV287" s="179"/>
      <c r="AW287" s="179"/>
      <c r="AX287" s="179"/>
      <c r="AY287" s="179"/>
      <c r="AZ287" s="179"/>
      <c r="BA287" s="179"/>
      <c r="BB287" s="179"/>
      <c r="BC287" s="179"/>
      <c r="BD287" s="179"/>
    </row>
    <row r="288" spans="1:58" ht="16.149999999999999" customHeight="1">
      <c r="A288" s="179"/>
      <c r="B288" s="179"/>
      <c r="C288" s="836"/>
      <c r="D288" s="837"/>
      <c r="E288" s="837"/>
      <c r="F288" s="837"/>
      <c r="G288" s="837"/>
      <c r="H288" s="838"/>
      <c r="I288" s="830"/>
      <c r="J288" s="831"/>
      <c r="K288" s="831"/>
      <c r="L288" s="831"/>
      <c r="M288" s="831"/>
      <c r="N288" s="831"/>
      <c r="O288" s="831"/>
      <c r="P288" s="822"/>
      <c r="Q288" s="823"/>
      <c r="R288" s="823"/>
      <c r="S288" s="823"/>
      <c r="T288" s="823"/>
      <c r="U288" s="823"/>
      <c r="V288" s="823"/>
      <c r="W288" s="823"/>
      <c r="X288" s="823"/>
      <c r="Y288" s="823"/>
      <c r="Z288" s="823"/>
      <c r="AA288" s="823"/>
      <c r="AB288" s="823"/>
      <c r="AC288" s="823"/>
      <c r="AD288" s="823"/>
      <c r="AE288" s="823"/>
      <c r="AF288" s="823"/>
      <c r="AG288" s="823"/>
      <c r="AH288" s="823"/>
      <c r="AI288" s="823"/>
      <c r="AJ288" s="824"/>
      <c r="AK288" s="179"/>
      <c r="AL288" s="179"/>
      <c r="AM288" s="179"/>
      <c r="AN288" s="179"/>
      <c r="AO288" s="179"/>
      <c r="AP288" s="179"/>
      <c r="AQ288" s="179"/>
      <c r="AR288" s="179"/>
      <c r="AS288" s="179"/>
      <c r="AT288" s="179"/>
      <c r="AU288" s="179"/>
      <c r="AV288" s="179"/>
      <c r="AW288" s="179"/>
      <c r="AX288" s="179"/>
      <c r="AY288" s="179"/>
      <c r="AZ288" s="179"/>
      <c r="BA288" s="179"/>
      <c r="BB288" s="179"/>
      <c r="BC288" s="179"/>
      <c r="BD288" s="179"/>
    </row>
    <row r="289" spans="1:59" ht="16.149999999999999" customHeight="1">
      <c r="A289" s="179"/>
      <c r="B289" s="179"/>
      <c r="C289" s="836"/>
      <c r="D289" s="837"/>
      <c r="E289" s="837"/>
      <c r="F289" s="837"/>
      <c r="G289" s="837"/>
      <c r="H289" s="838"/>
      <c r="I289" s="830"/>
      <c r="J289" s="831"/>
      <c r="K289" s="831"/>
      <c r="L289" s="831"/>
      <c r="M289" s="831"/>
      <c r="N289" s="831"/>
      <c r="O289" s="831"/>
      <c r="P289" s="822"/>
      <c r="Q289" s="823"/>
      <c r="R289" s="823"/>
      <c r="S289" s="823"/>
      <c r="T289" s="823"/>
      <c r="U289" s="823"/>
      <c r="V289" s="823"/>
      <c r="W289" s="823"/>
      <c r="X289" s="823"/>
      <c r="Y289" s="823"/>
      <c r="Z289" s="823"/>
      <c r="AA289" s="823"/>
      <c r="AB289" s="823"/>
      <c r="AC289" s="823"/>
      <c r="AD289" s="823"/>
      <c r="AE289" s="823"/>
      <c r="AF289" s="823"/>
      <c r="AG289" s="823"/>
      <c r="AH289" s="823"/>
      <c r="AI289" s="823"/>
      <c r="AJ289" s="824"/>
      <c r="AK289" s="179"/>
      <c r="AL289" s="179"/>
      <c r="AM289" s="179"/>
      <c r="AN289" s="179"/>
      <c r="AO289" s="179"/>
      <c r="AP289" s="179"/>
      <c r="AQ289" s="179"/>
      <c r="AR289" s="179"/>
      <c r="AS289" s="179"/>
      <c r="AT289" s="179"/>
      <c r="AU289" s="179"/>
      <c r="AV289" s="179"/>
      <c r="AW289" s="179"/>
      <c r="AX289" s="179"/>
      <c r="AY289" s="179"/>
      <c r="AZ289" s="179"/>
      <c r="BA289" s="179"/>
      <c r="BB289" s="179"/>
      <c r="BC289" s="179"/>
      <c r="BD289" s="179"/>
    </row>
    <row r="290" spans="1:59" ht="16.149999999999999" customHeight="1">
      <c r="A290" s="179"/>
      <c r="B290" s="179"/>
      <c r="C290" s="836"/>
      <c r="D290" s="837"/>
      <c r="E290" s="837"/>
      <c r="F290" s="837"/>
      <c r="G290" s="837"/>
      <c r="H290" s="838"/>
      <c r="I290" s="830"/>
      <c r="J290" s="831"/>
      <c r="K290" s="831"/>
      <c r="L290" s="831"/>
      <c r="M290" s="831"/>
      <c r="N290" s="831"/>
      <c r="O290" s="831"/>
      <c r="P290" s="822"/>
      <c r="Q290" s="823"/>
      <c r="R290" s="823"/>
      <c r="S290" s="823"/>
      <c r="T290" s="823"/>
      <c r="U290" s="823"/>
      <c r="V290" s="823"/>
      <c r="W290" s="823"/>
      <c r="X290" s="823"/>
      <c r="Y290" s="823"/>
      <c r="Z290" s="823"/>
      <c r="AA290" s="823"/>
      <c r="AB290" s="823"/>
      <c r="AC290" s="823"/>
      <c r="AD290" s="823"/>
      <c r="AE290" s="823"/>
      <c r="AF290" s="823"/>
      <c r="AG290" s="823"/>
      <c r="AH290" s="823"/>
      <c r="AI290" s="823"/>
      <c r="AJ290" s="824"/>
      <c r="AK290" s="179"/>
      <c r="AL290" s="179"/>
      <c r="AM290" s="179"/>
      <c r="AN290" s="179"/>
      <c r="AO290" s="179"/>
      <c r="AP290" s="179"/>
      <c r="AQ290" s="179"/>
      <c r="AR290" s="179"/>
      <c r="AS290" s="179"/>
      <c r="AT290" s="179"/>
      <c r="AU290" s="179"/>
      <c r="AV290" s="179"/>
      <c r="AW290" s="179"/>
      <c r="AX290" s="179"/>
      <c r="AY290" s="179"/>
      <c r="AZ290" s="179"/>
      <c r="BA290" s="179"/>
      <c r="BB290" s="179"/>
      <c r="BC290" s="179"/>
      <c r="BD290" s="179"/>
    </row>
    <row r="291" spans="1:59" ht="16.149999999999999" customHeight="1">
      <c r="A291" s="179"/>
      <c r="B291" s="179"/>
      <c r="C291" s="836"/>
      <c r="D291" s="837"/>
      <c r="E291" s="837"/>
      <c r="F291" s="837"/>
      <c r="G291" s="837"/>
      <c r="H291" s="838"/>
      <c r="I291" s="830"/>
      <c r="J291" s="831"/>
      <c r="K291" s="831"/>
      <c r="L291" s="831"/>
      <c r="M291" s="831"/>
      <c r="N291" s="831"/>
      <c r="O291" s="831"/>
      <c r="P291" s="822"/>
      <c r="Q291" s="823"/>
      <c r="R291" s="823"/>
      <c r="S291" s="823"/>
      <c r="T291" s="823"/>
      <c r="U291" s="823"/>
      <c r="V291" s="823"/>
      <c r="W291" s="823"/>
      <c r="X291" s="823"/>
      <c r="Y291" s="823"/>
      <c r="Z291" s="823"/>
      <c r="AA291" s="823"/>
      <c r="AB291" s="823"/>
      <c r="AC291" s="823"/>
      <c r="AD291" s="823"/>
      <c r="AE291" s="823"/>
      <c r="AF291" s="823"/>
      <c r="AG291" s="823"/>
      <c r="AH291" s="823"/>
      <c r="AI291" s="823"/>
      <c r="AJ291" s="824"/>
      <c r="AK291" s="179"/>
      <c r="AL291" s="179"/>
      <c r="AM291" s="179"/>
      <c r="AN291" s="179"/>
      <c r="AO291" s="179"/>
      <c r="AP291" s="179"/>
      <c r="AQ291" s="179"/>
      <c r="AR291" s="179"/>
      <c r="AS291" s="179"/>
      <c r="AT291" s="179"/>
      <c r="AU291" s="179"/>
      <c r="AV291" s="179"/>
      <c r="AW291" s="179"/>
      <c r="AX291" s="179"/>
      <c r="AY291" s="179"/>
      <c r="AZ291" s="179"/>
      <c r="BA291" s="179"/>
      <c r="BB291" s="179"/>
      <c r="BC291" s="179"/>
      <c r="BD291" s="179"/>
    </row>
    <row r="292" spans="1:59" ht="16.149999999999999" customHeight="1" thickBot="1">
      <c r="A292" s="179"/>
      <c r="B292" s="179"/>
      <c r="C292" s="836"/>
      <c r="D292" s="837"/>
      <c r="E292" s="837"/>
      <c r="F292" s="837"/>
      <c r="G292" s="837"/>
      <c r="H292" s="838"/>
      <c r="I292" s="832"/>
      <c r="J292" s="833"/>
      <c r="K292" s="833"/>
      <c r="L292" s="833"/>
      <c r="M292" s="833"/>
      <c r="N292" s="833"/>
      <c r="O292" s="833"/>
      <c r="P292" s="825"/>
      <c r="Q292" s="826"/>
      <c r="R292" s="826"/>
      <c r="S292" s="826"/>
      <c r="T292" s="826"/>
      <c r="U292" s="826"/>
      <c r="V292" s="826"/>
      <c r="W292" s="826"/>
      <c r="X292" s="826"/>
      <c r="Y292" s="826"/>
      <c r="Z292" s="826"/>
      <c r="AA292" s="826"/>
      <c r="AB292" s="826"/>
      <c r="AC292" s="826"/>
      <c r="AD292" s="826"/>
      <c r="AE292" s="826"/>
      <c r="AF292" s="826"/>
      <c r="AG292" s="826"/>
      <c r="AH292" s="826"/>
      <c r="AI292" s="826"/>
      <c r="AJ292" s="827"/>
      <c r="AK292" s="179"/>
      <c r="AL292" s="179"/>
      <c r="AM292" s="179"/>
      <c r="AN292" s="179"/>
      <c r="AO292" s="179"/>
      <c r="AP292" s="179"/>
      <c r="AQ292" s="179"/>
      <c r="AR292" s="179"/>
      <c r="AS292" s="179"/>
      <c r="AT292" s="179"/>
      <c r="AU292" s="179"/>
      <c r="AV292" s="179"/>
      <c r="AW292" s="179"/>
      <c r="AX292" s="179"/>
      <c r="AY292" s="179"/>
      <c r="AZ292" s="179"/>
      <c r="BA292" s="179"/>
      <c r="BB292" s="179"/>
      <c r="BC292" s="179"/>
      <c r="BD292" s="179"/>
    </row>
    <row r="293" spans="1:59" ht="6" customHeight="1" thickBot="1">
      <c r="A293" s="179"/>
      <c r="B293" s="179"/>
      <c r="C293" s="836"/>
      <c r="D293" s="837"/>
      <c r="E293" s="837"/>
      <c r="F293" s="837"/>
      <c r="G293" s="837"/>
      <c r="H293" s="838"/>
      <c r="I293" s="843" t="s">
        <v>186</v>
      </c>
      <c r="J293" s="844"/>
      <c r="K293" s="844"/>
      <c r="L293" s="844"/>
      <c r="M293" s="844"/>
      <c r="N293" s="844"/>
      <c r="O293" s="844"/>
      <c r="P293" s="234"/>
      <c r="Q293" s="179"/>
      <c r="R293" s="179"/>
      <c r="S293" s="179"/>
      <c r="T293" s="179"/>
      <c r="U293" s="179"/>
      <c r="V293" s="179"/>
      <c r="W293" s="179"/>
      <c r="X293" s="179"/>
      <c r="Y293" s="179"/>
      <c r="Z293" s="179"/>
      <c r="AA293" s="179"/>
      <c r="AB293" s="179"/>
      <c r="AC293" s="179"/>
      <c r="AD293" s="179"/>
      <c r="AE293" s="179"/>
      <c r="AF293" s="179"/>
      <c r="AG293" s="179"/>
      <c r="AH293" s="179"/>
      <c r="AI293" s="179"/>
      <c r="AJ293" s="241"/>
      <c r="AK293" s="179"/>
      <c r="AL293" s="179"/>
      <c r="AM293" s="179"/>
      <c r="AN293" s="179"/>
      <c r="AO293" s="179"/>
      <c r="AP293" s="179"/>
      <c r="AQ293" s="179"/>
      <c r="AR293" s="179"/>
      <c r="AS293" s="179"/>
      <c r="AT293" s="179"/>
      <c r="AU293" s="179"/>
      <c r="AV293" s="179"/>
      <c r="AW293" s="179"/>
      <c r="AX293" s="179"/>
      <c r="AY293" s="179"/>
      <c r="AZ293" s="179"/>
      <c r="BA293" s="179"/>
      <c r="BB293" s="179"/>
      <c r="BC293" s="179"/>
      <c r="BD293" s="179"/>
    </row>
    <row r="294" spans="1:59" ht="16.149999999999999" customHeight="1" thickBot="1">
      <c r="A294" s="179"/>
      <c r="B294" s="179"/>
      <c r="C294" s="836"/>
      <c r="D294" s="837"/>
      <c r="E294" s="837"/>
      <c r="F294" s="837"/>
      <c r="G294" s="837"/>
      <c r="H294" s="838"/>
      <c r="I294" s="845"/>
      <c r="J294" s="846"/>
      <c r="K294" s="846"/>
      <c r="L294" s="846"/>
      <c r="M294" s="846"/>
      <c r="N294" s="846"/>
      <c r="O294" s="846"/>
      <c r="P294" s="235"/>
      <c r="Q294" s="238"/>
      <c r="R294" s="179"/>
      <c r="S294" s="842" t="s">
        <v>187</v>
      </c>
      <c r="T294" s="842"/>
      <c r="U294" s="842"/>
      <c r="V294" s="842"/>
      <c r="W294" s="842"/>
      <c r="X294" s="842"/>
      <c r="Y294" s="842"/>
      <c r="Z294" s="842"/>
      <c r="AA294" s="842"/>
      <c r="AB294" s="842"/>
      <c r="AC294" s="842"/>
      <c r="AD294" s="842"/>
      <c r="AE294" s="842"/>
      <c r="AF294" s="842"/>
      <c r="AG294" s="842"/>
      <c r="AH294" s="842"/>
      <c r="AI294" s="842"/>
      <c r="AJ294" s="241"/>
      <c r="AK294" s="179"/>
      <c r="AL294" s="179"/>
      <c r="AM294" s="179"/>
      <c r="AN294" s="179"/>
      <c r="AO294" s="179"/>
      <c r="AP294" s="179"/>
      <c r="AQ294" s="179"/>
      <c r="AR294" s="179"/>
      <c r="AS294" s="179"/>
      <c r="AT294" s="179"/>
      <c r="AU294" s="179"/>
      <c r="AV294" s="179"/>
      <c r="AW294" s="179"/>
      <c r="AX294" s="179"/>
      <c r="AY294" s="179"/>
      <c r="AZ294" s="179"/>
      <c r="BA294" s="179"/>
      <c r="BB294" s="179"/>
      <c r="BC294" s="179"/>
      <c r="BD294" s="179"/>
    </row>
    <row r="295" spans="1:59" ht="16.149999999999999" customHeight="1">
      <c r="A295" s="179"/>
      <c r="B295" s="179"/>
      <c r="C295" s="836"/>
      <c r="D295" s="837"/>
      <c r="E295" s="837"/>
      <c r="F295" s="837"/>
      <c r="G295" s="837"/>
      <c r="H295" s="838"/>
      <c r="I295" s="847"/>
      <c r="J295" s="846"/>
      <c r="K295" s="846"/>
      <c r="L295" s="846"/>
      <c r="M295" s="846"/>
      <c r="N295" s="846"/>
      <c r="O295" s="846"/>
      <c r="P295" s="235"/>
      <c r="Q295" s="179"/>
      <c r="R295" s="179"/>
      <c r="S295" s="842"/>
      <c r="T295" s="842"/>
      <c r="U295" s="842"/>
      <c r="V295" s="842"/>
      <c r="W295" s="842"/>
      <c r="X295" s="842"/>
      <c r="Y295" s="842"/>
      <c r="Z295" s="842"/>
      <c r="AA295" s="842"/>
      <c r="AB295" s="842"/>
      <c r="AC295" s="842"/>
      <c r="AD295" s="842"/>
      <c r="AE295" s="842"/>
      <c r="AF295" s="842"/>
      <c r="AG295" s="842"/>
      <c r="AH295" s="842"/>
      <c r="AI295" s="842"/>
      <c r="AJ295" s="241"/>
      <c r="AK295" s="179"/>
      <c r="AL295" s="179"/>
      <c r="AM295" s="179"/>
      <c r="AN295" s="180"/>
      <c r="AO295" s="180"/>
      <c r="AP295" s="180"/>
      <c r="AQ295" s="180"/>
      <c r="AR295" s="180"/>
      <c r="AS295" s="180"/>
      <c r="AT295" s="180"/>
      <c r="AU295" s="180"/>
      <c r="AV295" s="180"/>
      <c r="AW295" s="180"/>
      <c r="AX295" s="180"/>
      <c r="AY295" s="180"/>
      <c r="AZ295" s="180"/>
      <c r="BA295" s="180"/>
      <c r="BB295" s="180"/>
      <c r="BC295" s="180"/>
      <c r="BD295" s="179"/>
      <c r="BF295" s="281" t="b">
        <v>0</v>
      </c>
    </row>
    <row r="296" spans="1:59" ht="6" customHeight="1" thickBot="1">
      <c r="A296" s="179"/>
      <c r="B296" s="179"/>
      <c r="C296" s="836"/>
      <c r="D296" s="837"/>
      <c r="E296" s="837"/>
      <c r="F296" s="837"/>
      <c r="G296" s="837"/>
      <c r="H296" s="838"/>
      <c r="I296" s="847"/>
      <c r="J296" s="846"/>
      <c r="K296" s="846"/>
      <c r="L296" s="846"/>
      <c r="M296" s="846"/>
      <c r="N296" s="846"/>
      <c r="O296" s="846"/>
      <c r="P296" s="235"/>
      <c r="Q296" s="179"/>
      <c r="R296" s="179"/>
      <c r="S296" s="842"/>
      <c r="T296" s="842"/>
      <c r="U296" s="842"/>
      <c r="V296" s="842"/>
      <c r="W296" s="842"/>
      <c r="X296" s="842"/>
      <c r="Y296" s="842"/>
      <c r="Z296" s="842"/>
      <c r="AA296" s="842"/>
      <c r="AB296" s="842"/>
      <c r="AC296" s="842"/>
      <c r="AD296" s="842"/>
      <c r="AE296" s="842"/>
      <c r="AF296" s="842"/>
      <c r="AG296" s="842"/>
      <c r="AH296" s="842"/>
      <c r="AI296" s="842"/>
      <c r="AJ296" s="241"/>
      <c r="AK296" s="179"/>
      <c r="AL296" s="179"/>
      <c r="AM296" s="180"/>
      <c r="AN296" s="180"/>
      <c r="AO296" s="180"/>
      <c r="AP296" s="180"/>
      <c r="AQ296" s="180"/>
      <c r="AR296" s="180"/>
      <c r="AS296" s="180"/>
      <c r="AT296" s="180"/>
      <c r="AU296" s="180"/>
      <c r="AV296" s="180"/>
      <c r="AW296" s="180"/>
      <c r="AX296" s="180"/>
      <c r="AY296" s="180"/>
      <c r="AZ296" s="180"/>
      <c r="BA296" s="180"/>
      <c r="BB296" s="180"/>
      <c r="BC296" s="180"/>
      <c r="BD296" s="179"/>
    </row>
    <row r="297" spans="1:59" ht="16.149999999999999" customHeight="1" thickBot="1">
      <c r="A297" s="179"/>
      <c r="B297" s="179"/>
      <c r="C297" s="836"/>
      <c r="D297" s="837"/>
      <c r="E297" s="837"/>
      <c r="F297" s="837"/>
      <c r="G297" s="837"/>
      <c r="H297" s="838"/>
      <c r="I297" s="847"/>
      <c r="J297" s="846"/>
      <c r="K297" s="846"/>
      <c r="L297" s="846"/>
      <c r="M297" s="846"/>
      <c r="N297" s="846"/>
      <c r="O297" s="846"/>
      <c r="P297" s="235"/>
      <c r="Q297" s="238"/>
      <c r="R297" s="179"/>
      <c r="S297" s="179" t="s">
        <v>188</v>
      </c>
      <c r="T297" s="179"/>
      <c r="U297" s="179"/>
      <c r="V297" s="179"/>
      <c r="W297" s="179"/>
      <c r="X297" s="179"/>
      <c r="Y297" s="179"/>
      <c r="Z297" s="179"/>
      <c r="AA297" s="179"/>
      <c r="AB297" s="179"/>
      <c r="AC297" s="179"/>
      <c r="AD297" s="179"/>
      <c r="AE297" s="179"/>
      <c r="AF297" s="179"/>
      <c r="AG297" s="179"/>
      <c r="AH297" s="179"/>
      <c r="AI297" s="179"/>
      <c r="AJ297" s="241"/>
      <c r="AK297" s="179"/>
      <c r="AL297" s="179"/>
      <c r="AM297" s="497" t="s">
        <v>189</v>
      </c>
      <c r="AN297" s="497"/>
      <c r="AO297" s="497"/>
      <c r="AP297" s="497"/>
      <c r="AQ297" s="497"/>
      <c r="AR297" s="497"/>
      <c r="AS297" s="497"/>
      <c r="AT297" s="497"/>
      <c r="AU297" s="497"/>
      <c r="AV297" s="497"/>
      <c r="AW297" s="497"/>
      <c r="AX297" s="497"/>
      <c r="AY297" s="497"/>
      <c r="AZ297" s="497"/>
      <c r="BA297" s="497"/>
      <c r="BB297" s="497"/>
      <c r="BC297" s="497"/>
      <c r="BD297" s="179"/>
      <c r="BF297" s="281" t="b">
        <v>0</v>
      </c>
    </row>
    <row r="298" spans="1:59" ht="6" customHeight="1" thickBot="1">
      <c r="A298" s="179"/>
      <c r="B298" s="179"/>
      <c r="C298" s="836"/>
      <c r="D298" s="837"/>
      <c r="E298" s="837"/>
      <c r="F298" s="837"/>
      <c r="G298" s="837"/>
      <c r="H298" s="838"/>
      <c r="I298" s="847"/>
      <c r="J298" s="846"/>
      <c r="K298" s="846"/>
      <c r="L298" s="846"/>
      <c r="M298" s="846"/>
      <c r="N298" s="846"/>
      <c r="O298" s="846"/>
      <c r="P298" s="235"/>
      <c r="Q298" s="179"/>
      <c r="R298" s="179"/>
      <c r="S298" s="179"/>
      <c r="T298" s="179"/>
      <c r="U298" s="179"/>
      <c r="V298" s="179"/>
      <c r="W298" s="179"/>
      <c r="X298" s="179"/>
      <c r="Y298" s="179"/>
      <c r="Z298" s="179"/>
      <c r="AA298" s="179"/>
      <c r="AB298" s="179"/>
      <c r="AC298" s="179"/>
      <c r="AD298" s="179"/>
      <c r="AE298" s="179"/>
      <c r="AF298" s="179"/>
      <c r="AG298" s="179"/>
      <c r="AH298" s="179"/>
      <c r="AI298" s="179"/>
      <c r="AJ298" s="241"/>
      <c r="AK298" s="179"/>
      <c r="AL298" s="179"/>
      <c r="AM298" s="497"/>
      <c r="AN298" s="497"/>
      <c r="AO298" s="497"/>
      <c r="AP298" s="497"/>
      <c r="AQ298" s="497"/>
      <c r="AR298" s="497"/>
      <c r="AS298" s="497"/>
      <c r="AT298" s="497"/>
      <c r="AU298" s="497"/>
      <c r="AV298" s="497"/>
      <c r="AW298" s="497"/>
      <c r="AX298" s="497"/>
      <c r="AY298" s="497"/>
      <c r="AZ298" s="497"/>
      <c r="BA298" s="497"/>
      <c r="BB298" s="497"/>
      <c r="BC298" s="497"/>
      <c r="BD298" s="179"/>
    </row>
    <row r="299" spans="1:59" ht="16.149999999999999" customHeight="1" thickBot="1">
      <c r="A299" s="179"/>
      <c r="B299" s="179"/>
      <c r="C299" s="836"/>
      <c r="D299" s="837"/>
      <c r="E299" s="837"/>
      <c r="F299" s="837"/>
      <c r="G299" s="837"/>
      <c r="H299" s="838"/>
      <c r="I299" s="847"/>
      <c r="J299" s="846"/>
      <c r="K299" s="846"/>
      <c r="L299" s="846"/>
      <c r="M299" s="846"/>
      <c r="N299" s="846"/>
      <c r="O299" s="846"/>
      <c r="P299" s="235"/>
      <c r="Q299" s="238"/>
      <c r="R299" s="179"/>
      <c r="S299" s="179" t="s">
        <v>190</v>
      </c>
      <c r="T299" s="179"/>
      <c r="U299" s="179"/>
      <c r="V299" s="179"/>
      <c r="W299" s="179"/>
      <c r="X299" s="179"/>
      <c r="Y299" s="179"/>
      <c r="Z299" s="179"/>
      <c r="AA299" s="179"/>
      <c r="AB299" s="179"/>
      <c r="AC299" s="179"/>
      <c r="AD299" s="179"/>
      <c r="AE299" s="179"/>
      <c r="AF299" s="179"/>
      <c r="AG299" s="179"/>
      <c r="AH299" s="179"/>
      <c r="AI299" s="179"/>
      <c r="AJ299" s="241"/>
      <c r="AK299" s="179"/>
      <c r="AL299" s="179"/>
      <c r="AM299" s="497"/>
      <c r="AN299" s="497"/>
      <c r="AO299" s="497"/>
      <c r="AP299" s="497"/>
      <c r="AQ299" s="497"/>
      <c r="AR299" s="497"/>
      <c r="AS299" s="497"/>
      <c r="AT299" s="497"/>
      <c r="AU299" s="497"/>
      <c r="AV299" s="497"/>
      <c r="AW299" s="497"/>
      <c r="AX299" s="497"/>
      <c r="AY299" s="497"/>
      <c r="AZ299" s="497"/>
      <c r="BA299" s="497"/>
      <c r="BB299" s="497"/>
      <c r="BC299" s="497"/>
      <c r="BD299" s="179"/>
      <c r="BG299" s="102" t="s">
        <v>191</v>
      </c>
    </row>
    <row r="300" spans="1:59" ht="6" customHeight="1" thickBot="1">
      <c r="A300" s="179"/>
      <c r="B300" s="179"/>
      <c r="C300" s="836"/>
      <c r="D300" s="837"/>
      <c r="E300" s="837"/>
      <c r="F300" s="837"/>
      <c r="G300" s="837"/>
      <c r="H300" s="838"/>
      <c r="I300" s="847"/>
      <c r="J300" s="846"/>
      <c r="K300" s="846"/>
      <c r="L300" s="846"/>
      <c r="M300" s="846"/>
      <c r="N300" s="846"/>
      <c r="O300" s="846"/>
      <c r="P300" s="235"/>
      <c r="Q300" s="179"/>
      <c r="R300" s="179"/>
      <c r="S300" s="179"/>
      <c r="T300" s="179"/>
      <c r="U300" s="179"/>
      <c r="V300" s="179"/>
      <c r="W300" s="179"/>
      <c r="X300" s="179"/>
      <c r="Y300" s="179"/>
      <c r="Z300" s="179"/>
      <c r="AA300" s="179"/>
      <c r="AB300" s="179"/>
      <c r="AC300" s="179"/>
      <c r="AD300" s="179"/>
      <c r="AE300" s="179"/>
      <c r="AF300" s="179"/>
      <c r="AG300" s="179"/>
      <c r="AH300" s="179"/>
      <c r="AI300" s="179"/>
      <c r="AJ300" s="241"/>
      <c r="AK300" s="179"/>
      <c r="AL300" s="179"/>
      <c r="AM300" s="497"/>
      <c r="AN300" s="497"/>
      <c r="AO300" s="497"/>
      <c r="AP300" s="497"/>
      <c r="AQ300" s="497"/>
      <c r="AR300" s="497"/>
      <c r="AS300" s="497"/>
      <c r="AT300" s="497"/>
      <c r="AU300" s="497"/>
      <c r="AV300" s="497"/>
      <c r="AW300" s="497"/>
      <c r="AX300" s="497"/>
      <c r="AY300" s="497"/>
      <c r="AZ300" s="497"/>
      <c r="BA300" s="497"/>
      <c r="BB300" s="497"/>
      <c r="BC300" s="497"/>
      <c r="BD300" s="179"/>
    </row>
    <row r="301" spans="1:59" ht="16.149999999999999" customHeight="1" thickBot="1">
      <c r="A301" s="179"/>
      <c r="B301" s="179"/>
      <c r="C301" s="836"/>
      <c r="D301" s="837"/>
      <c r="E301" s="837"/>
      <c r="F301" s="837"/>
      <c r="G301" s="837"/>
      <c r="H301" s="838"/>
      <c r="I301" s="847"/>
      <c r="J301" s="846"/>
      <c r="K301" s="846"/>
      <c r="L301" s="846"/>
      <c r="M301" s="846"/>
      <c r="N301" s="846"/>
      <c r="O301" s="846"/>
      <c r="P301" s="235"/>
      <c r="Q301" s="238"/>
      <c r="R301" s="179"/>
      <c r="S301" s="811" t="s">
        <v>192</v>
      </c>
      <c r="T301" s="812"/>
      <c r="U301" s="812"/>
      <c r="V301" s="812"/>
      <c r="W301" s="812"/>
      <c r="X301" s="812"/>
      <c r="Y301" s="812"/>
      <c r="Z301" s="812"/>
      <c r="AA301" s="812"/>
      <c r="AB301" s="812"/>
      <c r="AC301" s="812"/>
      <c r="AD301" s="812"/>
      <c r="AE301" s="812"/>
      <c r="AF301" s="812"/>
      <c r="AG301" s="812"/>
      <c r="AH301" s="812"/>
      <c r="AI301" s="812"/>
      <c r="AJ301" s="813"/>
      <c r="AK301" s="179"/>
      <c r="AL301" s="179"/>
      <c r="AM301" s="179"/>
      <c r="AN301" s="179"/>
      <c r="AO301" s="179"/>
      <c r="AP301" s="179"/>
      <c r="AQ301" s="179"/>
      <c r="AR301" s="179"/>
      <c r="AS301" s="179"/>
      <c r="AT301" s="179"/>
      <c r="AU301" s="179"/>
      <c r="AV301" s="179"/>
      <c r="AW301" s="179"/>
      <c r="AX301" s="179"/>
      <c r="AY301" s="179"/>
      <c r="AZ301" s="179"/>
      <c r="BA301" s="179"/>
      <c r="BB301" s="179"/>
      <c r="BC301" s="179"/>
      <c r="BD301" s="179"/>
      <c r="BF301" s="281" t="b">
        <v>0</v>
      </c>
    </row>
    <row r="302" spans="1:59" ht="6" customHeight="1" thickBot="1">
      <c r="A302" s="179"/>
      <c r="B302" s="179"/>
      <c r="C302" s="836"/>
      <c r="D302" s="837"/>
      <c r="E302" s="837"/>
      <c r="F302" s="837"/>
      <c r="G302" s="837"/>
      <c r="H302" s="838"/>
      <c r="I302" s="847"/>
      <c r="J302" s="846"/>
      <c r="K302" s="846"/>
      <c r="L302" s="846"/>
      <c r="M302" s="846"/>
      <c r="N302" s="846"/>
      <c r="O302" s="846"/>
      <c r="P302" s="235"/>
      <c r="Q302" s="179"/>
      <c r="R302" s="179"/>
      <c r="S302" s="179"/>
      <c r="T302" s="179"/>
      <c r="U302" s="179"/>
      <c r="V302" s="179"/>
      <c r="W302" s="179"/>
      <c r="X302" s="179"/>
      <c r="Y302" s="179"/>
      <c r="Z302" s="179"/>
      <c r="AA302" s="179"/>
      <c r="AB302" s="179"/>
      <c r="AC302" s="179"/>
      <c r="AD302" s="179"/>
      <c r="AE302" s="179"/>
      <c r="AF302" s="179"/>
      <c r="AG302" s="179"/>
      <c r="AH302" s="179"/>
      <c r="AI302" s="179"/>
      <c r="AJ302" s="241"/>
      <c r="AK302" s="179"/>
      <c r="AL302" s="179"/>
      <c r="AM302" s="179"/>
      <c r="AN302" s="179"/>
      <c r="AO302" s="179"/>
      <c r="AP302" s="179"/>
      <c r="AQ302" s="179"/>
      <c r="AR302" s="179"/>
      <c r="AS302" s="179"/>
      <c r="AT302" s="179"/>
      <c r="AU302" s="179"/>
      <c r="AV302" s="179"/>
      <c r="AW302" s="179"/>
      <c r="AX302" s="179"/>
      <c r="AY302" s="179"/>
      <c r="AZ302" s="179"/>
      <c r="BA302" s="179"/>
      <c r="BB302" s="179"/>
      <c r="BC302" s="179"/>
      <c r="BD302" s="179"/>
    </row>
    <row r="303" spans="1:59" ht="16.149999999999999" customHeight="1" thickBot="1">
      <c r="A303" s="179"/>
      <c r="B303" s="179"/>
      <c r="C303" s="836"/>
      <c r="D303" s="837"/>
      <c r="E303" s="837"/>
      <c r="F303" s="837"/>
      <c r="G303" s="837"/>
      <c r="H303" s="838"/>
      <c r="I303" s="847"/>
      <c r="J303" s="846"/>
      <c r="K303" s="846"/>
      <c r="L303" s="846"/>
      <c r="M303" s="846"/>
      <c r="N303" s="846"/>
      <c r="O303" s="846"/>
      <c r="P303" s="235"/>
      <c r="Q303" s="238"/>
      <c r="R303" s="179"/>
      <c r="S303" s="179" t="s">
        <v>193</v>
      </c>
      <c r="T303" s="179"/>
      <c r="U303" s="179"/>
      <c r="V303" s="179"/>
      <c r="W303" s="179"/>
      <c r="X303" s="179"/>
      <c r="Y303" s="179"/>
      <c r="Z303" s="179"/>
      <c r="AA303" s="179"/>
      <c r="AB303" s="179"/>
      <c r="AC303" s="179"/>
      <c r="AD303" s="179"/>
      <c r="AE303" s="179"/>
      <c r="AF303" s="179"/>
      <c r="AG303" s="179"/>
      <c r="AH303" s="179"/>
      <c r="AI303" s="179"/>
      <c r="AJ303" s="241"/>
      <c r="AK303" s="179"/>
      <c r="AL303" s="179"/>
      <c r="AM303" s="179"/>
      <c r="AN303" s="179"/>
      <c r="AO303" s="179"/>
      <c r="AP303" s="179"/>
      <c r="AQ303" s="179"/>
      <c r="AR303" s="179"/>
      <c r="AS303" s="179"/>
      <c r="AT303" s="179"/>
      <c r="AU303" s="179"/>
      <c r="AV303" s="179"/>
      <c r="AW303" s="179"/>
      <c r="AX303" s="179"/>
      <c r="AY303" s="179"/>
      <c r="AZ303" s="179"/>
      <c r="BA303" s="179"/>
      <c r="BB303" s="179"/>
      <c r="BC303" s="179"/>
      <c r="BD303" s="179"/>
    </row>
    <row r="304" spans="1:59" ht="6" customHeight="1">
      <c r="A304" s="179"/>
      <c r="B304" s="179"/>
      <c r="C304" s="836"/>
      <c r="D304" s="837"/>
      <c r="E304" s="837"/>
      <c r="F304" s="837"/>
      <c r="G304" s="837"/>
      <c r="H304" s="838"/>
      <c r="I304" s="847"/>
      <c r="J304" s="846"/>
      <c r="K304" s="846"/>
      <c r="L304" s="846"/>
      <c r="M304" s="846"/>
      <c r="N304" s="846"/>
      <c r="O304" s="846"/>
      <c r="P304" s="236"/>
      <c r="Q304" s="239"/>
      <c r="R304" s="239"/>
      <c r="S304" s="239"/>
      <c r="T304" s="239"/>
      <c r="U304" s="239"/>
      <c r="V304" s="239"/>
      <c r="W304" s="239"/>
      <c r="X304" s="239"/>
      <c r="Y304" s="239"/>
      <c r="Z304" s="239"/>
      <c r="AA304" s="239"/>
      <c r="AB304" s="239"/>
      <c r="AC304" s="239"/>
      <c r="AD304" s="239"/>
      <c r="AE304" s="239"/>
      <c r="AF304" s="239"/>
      <c r="AG304" s="239"/>
      <c r="AH304" s="239"/>
      <c r="AI304" s="239"/>
      <c r="AJ304" s="242"/>
      <c r="AK304" s="179"/>
      <c r="AL304" s="179"/>
      <c r="AM304" s="179"/>
      <c r="AN304" s="179"/>
      <c r="AO304" s="179"/>
      <c r="AP304" s="179"/>
      <c r="AQ304" s="179"/>
      <c r="AR304" s="179"/>
      <c r="AS304" s="179"/>
      <c r="AT304" s="179"/>
      <c r="AU304" s="179"/>
      <c r="AV304" s="179"/>
      <c r="AW304" s="179"/>
      <c r="AX304" s="179"/>
      <c r="AY304" s="179"/>
      <c r="AZ304" s="179"/>
      <c r="BA304" s="179"/>
      <c r="BB304" s="179"/>
      <c r="BC304" s="179"/>
      <c r="BD304" s="179"/>
    </row>
    <row r="305" spans="1:58" ht="16.149999999999999" customHeight="1" thickBot="1">
      <c r="A305" s="179"/>
      <c r="B305" s="179"/>
      <c r="C305" s="836"/>
      <c r="D305" s="837"/>
      <c r="E305" s="837"/>
      <c r="F305" s="837"/>
      <c r="G305" s="837"/>
      <c r="H305" s="838"/>
      <c r="I305" s="847"/>
      <c r="J305" s="846"/>
      <c r="K305" s="846"/>
      <c r="L305" s="846"/>
      <c r="M305" s="846"/>
      <c r="N305" s="846"/>
      <c r="O305" s="846"/>
      <c r="P305" s="237" t="s">
        <v>179</v>
      </c>
      <c r="Q305" s="179"/>
      <c r="R305" s="179"/>
      <c r="S305" s="179"/>
      <c r="T305" s="179"/>
      <c r="U305" s="179"/>
      <c r="V305" s="179"/>
      <c r="W305" s="179"/>
      <c r="X305" s="179"/>
      <c r="Y305" s="179"/>
      <c r="Z305" s="179"/>
      <c r="AA305" s="179"/>
      <c r="AB305" s="179"/>
      <c r="AC305" s="179"/>
      <c r="AD305" s="179"/>
      <c r="AE305" s="179"/>
      <c r="AF305" s="179"/>
      <c r="AG305" s="179"/>
      <c r="AH305" s="179"/>
      <c r="AI305" s="179"/>
      <c r="AJ305" s="241"/>
      <c r="AK305" s="179"/>
      <c r="AL305" s="179"/>
      <c r="AM305" s="179"/>
      <c r="AN305" s="179"/>
      <c r="AO305" s="179"/>
      <c r="AP305" s="179"/>
      <c r="AQ305" s="179"/>
      <c r="AR305" s="179"/>
      <c r="AS305" s="179"/>
      <c r="AT305" s="179"/>
      <c r="AU305" s="179"/>
      <c r="AV305" s="179"/>
      <c r="AW305" s="179"/>
      <c r="AX305" s="179"/>
      <c r="AY305" s="179"/>
      <c r="AZ305" s="179"/>
      <c r="BA305" s="179"/>
      <c r="BB305" s="179"/>
      <c r="BC305" s="179"/>
      <c r="BD305" s="179"/>
    </row>
    <row r="306" spans="1:58" ht="16.149999999999999" customHeight="1">
      <c r="A306" s="179"/>
      <c r="B306" s="179"/>
      <c r="C306" s="836"/>
      <c r="D306" s="837"/>
      <c r="E306" s="837"/>
      <c r="F306" s="837"/>
      <c r="G306" s="837"/>
      <c r="H306" s="838"/>
      <c r="I306" s="847"/>
      <c r="J306" s="846"/>
      <c r="K306" s="846"/>
      <c r="L306" s="846"/>
      <c r="M306" s="846"/>
      <c r="N306" s="846"/>
      <c r="O306" s="846"/>
      <c r="P306" s="819"/>
      <c r="Q306" s="820"/>
      <c r="R306" s="820"/>
      <c r="S306" s="820"/>
      <c r="T306" s="820"/>
      <c r="U306" s="820"/>
      <c r="V306" s="820"/>
      <c r="W306" s="820"/>
      <c r="X306" s="820"/>
      <c r="Y306" s="820"/>
      <c r="Z306" s="820"/>
      <c r="AA306" s="820"/>
      <c r="AB306" s="820"/>
      <c r="AC306" s="820"/>
      <c r="AD306" s="820"/>
      <c r="AE306" s="820"/>
      <c r="AF306" s="820"/>
      <c r="AG306" s="820"/>
      <c r="AH306" s="820"/>
      <c r="AI306" s="820"/>
      <c r="AJ306" s="821"/>
      <c r="AK306" s="179"/>
      <c r="AL306" s="179"/>
      <c r="AM306" s="179"/>
      <c r="AN306" s="179"/>
      <c r="AO306" s="179"/>
      <c r="AP306" s="179"/>
      <c r="AQ306" s="179"/>
      <c r="AR306" s="179"/>
      <c r="AS306" s="179"/>
      <c r="AT306" s="179"/>
      <c r="AU306" s="179"/>
      <c r="AV306" s="179"/>
      <c r="AW306" s="179"/>
      <c r="AX306" s="179"/>
      <c r="AY306" s="179"/>
      <c r="AZ306" s="179"/>
      <c r="BA306" s="179"/>
      <c r="BB306" s="179"/>
      <c r="BC306" s="179"/>
      <c r="BD306" s="179"/>
    </row>
    <row r="307" spans="1:58" ht="16.149999999999999" customHeight="1">
      <c r="A307" s="179"/>
      <c r="B307" s="179"/>
      <c r="C307" s="836"/>
      <c r="D307" s="837"/>
      <c r="E307" s="837"/>
      <c r="F307" s="837"/>
      <c r="G307" s="837"/>
      <c r="H307" s="838"/>
      <c r="I307" s="847"/>
      <c r="J307" s="846"/>
      <c r="K307" s="846"/>
      <c r="L307" s="846"/>
      <c r="M307" s="846"/>
      <c r="N307" s="846"/>
      <c r="O307" s="846"/>
      <c r="P307" s="822"/>
      <c r="Q307" s="823"/>
      <c r="R307" s="823"/>
      <c r="S307" s="823"/>
      <c r="T307" s="823"/>
      <c r="U307" s="823"/>
      <c r="V307" s="823"/>
      <c r="W307" s="823"/>
      <c r="X307" s="823"/>
      <c r="Y307" s="823"/>
      <c r="Z307" s="823"/>
      <c r="AA307" s="823"/>
      <c r="AB307" s="823"/>
      <c r="AC307" s="823"/>
      <c r="AD307" s="823"/>
      <c r="AE307" s="823"/>
      <c r="AF307" s="823"/>
      <c r="AG307" s="823"/>
      <c r="AH307" s="823"/>
      <c r="AI307" s="823"/>
      <c r="AJ307" s="824"/>
      <c r="AK307" s="179"/>
      <c r="AL307" s="179"/>
      <c r="AM307" s="179"/>
      <c r="AN307" s="179"/>
      <c r="AO307" s="179"/>
      <c r="AP307" s="179"/>
      <c r="AQ307" s="179"/>
      <c r="AR307" s="179"/>
      <c r="AS307" s="179"/>
      <c r="AT307" s="179"/>
      <c r="AU307" s="179"/>
      <c r="AV307" s="179"/>
      <c r="AW307" s="179"/>
      <c r="AX307" s="179"/>
      <c r="AY307" s="179"/>
      <c r="AZ307" s="179"/>
      <c r="BA307" s="179"/>
      <c r="BB307" s="179"/>
      <c r="BC307" s="179"/>
      <c r="BD307" s="179"/>
    </row>
    <row r="308" spans="1:58" ht="16.149999999999999" customHeight="1">
      <c r="A308" s="179"/>
      <c r="B308" s="179"/>
      <c r="C308" s="836"/>
      <c r="D308" s="837"/>
      <c r="E308" s="837"/>
      <c r="F308" s="837"/>
      <c r="G308" s="837"/>
      <c r="H308" s="838"/>
      <c r="I308" s="847"/>
      <c r="J308" s="846"/>
      <c r="K308" s="846"/>
      <c r="L308" s="846"/>
      <c r="M308" s="846"/>
      <c r="N308" s="846"/>
      <c r="O308" s="846"/>
      <c r="P308" s="822"/>
      <c r="Q308" s="823"/>
      <c r="R308" s="823"/>
      <c r="S308" s="823"/>
      <c r="T308" s="823"/>
      <c r="U308" s="823"/>
      <c r="V308" s="823"/>
      <c r="W308" s="823"/>
      <c r="X308" s="823"/>
      <c r="Y308" s="823"/>
      <c r="Z308" s="823"/>
      <c r="AA308" s="823"/>
      <c r="AB308" s="823"/>
      <c r="AC308" s="823"/>
      <c r="AD308" s="823"/>
      <c r="AE308" s="823"/>
      <c r="AF308" s="823"/>
      <c r="AG308" s="823"/>
      <c r="AH308" s="823"/>
      <c r="AI308" s="823"/>
      <c r="AJ308" s="824"/>
      <c r="AK308" s="179"/>
      <c r="AL308" s="179"/>
      <c r="AM308" s="179"/>
      <c r="AN308" s="179"/>
      <c r="AO308" s="179"/>
      <c r="AP308" s="179"/>
      <c r="AQ308" s="179"/>
      <c r="AR308" s="179"/>
      <c r="AS308" s="179"/>
      <c r="AT308" s="179"/>
      <c r="AU308" s="179"/>
      <c r="AV308" s="179"/>
      <c r="AW308" s="179"/>
      <c r="AX308" s="179"/>
      <c r="AY308" s="179"/>
      <c r="AZ308" s="179"/>
      <c r="BA308" s="179"/>
      <c r="BB308" s="179"/>
      <c r="BC308" s="179"/>
      <c r="BD308" s="179"/>
    </row>
    <row r="309" spans="1:58" ht="16.149999999999999" customHeight="1">
      <c r="A309" s="179"/>
      <c r="B309" s="179"/>
      <c r="C309" s="836"/>
      <c r="D309" s="837"/>
      <c r="E309" s="837"/>
      <c r="F309" s="837"/>
      <c r="G309" s="837"/>
      <c r="H309" s="838"/>
      <c r="I309" s="847"/>
      <c r="J309" s="846"/>
      <c r="K309" s="846"/>
      <c r="L309" s="846"/>
      <c r="M309" s="846"/>
      <c r="N309" s="846"/>
      <c r="O309" s="846"/>
      <c r="P309" s="822"/>
      <c r="Q309" s="823"/>
      <c r="R309" s="823"/>
      <c r="S309" s="823"/>
      <c r="T309" s="823"/>
      <c r="U309" s="823"/>
      <c r="V309" s="823"/>
      <c r="W309" s="823"/>
      <c r="X309" s="823"/>
      <c r="Y309" s="823"/>
      <c r="Z309" s="823"/>
      <c r="AA309" s="823"/>
      <c r="AB309" s="823"/>
      <c r="AC309" s="823"/>
      <c r="AD309" s="823"/>
      <c r="AE309" s="823"/>
      <c r="AF309" s="823"/>
      <c r="AG309" s="823"/>
      <c r="AH309" s="823"/>
      <c r="AI309" s="823"/>
      <c r="AJ309" s="824"/>
      <c r="AK309" s="179"/>
      <c r="AL309" s="179"/>
      <c r="AM309" s="179"/>
      <c r="AN309" s="179"/>
      <c r="AO309" s="179"/>
      <c r="AP309" s="179"/>
      <c r="AQ309" s="179"/>
      <c r="AR309" s="179"/>
      <c r="AS309" s="179"/>
      <c r="AT309" s="179"/>
      <c r="AU309" s="179"/>
      <c r="AV309" s="179"/>
      <c r="AW309" s="179"/>
      <c r="AX309" s="179"/>
      <c r="AY309" s="179"/>
      <c r="AZ309" s="179"/>
      <c r="BA309" s="179"/>
      <c r="BB309" s="179"/>
      <c r="BC309" s="179"/>
      <c r="BD309" s="179"/>
    </row>
    <row r="310" spans="1:58" ht="16.149999999999999" customHeight="1">
      <c r="A310" s="179"/>
      <c r="B310" s="179"/>
      <c r="C310" s="836"/>
      <c r="D310" s="837"/>
      <c r="E310" s="837"/>
      <c r="F310" s="837"/>
      <c r="G310" s="837"/>
      <c r="H310" s="838"/>
      <c r="I310" s="847"/>
      <c r="J310" s="846"/>
      <c r="K310" s="846"/>
      <c r="L310" s="846"/>
      <c r="M310" s="846"/>
      <c r="N310" s="846"/>
      <c r="O310" s="846"/>
      <c r="P310" s="822"/>
      <c r="Q310" s="823"/>
      <c r="R310" s="823"/>
      <c r="S310" s="823"/>
      <c r="T310" s="823"/>
      <c r="U310" s="823"/>
      <c r="V310" s="823"/>
      <c r="W310" s="823"/>
      <c r="X310" s="823"/>
      <c r="Y310" s="823"/>
      <c r="Z310" s="823"/>
      <c r="AA310" s="823"/>
      <c r="AB310" s="823"/>
      <c r="AC310" s="823"/>
      <c r="AD310" s="823"/>
      <c r="AE310" s="823"/>
      <c r="AF310" s="823"/>
      <c r="AG310" s="823"/>
      <c r="AH310" s="823"/>
      <c r="AI310" s="823"/>
      <c r="AJ310" s="824"/>
      <c r="AK310" s="179"/>
      <c r="AL310" s="179"/>
      <c r="AM310" s="179"/>
      <c r="AN310" s="179"/>
      <c r="AO310" s="179"/>
      <c r="AP310" s="179"/>
      <c r="AQ310" s="179"/>
      <c r="AR310" s="179"/>
      <c r="AS310" s="179"/>
      <c r="AT310" s="179"/>
      <c r="AU310" s="179"/>
      <c r="AV310" s="179"/>
      <c r="AW310" s="179"/>
      <c r="AX310" s="179"/>
      <c r="AY310" s="179"/>
      <c r="AZ310" s="179"/>
      <c r="BA310" s="179"/>
      <c r="BB310" s="179"/>
      <c r="BC310" s="179"/>
      <c r="BD310" s="179"/>
    </row>
    <row r="311" spans="1:58" ht="16.149999999999999" customHeight="1">
      <c r="A311" s="179"/>
      <c r="B311" s="179"/>
      <c r="C311" s="836"/>
      <c r="D311" s="837"/>
      <c r="E311" s="837"/>
      <c r="F311" s="837"/>
      <c r="G311" s="837"/>
      <c r="H311" s="838"/>
      <c r="I311" s="847"/>
      <c r="J311" s="846"/>
      <c r="K311" s="846"/>
      <c r="L311" s="846"/>
      <c r="M311" s="846"/>
      <c r="N311" s="846"/>
      <c r="O311" s="846"/>
      <c r="P311" s="822"/>
      <c r="Q311" s="823"/>
      <c r="R311" s="823"/>
      <c r="S311" s="823"/>
      <c r="T311" s="823"/>
      <c r="U311" s="823"/>
      <c r="V311" s="823"/>
      <c r="W311" s="823"/>
      <c r="X311" s="823"/>
      <c r="Y311" s="823"/>
      <c r="Z311" s="823"/>
      <c r="AA311" s="823"/>
      <c r="AB311" s="823"/>
      <c r="AC311" s="823"/>
      <c r="AD311" s="823"/>
      <c r="AE311" s="823"/>
      <c r="AF311" s="823"/>
      <c r="AG311" s="823"/>
      <c r="AH311" s="823"/>
      <c r="AI311" s="823"/>
      <c r="AJ311" s="824"/>
      <c r="AK311" s="179"/>
      <c r="AL311" s="179"/>
      <c r="AM311" s="179"/>
      <c r="AN311" s="179"/>
      <c r="AO311" s="179"/>
      <c r="AP311" s="179"/>
      <c r="AQ311" s="179"/>
      <c r="AR311" s="179"/>
      <c r="AS311" s="179"/>
      <c r="AT311" s="179"/>
      <c r="AU311" s="179"/>
      <c r="AV311" s="179"/>
      <c r="AW311" s="179"/>
      <c r="AX311" s="179"/>
      <c r="AY311" s="179"/>
      <c r="AZ311" s="179"/>
      <c r="BA311" s="179"/>
      <c r="BB311" s="179"/>
      <c r="BC311" s="179"/>
      <c r="BD311" s="179"/>
    </row>
    <row r="312" spans="1:58" ht="16.149999999999999" customHeight="1">
      <c r="A312" s="179"/>
      <c r="B312" s="179"/>
      <c r="C312" s="836"/>
      <c r="D312" s="837"/>
      <c r="E312" s="837"/>
      <c r="F312" s="837"/>
      <c r="G312" s="837"/>
      <c r="H312" s="838"/>
      <c r="I312" s="847"/>
      <c r="J312" s="846"/>
      <c r="K312" s="846"/>
      <c r="L312" s="846"/>
      <c r="M312" s="846"/>
      <c r="N312" s="846"/>
      <c r="O312" s="846"/>
      <c r="P312" s="822"/>
      <c r="Q312" s="823"/>
      <c r="R312" s="823"/>
      <c r="S312" s="823"/>
      <c r="T312" s="823"/>
      <c r="U312" s="823"/>
      <c r="V312" s="823"/>
      <c r="W312" s="823"/>
      <c r="X312" s="823"/>
      <c r="Y312" s="823"/>
      <c r="Z312" s="823"/>
      <c r="AA312" s="823"/>
      <c r="AB312" s="823"/>
      <c r="AC312" s="823"/>
      <c r="AD312" s="823"/>
      <c r="AE312" s="823"/>
      <c r="AF312" s="823"/>
      <c r="AG312" s="823"/>
      <c r="AH312" s="823"/>
      <c r="AI312" s="823"/>
      <c r="AJ312" s="824"/>
      <c r="AK312" s="179"/>
      <c r="AL312" s="179"/>
      <c r="AM312" s="179"/>
      <c r="AN312" s="179"/>
      <c r="AO312" s="179"/>
      <c r="AP312" s="179"/>
      <c r="AQ312" s="179"/>
      <c r="AR312" s="179"/>
      <c r="AS312" s="179"/>
      <c r="AT312" s="179"/>
      <c r="AU312" s="179"/>
      <c r="AV312" s="179"/>
      <c r="AW312" s="179"/>
      <c r="AX312" s="179"/>
      <c r="AY312" s="179"/>
      <c r="AZ312" s="179"/>
      <c r="BA312" s="179"/>
      <c r="BB312" s="179"/>
      <c r="BC312" s="179"/>
      <c r="BD312" s="179"/>
    </row>
    <row r="313" spans="1:58" ht="16.149999999999999" customHeight="1">
      <c r="A313" s="179"/>
      <c r="B313" s="179"/>
      <c r="C313" s="836"/>
      <c r="D313" s="837"/>
      <c r="E313" s="837"/>
      <c r="F313" s="837"/>
      <c r="G313" s="837"/>
      <c r="H313" s="838"/>
      <c r="I313" s="847"/>
      <c r="J313" s="846"/>
      <c r="K313" s="846"/>
      <c r="L313" s="846"/>
      <c r="M313" s="846"/>
      <c r="N313" s="846"/>
      <c r="O313" s="846"/>
      <c r="P313" s="822"/>
      <c r="Q313" s="823"/>
      <c r="R313" s="823"/>
      <c r="S313" s="823"/>
      <c r="T313" s="823"/>
      <c r="U313" s="823"/>
      <c r="V313" s="823"/>
      <c r="W313" s="823"/>
      <c r="X313" s="823"/>
      <c r="Y313" s="823"/>
      <c r="Z313" s="823"/>
      <c r="AA313" s="823"/>
      <c r="AB313" s="823"/>
      <c r="AC313" s="823"/>
      <c r="AD313" s="823"/>
      <c r="AE313" s="823"/>
      <c r="AF313" s="823"/>
      <c r="AG313" s="823"/>
      <c r="AH313" s="823"/>
      <c r="AI313" s="823"/>
      <c r="AJ313" s="824"/>
      <c r="AK313" s="179"/>
      <c r="AL313" s="179"/>
      <c r="AM313" s="179"/>
      <c r="AN313" s="179"/>
      <c r="AO313" s="179"/>
      <c r="AP313" s="179"/>
      <c r="AQ313" s="179"/>
      <c r="AR313" s="179"/>
      <c r="AS313" s="179"/>
      <c r="AT313" s="179"/>
      <c r="AU313" s="179"/>
      <c r="AV313" s="179"/>
      <c r="AW313" s="179"/>
      <c r="AX313" s="179"/>
      <c r="AY313" s="179"/>
      <c r="AZ313" s="179"/>
      <c r="BA313" s="179"/>
      <c r="BB313" s="179"/>
      <c r="BC313" s="179"/>
      <c r="BD313" s="179"/>
    </row>
    <row r="314" spans="1:58" ht="16.149999999999999" customHeight="1">
      <c r="A314" s="179"/>
      <c r="B314" s="179"/>
      <c r="C314" s="836"/>
      <c r="D314" s="837"/>
      <c r="E314" s="837"/>
      <c r="F314" s="837"/>
      <c r="G314" s="837"/>
      <c r="H314" s="838"/>
      <c r="I314" s="847"/>
      <c r="J314" s="846"/>
      <c r="K314" s="846"/>
      <c r="L314" s="846"/>
      <c r="M314" s="846"/>
      <c r="N314" s="846"/>
      <c r="O314" s="846"/>
      <c r="P314" s="822"/>
      <c r="Q314" s="823"/>
      <c r="R314" s="823"/>
      <c r="S314" s="823"/>
      <c r="T314" s="823"/>
      <c r="U314" s="823"/>
      <c r="V314" s="823"/>
      <c r="W314" s="823"/>
      <c r="X314" s="823"/>
      <c r="Y314" s="823"/>
      <c r="Z314" s="823"/>
      <c r="AA314" s="823"/>
      <c r="AB314" s="823"/>
      <c r="AC314" s="823"/>
      <c r="AD314" s="823"/>
      <c r="AE314" s="823"/>
      <c r="AF314" s="823"/>
      <c r="AG314" s="823"/>
      <c r="AH314" s="823"/>
      <c r="AI314" s="823"/>
      <c r="AJ314" s="824"/>
      <c r="AK314" s="179"/>
      <c r="AL314" s="179"/>
      <c r="AM314" s="179"/>
      <c r="AN314" s="179"/>
      <c r="AO314" s="179"/>
      <c r="AP314" s="179"/>
      <c r="AQ314" s="179"/>
      <c r="AR314" s="179"/>
      <c r="AS314" s="179"/>
      <c r="AT314" s="179"/>
      <c r="AU314" s="179"/>
      <c r="AV314" s="179"/>
      <c r="AW314" s="179"/>
      <c r="AX314" s="179"/>
      <c r="AY314" s="179"/>
      <c r="AZ314" s="179"/>
      <c r="BA314" s="179"/>
      <c r="BB314" s="179"/>
      <c r="BC314" s="179"/>
      <c r="BD314" s="179"/>
    </row>
    <row r="315" spans="1:58" ht="16.149999999999999" customHeight="1" thickBot="1">
      <c r="A315" s="179"/>
      <c r="B315" s="179"/>
      <c r="C315" s="836"/>
      <c r="D315" s="837"/>
      <c r="E315" s="837"/>
      <c r="F315" s="837"/>
      <c r="G315" s="837"/>
      <c r="H315" s="838"/>
      <c r="I315" s="848"/>
      <c r="J315" s="849"/>
      <c r="K315" s="849"/>
      <c r="L315" s="849"/>
      <c r="M315" s="849"/>
      <c r="N315" s="849"/>
      <c r="O315" s="849"/>
      <c r="P315" s="825"/>
      <c r="Q315" s="826"/>
      <c r="R315" s="826"/>
      <c r="S315" s="826"/>
      <c r="T315" s="826"/>
      <c r="U315" s="826"/>
      <c r="V315" s="826"/>
      <c r="W315" s="826"/>
      <c r="X315" s="826"/>
      <c r="Y315" s="826"/>
      <c r="Z315" s="826"/>
      <c r="AA315" s="826"/>
      <c r="AB315" s="826"/>
      <c r="AC315" s="826"/>
      <c r="AD315" s="826"/>
      <c r="AE315" s="826"/>
      <c r="AF315" s="826"/>
      <c r="AG315" s="826"/>
      <c r="AH315" s="826"/>
      <c r="AI315" s="826"/>
      <c r="AJ315" s="827"/>
      <c r="AK315" s="179"/>
      <c r="AL315" s="179"/>
      <c r="AM315" s="179"/>
      <c r="AN315" s="179"/>
      <c r="AO315" s="179"/>
      <c r="AP315" s="179"/>
      <c r="AQ315" s="179"/>
      <c r="AR315" s="179"/>
      <c r="AS315" s="179"/>
      <c r="AT315" s="179"/>
      <c r="AU315" s="179"/>
      <c r="AV315" s="179"/>
      <c r="AW315" s="179"/>
      <c r="AX315" s="179"/>
      <c r="AY315" s="179"/>
      <c r="AZ315" s="179"/>
      <c r="BA315" s="179"/>
      <c r="BB315" s="179"/>
      <c r="BC315" s="179"/>
      <c r="BD315" s="179"/>
    </row>
    <row r="316" spans="1:58" ht="6" customHeight="1" thickBot="1">
      <c r="A316" s="179"/>
      <c r="B316" s="179"/>
      <c r="C316" s="836"/>
      <c r="D316" s="837"/>
      <c r="E316" s="837"/>
      <c r="F316" s="837"/>
      <c r="G316" s="837"/>
      <c r="H316" s="838"/>
      <c r="I316" s="843" t="s">
        <v>194</v>
      </c>
      <c r="J316" s="844"/>
      <c r="K316" s="844"/>
      <c r="L316" s="844"/>
      <c r="M316" s="844"/>
      <c r="N316" s="844"/>
      <c r="O316" s="844"/>
      <c r="P316" s="235"/>
      <c r="Q316" s="179"/>
      <c r="R316" s="179"/>
      <c r="S316" s="179"/>
      <c r="T316" s="179"/>
      <c r="U316" s="179"/>
      <c r="V316" s="179"/>
      <c r="W316" s="179"/>
      <c r="X316" s="179"/>
      <c r="Y316" s="179"/>
      <c r="Z316" s="179"/>
      <c r="AA316" s="179"/>
      <c r="AB316" s="179"/>
      <c r="AC316" s="179"/>
      <c r="AD316" s="179"/>
      <c r="AE316" s="179"/>
      <c r="AF316" s="179"/>
      <c r="AG316" s="179"/>
      <c r="AH316" s="179"/>
      <c r="AI316" s="179"/>
      <c r="AJ316" s="241"/>
      <c r="AK316" s="179"/>
      <c r="AL316" s="179"/>
      <c r="AM316" s="179"/>
      <c r="AN316" s="179"/>
      <c r="AO316" s="179"/>
      <c r="AP316" s="179"/>
      <c r="AQ316" s="179"/>
      <c r="AR316" s="179"/>
      <c r="AS316" s="179"/>
      <c r="AT316" s="179"/>
      <c r="AU316" s="179"/>
      <c r="AV316" s="179"/>
      <c r="AW316" s="179"/>
      <c r="AX316" s="179"/>
      <c r="AY316" s="179"/>
      <c r="AZ316" s="179"/>
      <c r="BA316" s="179"/>
      <c r="BB316" s="179"/>
      <c r="BC316" s="179"/>
      <c r="BD316" s="179"/>
    </row>
    <row r="317" spans="1:58" ht="16.149999999999999" customHeight="1" thickBot="1">
      <c r="A317" s="179"/>
      <c r="B317" s="179"/>
      <c r="C317" s="836"/>
      <c r="D317" s="837"/>
      <c r="E317" s="837"/>
      <c r="F317" s="837"/>
      <c r="G317" s="837"/>
      <c r="H317" s="838"/>
      <c r="I317" s="847"/>
      <c r="J317" s="846"/>
      <c r="K317" s="846"/>
      <c r="L317" s="846"/>
      <c r="M317" s="846"/>
      <c r="N317" s="846"/>
      <c r="O317" s="846"/>
      <c r="P317" s="235"/>
      <c r="Q317" s="238"/>
      <c r="R317" s="179"/>
      <c r="S317" s="179" t="s">
        <v>195</v>
      </c>
      <c r="T317" s="179"/>
      <c r="U317" s="179"/>
      <c r="V317" s="179"/>
      <c r="W317" s="179"/>
      <c r="X317" s="179"/>
      <c r="Y317" s="179"/>
      <c r="Z317" s="179"/>
      <c r="AA317" s="179"/>
      <c r="AB317" s="179"/>
      <c r="AC317" s="179"/>
      <c r="AD317" s="179"/>
      <c r="AE317" s="179"/>
      <c r="AF317" s="179"/>
      <c r="AG317" s="179"/>
      <c r="AH317" s="179"/>
      <c r="AI317" s="179"/>
      <c r="AJ317" s="241"/>
      <c r="AK317" s="179"/>
      <c r="AL317" s="179"/>
      <c r="AM317" s="179"/>
      <c r="AN317" s="179"/>
      <c r="AO317" s="179"/>
      <c r="AP317" s="179"/>
      <c r="AQ317" s="179"/>
      <c r="AR317" s="179"/>
      <c r="AS317" s="179"/>
      <c r="AT317" s="179"/>
      <c r="AU317" s="179"/>
      <c r="AV317" s="179"/>
      <c r="AW317" s="179"/>
      <c r="AX317" s="179"/>
      <c r="AY317" s="179"/>
      <c r="AZ317" s="179"/>
      <c r="BA317" s="179"/>
      <c r="BB317" s="179"/>
      <c r="BC317" s="179"/>
      <c r="BD317" s="179"/>
      <c r="BF317" s="281" t="b">
        <v>0</v>
      </c>
    </row>
    <row r="318" spans="1:58" ht="6" customHeight="1" thickBot="1">
      <c r="A318" s="179"/>
      <c r="B318" s="179"/>
      <c r="C318" s="836"/>
      <c r="D318" s="837"/>
      <c r="E318" s="837"/>
      <c r="F318" s="837"/>
      <c r="G318" s="837"/>
      <c r="H318" s="838"/>
      <c r="I318" s="847"/>
      <c r="J318" s="846"/>
      <c r="K318" s="846"/>
      <c r="L318" s="846"/>
      <c r="M318" s="846"/>
      <c r="N318" s="846"/>
      <c r="O318" s="846"/>
      <c r="P318" s="235"/>
      <c r="Q318" s="179"/>
      <c r="R318" s="179"/>
      <c r="S318" s="179"/>
      <c r="T318" s="179"/>
      <c r="U318" s="179"/>
      <c r="V318" s="179"/>
      <c r="W318" s="179"/>
      <c r="X318" s="179"/>
      <c r="Y318" s="179"/>
      <c r="Z318" s="179"/>
      <c r="AA318" s="179"/>
      <c r="AB318" s="179"/>
      <c r="AC318" s="179"/>
      <c r="AD318" s="179"/>
      <c r="AE318" s="179"/>
      <c r="AF318" s="179"/>
      <c r="AG318" s="179"/>
      <c r="AH318" s="179"/>
      <c r="AI318" s="179"/>
      <c r="AJ318" s="241"/>
      <c r="AK318" s="179"/>
      <c r="AL318" s="179"/>
      <c r="AM318" s="179"/>
      <c r="AN318" s="179"/>
      <c r="AO318" s="179"/>
      <c r="AP318" s="179"/>
      <c r="AQ318" s="179"/>
      <c r="AR318" s="179"/>
      <c r="AS318" s="179"/>
      <c r="AT318" s="179"/>
      <c r="AU318" s="179"/>
      <c r="AV318" s="179"/>
      <c r="AW318" s="179"/>
      <c r="AX318" s="179"/>
      <c r="AY318" s="179"/>
      <c r="AZ318" s="179"/>
      <c r="BA318" s="179"/>
      <c r="BB318" s="179"/>
      <c r="BC318" s="179"/>
      <c r="BD318" s="179"/>
    </row>
    <row r="319" spans="1:58" ht="16.149999999999999" customHeight="1" thickBot="1">
      <c r="A319" s="179"/>
      <c r="B319" s="179"/>
      <c r="C319" s="836"/>
      <c r="D319" s="837"/>
      <c r="E319" s="837"/>
      <c r="F319" s="837"/>
      <c r="G319" s="837"/>
      <c r="H319" s="838"/>
      <c r="I319" s="847"/>
      <c r="J319" s="846"/>
      <c r="K319" s="846"/>
      <c r="L319" s="846"/>
      <c r="M319" s="846"/>
      <c r="N319" s="846"/>
      <c r="O319" s="846"/>
      <c r="P319" s="235"/>
      <c r="Q319" s="238"/>
      <c r="R319" s="179"/>
      <c r="S319" s="179" t="s">
        <v>196</v>
      </c>
      <c r="T319" s="179"/>
      <c r="U319" s="179"/>
      <c r="V319" s="179"/>
      <c r="W319" s="179"/>
      <c r="X319" s="179"/>
      <c r="Y319" s="179"/>
      <c r="Z319" s="179"/>
      <c r="AA319" s="179"/>
      <c r="AB319" s="179"/>
      <c r="AC319" s="179"/>
      <c r="AD319" s="179"/>
      <c r="AE319" s="179"/>
      <c r="AF319" s="179"/>
      <c r="AG319" s="179"/>
      <c r="AH319" s="179"/>
      <c r="AI319" s="179"/>
      <c r="AJ319" s="241"/>
      <c r="AK319" s="179"/>
      <c r="AL319" s="179"/>
      <c r="AM319" s="497" t="s">
        <v>189</v>
      </c>
      <c r="AN319" s="497"/>
      <c r="AO319" s="497"/>
      <c r="AP319" s="497"/>
      <c r="AQ319" s="497"/>
      <c r="AR319" s="497"/>
      <c r="AS319" s="497"/>
      <c r="AT319" s="497"/>
      <c r="AU319" s="497"/>
      <c r="AV319" s="497"/>
      <c r="AW319" s="497"/>
      <c r="AX319" s="497"/>
      <c r="AY319" s="497"/>
      <c r="AZ319" s="497"/>
      <c r="BA319" s="497"/>
      <c r="BB319" s="497"/>
      <c r="BC319" s="497"/>
      <c r="BD319" s="179"/>
      <c r="BF319" s="281" t="b">
        <v>0</v>
      </c>
    </row>
    <row r="320" spans="1:58" ht="6" customHeight="1" thickBot="1">
      <c r="A320" s="179"/>
      <c r="B320" s="179"/>
      <c r="C320" s="836"/>
      <c r="D320" s="837"/>
      <c r="E320" s="837"/>
      <c r="F320" s="837"/>
      <c r="G320" s="837"/>
      <c r="H320" s="838"/>
      <c r="I320" s="847"/>
      <c r="J320" s="846"/>
      <c r="K320" s="846"/>
      <c r="L320" s="846"/>
      <c r="M320" s="846"/>
      <c r="N320" s="846"/>
      <c r="O320" s="846"/>
      <c r="P320" s="235"/>
      <c r="Q320" s="179"/>
      <c r="R320" s="179"/>
      <c r="S320" s="179"/>
      <c r="T320" s="179"/>
      <c r="U320" s="179"/>
      <c r="V320" s="179"/>
      <c r="W320" s="179"/>
      <c r="X320" s="179"/>
      <c r="Y320" s="179"/>
      <c r="Z320" s="179"/>
      <c r="AA320" s="179"/>
      <c r="AB320" s="179"/>
      <c r="AC320" s="179"/>
      <c r="AD320" s="179"/>
      <c r="AE320" s="179"/>
      <c r="AF320" s="179"/>
      <c r="AG320" s="179"/>
      <c r="AH320" s="179"/>
      <c r="AI320" s="179"/>
      <c r="AJ320" s="241"/>
      <c r="AK320" s="179"/>
      <c r="AL320" s="179"/>
      <c r="AM320" s="497"/>
      <c r="AN320" s="497"/>
      <c r="AO320" s="497"/>
      <c r="AP320" s="497"/>
      <c r="AQ320" s="497"/>
      <c r="AR320" s="497"/>
      <c r="AS320" s="497"/>
      <c r="AT320" s="497"/>
      <c r="AU320" s="497"/>
      <c r="AV320" s="497"/>
      <c r="AW320" s="497"/>
      <c r="AX320" s="497"/>
      <c r="AY320" s="497"/>
      <c r="AZ320" s="497"/>
      <c r="BA320" s="497"/>
      <c r="BB320" s="497"/>
      <c r="BC320" s="497"/>
      <c r="BD320" s="179"/>
    </row>
    <row r="321" spans="1:59" ht="16.149999999999999" customHeight="1" thickBot="1">
      <c r="A321" s="179"/>
      <c r="B321" s="179"/>
      <c r="C321" s="836"/>
      <c r="D321" s="837"/>
      <c r="E321" s="837"/>
      <c r="F321" s="837"/>
      <c r="G321" s="837"/>
      <c r="H321" s="838"/>
      <c r="I321" s="847"/>
      <c r="J321" s="846"/>
      <c r="K321" s="846"/>
      <c r="L321" s="846"/>
      <c r="M321" s="846"/>
      <c r="N321" s="846"/>
      <c r="O321" s="846"/>
      <c r="P321" s="235"/>
      <c r="Q321" s="238"/>
      <c r="R321" s="179"/>
      <c r="S321" s="179" t="s">
        <v>197</v>
      </c>
      <c r="T321" s="179"/>
      <c r="U321" s="179"/>
      <c r="V321" s="179"/>
      <c r="W321" s="179"/>
      <c r="X321" s="179"/>
      <c r="Y321" s="179"/>
      <c r="Z321" s="179"/>
      <c r="AA321" s="179"/>
      <c r="AB321" s="179"/>
      <c r="AC321" s="179"/>
      <c r="AD321" s="179"/>
      <c r="AE321" s="179"/>
      <c r="AF321" s="179"/>
      <c r="AG321" s="179"/>
      <c r="AH321" s="179"/>
      <c r="AI321" s="179"/>
      <c r="AJ321" s="241"/>
      <c r="AK321" s="179"/>
      <c r="AL321" s="179"/>
      <c r="AM321" s="497"/>
      <c r="AN321" s="497"/>
      <c r="AO321" s="497"/>
      <c r="AP321" s="497"/>
      <c r="AQ321" s="497"/>
      <c r="AR321" s="497"/>
      <c r="AS321" s="497"/>
      <c r="AT321" s="497"/>
      <c r="AU321" s="497"/>
      <c r="AV321" s="497"/>
      <c r="AW321" s="497"/>
      <c r="AX321" s="497"/>
      <c r="AY321" s="497"/>
      <c r="AZ321" s="497"/>
      <c r="BA321" s="497"/>
      <c r="BB321" s="497"/>
      <c r="BC321" s="497"/>
      <c r="BD321" s="179"/>
      <c r="BF321" s="281" t="b">
        <v>0</v>
      </c>
      <c r="BG321" s="102" t="s">
        <v>191</v>
      </c>
    </row>
    <row r="322" spans="1:59" ht="6" customHeight="1" thickBot="1">
      <c r="A322" s="179"/>
      <c r="B322" s="179"/>
      <c r="C322" s="836"/>
      <c r="D322" s="837"/>
      <c r="E322" s="837"/>
      <c r="F322" s="837"/>
      <c r="G322" s="837"/>
      <c r="H322" s="838"/>
      <c r="I322" s="847"/>
      <c r="J322" s="846"/>
      <c r="K322" s="846"/>
      <c r="L322" s="846"/>
      <c r="M322" s="846"/>
      <c r="N322" s="846"/>
      <c r="O322" s="846"/>
      <c r="P322" s="235"/>
      <c r="Q322" s="179"/>
      <c r="R322" s="179"/>
      <c r="S322" s="179"/>
      <c r="T322" s="179"/>
      <c r="U322" s="179"/>
      <c r="V322" s="179"/>
      <c r="W322" s="179"/>
      <c r="X322" s="179"/>
      <c r="Y322" s="179"/>
      <c r="Z322" s="179"/>
      <c r="AA322" s="179"/>
      <c r="AB322" s="179"/>
      <c r="AC322" s="179"/>
      <c r="AD322" s="179"/>
      <c r="AE322" s="179"/>
      <c r="AF322" s="179"/>
      <c r="AG322" s="179"/>
      <c r="AH322" s="179"/>
      <c r="AI322" s="179"/>
      <c r="AJ322" s="241"/>
      <c r="AK322" s="179"/>
      <c r="AL322" s="179"/>
      <c r="AM322" s="497"/>
      <c r="AN322" s="497"/>
      <c r="AO322" s="497"/>
      <c r="AP322" s="497"/>
      <c r="AQ322" s="497"/>
      <c r="AR322" s="497"/>
      <c r="AS322" s="497"/>
      <c r="AT322" s="497"/>
      <c r="AU322" s="497"/>
      <c r="AV322" s="497"/>
      <c r="AW322" s="497"/>
      <c r="AX322" s="497"/>
      <c r="AY322" s="497"/>
      <c r="AZ322" s="497"/>
      <c r="BA322" s="497"/>
      <c r="BB322" s="497"/>
      <c r="BC322" s="497"/>
      <c r="BD322" s="179"/>
    </row>
    <row r="323" spans="1:59" ht="16.149999999999999" customHeight="1" thickBot="1">
      <c r="A323" s="179"/>
      <c r="B323" s="179"/>
      <c r="C323" s="836"/>
      <c r="D323" s="837"/>
      <c r="E323" s="837"/>
      <c r="F323" s="837"/>
      <c r="G323" s="837"/>
      <c r="H323" s="838"/>
      <c r="I323" s="847"/>
      <c r="J323" s="846"/>
      <c r="K323" s="846"/>
      <c r="L323" s="846"/>
      <c r="M323" s="846"/>
      <c r="N323" s="846"/>
      <c r="O323" s="846"/>
      <c r="P323" s="235"/>
      <c r="Q323" s="238"/>
      <c r="R323" s="179"/>
      <c r="S323" s="179" t="s">
        <v>198</v>
      </c>
      <c r="T323" s="179"/>
      <c r="U323" s="179"/>
      <c r="V323" s="179"/>
      <c r="W323" s="179"/>
      <c r="X323" s="179"/>
      <c r="Y323" s="179"/>
      <c r="Z323" s="179"/>
      <c r="AA323" s="179"/>
      <c r="AB323" s="179"/>
      <c r="AC323" s="179"/>
      <c r="AD323" s="179"/>
      <c r="AE323" s="179"/>
      <c r="AF323" s="179"/>
      <c r="AG323" s="179"/>
      <c r="AH323" s="179"/>
      <c r="AI323" s="179"/>
      <c r="AJ323" s="241"/>
      <c r="AK323" s="179"/>
      <c r="AL323" s="179"/>
      <c r="AM323" s="179"/>
      <c r="AN323" s="179"/>
      <c r="AO323" s="179"/>
      <c r="AP323" s="179"/>
      <c r="AQ323" s="179"/>
      <c r="AR323" s="179"/>
      <c r="AS323" s="179"/>
      <c r="AT323" s="179"/>
      <c r="AU323" s="179"/>
      <c r="AV323" s="179"/>
      <c r="AW323" s="179"/>
      <c r="AX323" s="179"/>
      <c r="AY323" s="179"/>
      <c r="AZ323" s="179"/>
      <c r="BA323" s="179"/>
      <c r="BB323" s="179"/>
      <c r="BC323" s="179"/>
      <c r="BD323" s="179"/>
    </row>
    <row r="324" spans="1:59" ht="6" customHeight="1" thickBot="1">
      <c r="A324" s="179"/>
      <c r="B324" s="179"/>
      <c r="C324" s="836"/>
      <c r="D324" s="837"/>
      <c r="E324" s="837"/>
      <c r="F324" s="837"/>
      <c r="G324" s="837"/>
      <c r="H324" s="838"/>
      <c r="I324" s="847"/>
      <c r="J324" s="846"/>
      <c r="K324" s="846"/>
      <c r="L324" s="846"/>
      <c r="M324" s="846"/>
      <c r="N324" s="846"/>
      <c r="O324" s="846"/>
      <c r="P324" s="235"/>
      <c r="Q324" s="179"/>
      <c r="R324" s="179"/>
      <c r="S324" s="179"/>
      <c r="T324" s="179"/>
      <c r="U324" s="179"/>
      <c r="V324" s="179"/>
      <c r="W324" s="179"/>
      <c r="X324" s="179"/>
      <c r="Y324" s="179"/>
      <c r="Z324" s="179"/>
      <c r="AA324" s="179"/>
      <c r="AB324" s="179"/>
      <c r="AC324" s="179"/>
      <c r="AD324" s="179"/>
      <c r="AE324" s="179"/>
      <c r="AF324" s="179"/>
      <c r="AG324" s="179"/>
      <c r="AH324" s="179"/>
      <c r="AI324" s="179"/>
      <c r="AJ324" s="241"/>
      <c r="AK324" s="179"/>
      <c r="AL324" s="179"/>
      <c r="AM324" s="179"/>
      <c r="AN324" s="179"/>
      <c r="AO324" s="179"/>
      <c r="AP324" s="179"/>
      <c r="AQ324" s="179"/>
      <c r="AR324" s="179"/>
      <c r="AS324" s="179"/>
      <c r="AT324" s="179"/>
      <c r="AU324" s="179"/>
      <c r="AV324" s="179"/>
      <c r="AW324" s="179"/>
      <c r="AX324" s="179"/>
      <c r="AY324" s="179"/>
      <c r="AZ324" s="179"/>
      <c r="BA324" s="179"/>
      <c r="BB324" s="179"/>
      <c r="BC324" s="179"/>
      <c r="BD324" s="179"/>
    </row>
    <row r="325" spans="1:59" ht="16.149999999999999" customHeight="1" thickBot="1">
      <c r="A325" s="179"/>
      <c r="B325" s="179"/>
      <c r="C325" s="836"/>
      <c r="D325" s="837"/>
      <c r="E325" s="837"/>
      <c r="F325" s="837"/>
      <c r="G325" s="837"/>
      <c r="H325" s="838"/>
      <c r="I325" s="847"/>
      <c r="J325" s="846"/>
      <c r="K325" s="846"/>
      <c r="L325" s="846"/>
      <c r="M325" s="846"/>
      <c r="N325" s="846"/>
      <c r="O325" s="846"/>
      <c r="P325" s="235"/>
      <c r="Q325" s="238"/>
      <c r="R325" s="179"/>
      <c r="S325" s="179" t="s">
        <v>193</v>
      </c>
      <c r="T325" s="179"/>
      <c r="U325" s="179"/>
      <c r="V325" s="179"/>
      <c r="W325" s="179"/>
      <c r="X325" s="179"/>
      <c r="Y325" s="179"/>
      <c r="Z325" s="179"/>
      <c r="AA325" s="179"/>
      <c r="AB325" s="179"/>
      <c r="AC325" s="179"/>
      <c r="AD325" s="179"/>
      <c r="AE325" s="179"/>
      <c r="AF325" s="179"/>
      <c r="AG325" s="179"/>
      <c r="AH325" s="179"/>
      <c r="AI325" s="179"/>
      <c r="AJ325" s="241"/>
      <c r="AK325" s="179"/>
      <c r="AL325" s="179"/>
      <c r="AM325" s="179"/>
      <c r="AN325" s="179"/>
      <c r="AO325" s="179"/>
      <c r="AP325" s="179"/>
      <c r="AQ325" s="179"/>
      <c r="AR325" s="179"/>
      <c r="AS325" s="179"/>
      <c r="AT325" s="179"/>
      <c r="AU325" s="179"/>
      <c r="AV325" s="179"/>
      <c r="AW325" s="179"/>
      <c r="AX325" s="179"/>
      <c r="AY325" s="179"/>
      <c r="AZ325" s="179"/>
      <c r="BA325" s="179"/>
      <c r="BB325" s="179"/>
      <c r="BC325" s="179"/>
      <c r="BD325" s="179"/>
    </row>
    <row r="326" spans="1:59" ht="6" customHeight="1">
      <c r="A326" s="179"/>
      <c r="B326" s="179"/>
      <c r="C326" s="836"/>
      <c r="D326" s="837"/>
      <c r="E326" s="837"/>
      <c r="F326" s="837"/>
      <c r="G326" s="837"/>
      <c r="H326" s="838"/>
      <c r="I326" s="847"/>
      <c r="J326" s="846"/>
      <c r="K326" s="846"/>
      <c r="L326" s="846"/>
      <c r="M326" s="846"/>
      <c r="N326" s="846"/>
      <c r="O326" s="846"/>
      <c r="P326" s="235"/>
      <c r="Q326" s="179"/>
      <c r="R326" s="179"/>
      <c r="S326" s="179"/>
      <c r="T326" s="179"/>
      <c r="U326" s="179"/>
      <c r="V326" s="179"/>
      <c r="W326" s="179"/>
      <c r="X326" s="179"/>
      <c r="Y326" s="179"/>
      <c r="Z326" s="179"/>
      <c r="AA326" s="179"/>
      <c r="AB326" s="179"/>
      <c r="AC326" s="179"/>
      <c r="AD326" s="179"/>
      <c r="AE326" s="179"/>
      <c r="AF326" s="179"/>
      <c r="AG326" s="179"/>
      <c r="AH326" s="179"/>
      <c r="AI326" s="179"/>
      <c r="AJ326" s="241"/>
      <c r="AK326" s="179"/>
      <c r="AL326" s="179"/>
      <c r="AM326" s="179"/>
      <c r="AN326" s="179"/>
      <c r="AO326" s="179"/>
      <c r="AP326" s="179"/>
      <c r="AQ326" s="179"/>
      <c r="AR326" s="179"/>
      <c r="AS326" s="179"/>
      <c r="AT326" s="179"/>
      <c r="AU326" s="179"/>
      <c r="AV326" s="179"/>
      <c r="AW326" s="179"/>
      <c r="AX326" s="179"/>
      <c r="AY326" s="179"/>
      <c r="AZ326" s="179"/>
      <c r="BA326" s="179"/>
      <c r="BB326" s="179"/>
      <c r="BC326" s="179"/>
      <c r="BD326" s="179"/>
    </row>
    <row r="327" spans="1:59" ht="16.149999999999999" customHeight="1" thickBot="1">
      <c r="A327" s="179"/>
      <c r="B327" s="179"/>
      <c r="C327" s="836"/>
      <c r="D327" s="837"/>
      <c r="E327" s="837"/>
      <c r="F327" s="837"/>
      <c r="G327" s="837"/>
      <c r="H327" s="838"/>
      <c r="I327" s="847"/>
      <c r="J327" s="846"/>
      <c r="K327" s="846"/>
      <c r="L327" s="846"/>
      <c r="M327" s="846"/>
      <c r="N327" s="846"/>
      <c r="O327" s="846"/>
      <c r="P327" s="235" t="s">
        <v>179</v>
      </c>
      <c r="Q327" s="179"/>
      <c r="R327" s="179"/>
      <c r="S327" s="179"/>
      <c r="T327" s="179"/>
      <c r="U327" s="179"/>
      <c r="V327" s="179"/>
      <c r="W327" s="179"/>
      <c r="X327" s="179"/>
      <c r="Y327" s="179"/>
      <c r="Z327" s="179"/>
      <c r="AA327" s="179"/>
      <c r="AB327" s="179"/>
      <c r="AC327" s="179"/>
      <c r="AD327" s="179"/>
      <c r="AE327" s="179"/>
      <c r="AF327" s="179"/>
      <c r="AG327" s="179"/>
      <c r="AH327" s="179"/>
      <c r="AI327" s="179"/>
      <c r="AJ327" s="241"/>
      <c r="AK327" s="179"/>
      <c r="AL327" s="179"/>
      <c r="AM327" s="179"/>
      <c r="AN327" s="179"/>
      <c r="AO327" s="179"/>
      <c r="AP327" s="179"/>
      <c r="AQ327" s="179"/>
      <c r="AR327" s="179"/>
      <c r="AS327" s="179"/>
      <c r="AT327" s="179"/>
      <c r="AU327" s="179"/>
      <c r="AV327" s="179"/>
      <c r="AW327" s="179"/>
      <c r="AX327" s="179"/>
      <c r="AY327" s="179"/>
      <c r="AZ327" s="179"/>
      <c r="BA327" s="179"/>
      <c r="BB327" s="179"/>
      <c r="BC327" s="179"/>
      <c r="BD327" s="179"/>
    </row>
    <row r="328" spans="1:59" ht="16.149999999999999" customHeight="1">
      <c r="A328" s="179"/>
      <c r="B328" s="179"/>
      <c r="C328" s="836"/>
      <c r="D328" s="837"/>
      <c r="E328" s="837"/>
      <c r="F328" s="837"/>
      <c r="G328" s="837"/>
      <c r="H328" s="838"/>
      <c r="I328" s="847"/>
      <c r="J328" s="846"/>
      <c r="K328" s="846"/>
      <c r="L328" s="846"/>
      <c r="M328" s="846"/>
      <c r="N328" s="846"/>
      <c r="O328" s="846"/>
      <c r="P328" s="819"/>
      <c r="Q328" s="820"/>
      <c r="R328" s="820"/>
      <c r="S328" s="820"/>
      <c r="T328" s="820"/>
      <c r="U328" s="820"/>
      <c r="V328" s="820"/>
      <c r="W328" s="820"/>
      <c r="X328" s="820"/>
      <c r="Y328" s="820"/>
      <c r="Z328" s="820"/>
      <c r="AA328" s="820"/>
      <c r="AB328" s="820"/>
      <c r="AC328" s="820"/>
      <c r="AD328" s="820"/>
      <c r="AE328" s="820"/>
      <c r="AF328" s="820"/>
      <c r="AG328" s="820"/>
      <c r="AH328" s="820"/>
      <c r="AI328" s="820"/>
      <c r="AJ328" s="821"/>
      <c r="AK328" s="179"/>
      <c r="AL328" s="179"/>
      <c r="AM328" s="179"/>
      <c r="AN328" s="179"/>
      <c r="AO328" s="179"/>
      <c r="AP328" s="179"/>
      <c r="AQ328" s="179"/>
      <c r="AR328" s="179"/>
      <c r="AS328" s="179"/>
      <c r="AT328" s="179"/>
      <c r="AU328" s="179"/>
      <c r="AV328" s="179"/>
      <c r="AW328" s="179"/>
      <c r="AX328" s="179"/>
      <c r="AY328" s="179"/>
      <c r="AZ328" s="179"/>
      <c r="BA328" s="179"/>
      <c r="BB328" s="179"/>
      <c r="BC328" s="179"/>
      <c r="BD328" s="179"/>
    </row>
    <row r="329" spans="1:59" ht="16.149999999999999" customHeight="1">
      <c r="A329" s="179"/>
      <c r="B329" s="179"/>
      <c r="C329" s="836"/>
      <c r="D329" s="837"/>
      <c r="E329" s="837"/>
      <c r="F329" s="837"/>
      <c r="G329" s="837"/>
      <c r="H329" s="838"/>
      <c r="I329" s="847"/>
      <c r="J329" s="846"/>
      <c r="K329" s="846"/>
      <c r="L329" s="846"/>
      <c r="M329" s="846"/>
      <c r="N329" s="846"/>
      <c r="O329" s="846"/>
      <c r="P329" s="822"/>
      <c r="Q329" s="823"/>
      <c r="R329" s="823"/>
      <c r="S329" s="823"/>
      <c r="T329" s="823"/>
      <c r="U329" s="823"/>
      <c r="V329" s="823"/>
      <c r="W329" s="823"/>
      <c r="X329" s="823"/>
      <c r="Y329" s="823"/>
      <c r="Z329" s="823"/>
      <c r="AA329" s="823"/>
      <c r="AB329" s="823"/>
      <c r="AC329" s="823"/>
      <c r="AD329" s="823"/>
      <c r="AE329" s="823"/>
      <c r="AF329" s="823"/>
      <c r="AG329" s="823"/>
      <c r="AH329" s="823"/>
      <c r="AI329" s="823"/>
      <c r="AJ329" s="824"/>
      <c r="AK329" s="179"/>
      <c r="AL329" s="179"/>
      <c r="AM329" s="179"/>
      <c r="AN329" s="179"/>
      <c r="AO329" s="179"/>
      <c r="AP329" s="179"/>
      <c r="AQ329" s="179"/>
      <c r="AR329" s="179"/>
      <c r="AS329" s="179"/>
      <c r="AT329" s="179"/>
      <c r="AU329" s="179"/>
      <c r="AV329" s="179"/>
      <c r="AW329" s="179"/>
      <c r="AX329" s="179"/>
      <c r="AY329" s="179"/>
      <c r="AZ329" s="179"/>
      <c r="BA329" s="179"/>
      <c r="BB329" s="179"/>
      <c r="BC329" s="179"/>
      <c r="BD329" s="179"/>
    </row>
    <row r="330" spans="1:59" ht="16.149999999999999" customHeight="1">
      <c r="A330" s="179"/>
      <c r="B330" s="179"/>
      <c r="C330" s="836"/>
      <c r="D330" s="837"/>
      <c r="E330" s="837"/>
      <c r="F330" s="837"/>
      <c r="G330" s="837"/>
      <c r="H330" s="838"/>
      <c r="I330" s="847"/>
      <c r="J330" s="846"/>
      <c r="K330" s="846"/>
      <c r="L330" s="846"/>
      <c r="M330" s="846"/>
      <c r="N330" s="846"/>
      <c r="O330" s="846"/>
      <c r="P330" s="822"/>
      <c r="Q330" s="823"/>
      <c r="R330" s="823"/>
      <c r="S330" s="823"/>
      <c r="T330" s="823"/>
      <c r="U330" s="823"/>
      <c r="V330" s="823"/>
      <c r="W330" s="823"/>
      <c r="X330" s="823"/>
      <c r="Y330" s="823"/>
      <c r="Z330" s="823"/>
      <c r="AA330" s="823"/>
      <c r="AB330" s="823"/>
      <c r="AC330" s="823"/>
      <c r="AD330" s="823"/>
      <c r="AE330" s="823"/>
      <c r="AF330" s="823"/>
      <c r="AG330" s="823"/>
      <c r="AH330" s="823"/>
      <c r="AI330" s="823"/>
      <c r="AJ330" s="824"/>
      <c r="AK330" s="179"/>
      <c r="AL330" s="179"/>
      <c r="AM330" s="179"/>
      <c r="AN330" s="179"/>
      <c r="AO330" s="179"/>
      <c r="AP330" s="179"/>
      <c r="AQ330" s="179"/>
      <c r="AR330" s="179"/>
      <c r="AS330" s="179"/>
      <c r="AT330" s="179"/>
      <c r="AU330" s="179"/>
      <c r="AV330" s="179"/>
      <c r="AW330" s="179"/>
      <c r="AX330" s="179"/>
      <c r="AY330" s="179"/>
      <c r="AZ330" s="179"/>
      <c r="BA330" s="179"/>
      <c r="BB330" s="179"/>
      <c r="BC330" s="179"/>
      <c r="BD330" s="179"/>
    </row>
    <row r="331" spans="1:59" ht="16.149999999999999" customHeight="1">
      <c r="A331" s="179"/>
      <c r="B331" s="179"/>
      <c r="C331" s="836"/>
      <c r="D331" s="837"/>
      <c r="E331" s="837"/>
      <c r="F331" s="837"/>
      <c r="G331" s="837"/>
      <c r="H331" s="838"/>
      <c r="I331" s="847"/>
      <c r="J331" s="846"/>
      <c r="K331" s="846"/>
      <c r="L331" s="846"/>
      <c r="M331" s="846"/>
      <c r="N331" s="846"/>
      <c r="O331" s="846"/>
      <c r="P331" s="822"/>
      <c r="Q331" s="823"/>
      <c r="R331" s="823"/>
      <c r="S331" s="823"/>
      <c r="T331" s="823"/>
      <c r="U331" s="823"/>
      <c r="V331" s="823"/>
      <c r="W331" s="823"/>
      <c r="X331" s="823"/>
      <c r="Y331" s="823"/>
      <c r="Z331" s="823"/>
      <c r="AA331" s="823"/>
      <c r="AB331" s="823"/>
      <c r="AC331" s="823"/>
      <c r="AD331" s="823"/>
      <c r="AE331" s="823"/>
      <c r="AF331" s="823"/>
      <c r="AG331" s="823"/>
      <c r="AH331" s="823"/>
      <c r="AI331" s="823"/>
      <c r="AJ331" s="824"/>
      <c r="AK331" s="179"/>
      <c r="AL331" s="179"/>
      <c r="AM331" s="179"/>
      <c r="AN331" s="179"/>
      <c r="AO331" s="179"/>
      <c r="AP331" s="179"/>
      <c r="AQ331" s="179"/>
      <c r="AR331" s="179"/>
      <c r="AS331" s="179"/>
      <c r="AT331" s="179"/>
      <c r="AU331" s="179"/>
      <c r="AV331" s="179"/>
      <c r="AW331" s="179"/>
      <c r="AX331" s="179"/>
      <c r="AY331" s="179"/>
      <c r="AZ331" s="179"/>
      <c r="BA331" s="179"/>
      <c r="BB331" s="179"/>
      <c r="BC331" s="179"/>
      <c r="BD331" s="179"/>
    </row>
    <row r="332" spans="1:59" ht="16.149999999999999" customHeight="1">
      <c r="A332" s="179"/>
      <c r="B332" s="179"/>
      <c r="C332" s="836"/>
      <c r="D332" s="837"/>
      <c r="E332" s="837"/>
      <c r="F332" s="837"/>
      <c r="G332" s="837"/>
      <c r="H332" s="838"/>
      <c r="I332" s="847"/>
      <c r="J332" s="846"/>
      <c r="K332" s="846"/>
      <c r="L332" s="846"/>
      <c r="M332" s="846"/>
      <c r="N332" s="846"/>
      <c r="O332" s="846"/>
      <c r="P332" s="822"/>
      <c r="Q332" s="823"/>
      <c r="R332" s="823"/>
      <c r="S332" s="823"/>
      <c r="T332" s="823"/>
      <c r="U332" s="823"/>
      <c r="V332" s="823"/>
      <c r="W332" s="823"/>
      <c r="X332" s="823"/>
      <c r="Y332" s="823"/>
      <c r="Z332" s="823"/>
      <c r="AA332" s="823"/>
      <c r="AB332" s="823"/>
      <c r="AC332" s="823"/>
      <c r="AD332" s="823"/>
      <c r="AE332" s="823"/>
      <c r="AF332" s="823"/>
      <c r="AG332" s="823"/>
      <c r="AH332" s="823"/>
      <c r="AI332" s="823"/>
      <c r="AJ332" s="824"/>
      <c r="AK332" s="179"/>
      <c r="AL332" s="179"/>
      <c r="AM332" s="179"/>
      <c r="AN332" s="179"/>
      <c r="AO332" s="179"/>
      <c r="AP332" s="179"/>
      <c r="AQ332" s="179"/>
      <c r="AR332" s="179"/>
      <c r="AS332" s="179"/>
      <c r="AT332" s="179"/>
      <c r="AU332" s="179"/>
      <c r="AV332" s="179"/>
      <c r="AW332" s="179"/>
      <c r="AX332" s="179"/>
      <c r="AY332" s="179"/>
      <c r="AZ332" s="179"/>
      <c r="BA332" s="179"/>
      <c r="BB332" s="179"/>
      <c r="BC332" s="179"/>
      <c r="BD332" s="179"/>
    </row>
    <row r="333" spans="1:59" ht="16.149999999999999" customHeight="1">
      <c r="A333" s="179"/>
      <c r="B333" s="179"/>
      <c r="C333" s="836"/>
      <c r="D333" s="837"/>
      <c r="E333" s="837"/>
      <c r="F333" s="837"/>
      <c r="G333" s="837"/>
      <c r="H333" s="838"/>
      <c r="I333" s="847"/>
      <c r="J333" s="846"/>
      <c r="K333" s="846"/>
      <c r="L333" s="846"/>
      <c r="M333" s="846"/>
      <c r="N333" s="846"/>
      <c r="O333" s="846"/>
      <c r="P333" s="822"/>
      <c r="Q333" s="823"/>
      <c r="R333" s="823"/>
      <c r="S333" s="823"/>
      <c r="T333" s="823"/>
      <c r="U333" s="823"/>
      <c r="V333" s="823"/>
      <c r="W333" s="823"/>
      <c r="X333" s="823"/>
      <c r="Y333" s="823"/>
      <c r="Z333" s="823"/>
      <c r="AA333" s="823"/>
      <c r="AB333" s="823"/>
      <c r="AC333" s="823"/>
      <c r="AD333" s="823"/>
      <c r="AE333" s="823"/>
      <c r="AF333" s="823"/>
      <c r="AG333" s="823"/>
      <c r="AH333" s="823"/>
      <c r="AI333" s="823"/>
      <c r="AJ333" s="824"/>
      <c r="AK333" s="179"/>
      <c r="AL333" s="179"/>
      <c r="AM333" s="179"/>
      <c r="AN333" s="179"/>
      <c r="AO333" s="179"/>
      <c r="AP333" s="179"/>
      <c r="AQ333" s="179"/>
      <c r="AR333" s="179"/>
      <c r="AS333" s="179"/>
      <c r="AT333" s="179"/>
      <c r="AU333" s="179"/>
      <c r="AV333" s="179"/>
      <c r="AW333" s="179"/>
      <c r="AX333" s="179"/>
      <c r="AY333" s="179"/>
      <c r="AZ333" s="179"/>
      <c r="BA333" s="179"/>
      <c r="BB333" s="179"/>
      <c r="BC333" s="179"/>
      <c r="BD333" s="179"/>
    </row>
    <row r="334" spans="1:59" ht="16.149999999999999" customHeight="1">
      <c r="A334" s="179"/>
      <c r="B334" s="179"/>
      <c r="C334" s="836"/>
      <c r="D334" s="837"/>
      <c r="E334" s="837"/>
      <c r="F334" s="837"/>
      <c r="G334" s="837"/>
      <c r="H334" s="838"/>
      <c r="I334" s="847"/>
      <c r="J334" s="846"/>
      <c r="K334" s="846"/>
      <c r="L334" s="846"/>
      <c r="M334" s="846"/>
      <c r="N334" s="846"/>
      <c r="O334" s="846"/>
      <c r="P334" s="822"/>
      <c r="Q334" s="823"/>
      <c r="R334" s="823"/>
      <c r="S334" s="823"/>
      <c r="T334" s="823"/>
      <c r="U334" s="823"/>
      <c r="V334" s="823"/>
      <c r="W334" s="823"/>
      <c r="X334" s="823"/>
      <c r="Y334" s="823"/>
      <c r="Z334" s="823"/>
      <c r="AA334" s="823"/>
      <c r="AB334" s="823"/>
      <c r="AC334" s="823"/>
      <c r="AD334" s="823"/>
      <c r="AE334" s="823"/>
      <c r="AF334" s="823"/>
      <c r="AG334" s="823"/>
      <c r="AH334" s="823"/>
      <c r="AI334" s="823"/>
      <c r="AJ334" s="824"/>
      <c r="AK334" s="179"/>
      <c r="AL334" s="179"/>
      <c r="AM334" s="179"/>
      <c r="AN334" s="179"/>
      <c r="AO334" s="179"/>
      <c r="AP334" s="179"/>
      <c r="AQ334" s="179"/>
      <c r="AR334" s="179"/>
      <c r="AS334" s="179"/>
      <c r="AT334" s="179"/>
      <c r="AU334" s="179"/>
      <c r="AV334" s="179"/>
      <c r="AW334" s="179"/>
      <c r="AX334" s="179"/>
      <c r="AY334" s="179"/>
      <c r="AZ334" s="179"/>
      <c r="BA334" s="179"/>
      <c r="BB334" s="179"/>
      <c r="BC334" s="179"/>
      <c r="BD334" s="179"/>
    </row>
    <row r="335" spans="1:59" ht="16.149999999999999" customHeight="1">
      <c r="A335" s="179"/>
      <c r="B335" s="179"/>
      <c r="C335" s="836"/>
      <c r="D335" s="837"/>
      <c r="E335" s="837"/>
      <c r="F335" s="837"/>
      <c r="G335" s="837"/>
      <c r="H335" s="838"/>
      <c r="I335" s="847"/>
      <c r="J335" s="846"/>
      <c r="K335" s="846"/>
      <c r="L335" s="846"/>
      <c r="M335" s="846"/>
      <c r="N335" s="846"/>
      <c r="O335" s="846"/>
      <c r="P335" s="822"/>
      <c r="Q335" s="823"/>
      <c r="R335" s="823"/>
      <c r="S335" s="823"/>
      <c r="T335" s="823"/>
      <c r="U335" s="823"/>
      <c r="V335" s="823"/>
      <c r="W335" s="823"/>
      <c r="X335" s="823"/>
      <c r="Y335" s="823"/>
      <c r="Z335" s="823"/>
      <c r="AA335" s="823"/>
      <c r="AB335" s="823"/>
      <c r="AC335" s="823"/>
      <c r="AD335" s="823"/>
      <c r="AE335" s="823"/>
      <c r="AF335" s="823"/>
      <c r="AG335" s="823"/>
      <c r="AH335" s="823"/>
      <c r="AI335" s="823"/>
      <c r="AJ335" s="824"/>
      <c r="AK335" s="179"/>
      <c r="AL335" s="179"/>
      <c r="AM335" s="179"/>
      <c r="AN335" s="179"/>
      <c r="AO335" s="179"/>
      <c r="AP335" s="179"/>
      <c r="AQ335" s="179"/>
      <c r="AR335" s="179"/>
      <c r="AS335" s="179"/>
      <c r="AT335" s="179"/>
      <c r="AU335" s="179"/>
      <c r="AV335" s="179"/>
      <c r="AW335" s="179"/>
      <c r="AX335" s="179"/>
      <c r="AY335" s="179"/>
      <c r="AZ335" s="179"/>
      <c r="BA335" s="179"/>
      <c r="BB335" s="179"/>
      <c r="BC335" s="179"/>
      <c r="BD335" s="179"/>
    </row>
    <row r="336" spans="1:59" ht="16.149999999999999" customHeight="1">
      <c r="A336" s="179"/>
      <c r="B336" s="179"/>
      <c r="C336" s="836"/>
      <c r="D336" s="837"/>
      <c r="E336" s="837"/>
      <c r="F336" s="837"/>
      <c r="G336" s="837"/>
      <c r="H336" s="838"/>
      <c r="I336" s="847"/>
      <c r="J336" s="846"/>
      <c r="K336" s="846"/>
      <c r="L336" s="846"/>
      <c r="M336" s="846"/>
      <c r="N336" s="846"/>
      <c r="O336" s="846"/>
      <c r="P336" s="822"/>
      <c r="Q336" s="823"/>
      <c r="R336" s="823"/>
      <c r="S336" s="823"/>
      <c r="T336" s="823"/>
      <c r="U336" s="823"/>
      <c r="V336" s="823"/>
      <c r="W336" s="823"/>
      <c r="X336" s="823"/>
      <c r="Y336" s="823"/>
      <c r="Z336" s="823"/>
      <c r="AA336" s="823"/>
      <c r="AB336" s="823"/>
      <c r="AC336" s="823"/>
      <c r="AD336" s="823"/>
      <c r="AE336" s="823"/>
      <c r="AF336" s="823"/>
      <c r="AG336" s="823"/>
      <c r="AH336" s="823"/>
      <c r="AI336" s="823"/>
      <c r="AJ336" s="824"/>
      <c r="AK336" s="179"/>
      <c r="AL336" s="179"/>
      <c r="AM336" s="179"/>
      <c r="AN336" s="179"/>
      <c r="AO336" s="179"/>
      <c r="AP336" s="179"/>
      <c r="AQ336" s="179"/>
      <c r="AR336" s="179"/>
      <c r="AS336" s="179"/>
      <c r="AT336" s="179"/>
      <c r="AU336" s="179"/>
      <c r="AV336" s="179"/>
      <c r="AW336" s="179"/>
      <c r="AX336" s="179"/>
      <c r="AY336" s="179"/>
      <c r="AZ336" s="179"/>
      <c r="BA336" s="179"/>
      <c r="BB336" s="179"/>
      <c r="BC336" s="179"/>
      <c r="BD336" s="179"/>
    </row>
    <row r="337" spans="1:59" ht="16.149999999999999" customHeight="1">
      <c r="A337" s="179"/>
      <c r="B337" s="179"/>
      <c r="C337" s="836"/>
      <c r="D337" s="837"/>
      <c r="E337" s="837"/>
      <c r="F337" s="837"/>
      <c r="G337" s="837"/>
      <c r="H337" s="838"/>
      <c r="I337" s="847"/>
      <c r="J337" s="846"/>
      <c r="K337" s="846"/>
      <c r="L337" s="846"/>
      <c r="M337" s="846"/>
      <c r="N337" s="846"/>
      <c r="O337" s="846"/>
      <c r="P337" s="822"/>
      <c r="Q337" s="823"/>
      <c r="R337" s="823"/>
      <c r="S337" s="823"/>
      <c r="T337" s="823"/>
      <c r="U337" s="823"/>
      <c r="V337" s="823"/>
      <c r="W337" s="823"/>
      <c r="X337" s="823"/>
      <c r="Y337" s="823"/>
      <c r="Z337" s="823"/>
      <c r="AA337" s="823"/>
      <c r="AB337" s="823"/>
      <c r="AC337" s="823"/>
      <c r="AD337" s="823"/>
      <c r="AE337" s="823"/>
      <c r="AF337" s="823"/>
      <c r="AG337" s="823"/>
      <c r="AH337" s="823"/>
      <c r="AI337" s="823"/>
      <c r="AJ337" s="824"/>
      <c r="AK337" s="179"/>
      <c r="AL337" s="179"/>
      <c r="AM337" s="179"/>
      <c r="AN337" s="179"/>
      <c r="AO337" s="179"/>
      <c r="AP337" s="179"/>
      <c r="AQ337" s="179"/>
      <c r="AR337" s="179"/>
      <c r="AS337" s="179"/>
      <c r="AT337" s="179"/>
      <c r="AU337" s="179"/>
      <c r="AV337" s="179"/>
      <c r="AW337" s="179"/>
      <c r="AX337" s="179"/>
      <c r="AY337" s="179"/>
      <c r="AZ337" s="179"/>
      <c r="BA337" s="179"/>
      <c r="BB337" s="179"/>
      <c r="BC337" s="179"/>
      <c r="BD337" s="179"/>
    </row>
    <row r="338" spans="1:59" ht="16.149999999999999" customHeight="1">
      <c r="A338" s="179"/>
      <c r="B338" s="179"/>
      <c r="C338" s="836"/>
      <c r="D338" s="837"/>
      <c r="E338" s="837"/>
      <c r="F338" s="837"/>
      <c r="G338" s="837"/>
      <c r="H338" s="838"/>
      <c r="I338" s="847"/>
      <c r="J338" s="846"/>
      <c r="K338" s="846"/>
      <c r="L338" s="846"/>
      <c r="M338" s="846"/>
      <c r="N338" s="846"/>
      <c r="O338" s="846"/>
      <c r="P338" s="822"/>
      <c r="Q338" s="823"/>
      <c r="R338" s="823"/>
      <c r="S338" s="823"/>
      <c r="T338" s="823"/>
      <c r="U338" s="823"/>
      <c r="V338" s="823"/>
      <c r="W338" s="823"/>
      <c r="X338" s="823"/>
      <c r="Y338" s="823"/>
      <c r="Z338" s="823"/>
      <c r="AA338" s="823"/>
      <c r="AB338" s="823"/>
      <c r="AC338" s="823"/>
      <c r="AD338" s="823"/>
      <c r="AE338" s="823"/>
      <c r="AF338" s="823"/>
      <c r="AG338" s="823"/>
      <c r="AH338" s="823"/>
      <c r="AI338" s="823"/>
      <c r="AJ338" s="824"/>
      <c r="AK338" s="179"/>
      <c r="AL338" s="179"/>
      <c r="AM338" s="179"/>
      <c r="AN338" s="179"/>
      <c r="AO338" s="179"/>
      <c r="AP338" s="179"/>
      <c r="AQ338" s="179"/>
      <c r="AR338" s="179"/>
      <c r="AS338" s="179"/>
      <c r="AT338" s="179"/>
      <c r="AU338" s="179"/>
      <c r="AV338" s="179"/>
      <c r="AW338" s="179"/>
      <c r="AX338" s="179"/>
      <c r="AY338" s="179"/>
      <c r="AZ338" s="179"/>
      <c r="BA338" s="179"/>
      <c r="BB338" s="179"/>
      <c r="BC338" s="179"/>
      <c r="BD338" s="179"/>
    </row>
    <row r="339" spans="1:59" ht="16.149999999999999" customHeight="1">
      <c r="A339" s="179"/>
      <c r="B339" s="179"/>
      <c r="C339" s="836"/>
      <c r="D339" s="837"/>
      <c r="E339" s="837"/>
      <c r="F339" s="837"/>
      <c r="G339" s="837"/>
      <c r="H339" s="838"/>
      <c r="I339" s="847"/>
      <c r="J339" s="846"/>
      <c r="K339" s="846"/>
      <c r="L339" s="846"/>
      <c r="M339" s="846"/>
      <c r="N339" s="846"/>
      <c r="O339" s="846"/>
      <c r="P339" s="822"/>
      <c r="Q339" s="823"/>
      <c r="R339" s="823"/>
      <c r="S339" s="823"/>
      <c r="T339" s="823"/>
      <c r="U339" s="823"/>
      <c r="V339" s="823"/>
      <c r="W339" s="823"/>
      <c r="X339" s="823"/>
      <c r="Y339" s="823"/>
      <c r="Z339" s="823"/>
      <c r="AA339" s="823"/>
      <c r="AB339" s="823"/>
      <c r="AC339" s="823"/>
      <c r="AD339" s="823"/>
      <c r="AE339" s="823"/>
      <c r="AF339" s="823"/>
      <c r="AG339" s="823"/>
      <c r="AH339" s="823"/>
      <c r="AI339" s="823"/>
      <c r="AJ339" s="824"/>
      <c r="AK339" s="179"/>
      <c r="AL339" s="179"/>
      <c r="AM339" s="179"/>
      <c r="AN339" s="179"/>
      <c r="AO339" s="179"/>
      <c r="AP339" s="179"/>
      <c r="AQ339" s="179"/>
      <c r="AR339" s="179"/>
      <c r="AS339" s="179"/>
      <c r="AT339" s="179"/>
      <c r="AU339" s="179"/>
      <c r="AV339" s="179"/>
      <c r="AW339" s="179"/>
      <c r="AX339" s="179"/>
      <c r="AY339" s="179"/>
      <c r="AZ339" s="179"/>
      <c r="BA339" s="179"/>
      <c r="BB339" s="179"/>
      <c r="BC339" s="179"/>
      <c r="BD339" s="179"/>
    </row>
    <row r="340" spans="1:59" ht="16.149999999999999" customHeight="1" thickBot="1">
      <c r="A340" s="179"/>
      <c r="B340" s="179"/>
      <c r="C340" s="839"/>
      <c r="D340" s="840"/>
      <c r="E340" s="840"/>
      <c r="F340" s="840"/>
      <c r="G340" s="840"/>
      <c r="H340" s="841"/>
      <c r="I340" s="891"/>
      <c r="J340" s="892"/>
      <c r="K340" s="892"/>
      <c r="L340" s="892"/>
      <c r="M340" s="892"/>
      <c r="N340" s="892"/>
      <c r="O340" s="892"/>
      <c r="P340" s="825"/>
      <c r="Q340" s="826"/>
      <c r="R340" s="826"/>
      <c r="S340" s="826"/>
      <c r="T340" s="826"/>
      <c r="U340" s="826"/>
      <c r="V340" s="826"/>
      <c r="W340" s="826"/>
      <c r="X340" s="826"/>
      <c r="Y340" s="826"/>
      <c r="Z340" s="826"/>
      <c r="AA340" s="826"/>
      <c r="AB340" s="826"/>
      <c r="AC340" s="826"/>
      <c r="AD340" s="826"/>
      <c r="AE340" s="826"/>
      <c r="AF340" s="826"/>
      <c r="AG340" s="826"/>
      <c r="AH340" s="826"/>
      <c r="AI340" s="826"/>
      <c r="AJ340" s="827"/>
      <c r="AK340" s="179"/>
      <c r="AL340" s="179"/>
      <c r="AM340" s="179"/>
      <c r="AN340" s="179"/>
      <c r="AO340" s="179"/>
      <c r="AP340" s="179"/>
      <c r="AQ340" s="179"/>
      <c r="AR340" s="179"/>
      <c r="AS340" s="179"/>
      <c r="AT340" s="179"/>
      <c r="AU340" s="179"/>
      <c r="AV340" s="179"/>
      <c r="AW340" s="179"/>
      <c r="AX340" s="179"/>
      <c r="AY340" s="179"/>
      <c r="AZ340" s="179"/>
      <c r="BA340" s="179"/>
      <c r="BB340" s="179"/>
      <c r="BC340" s="179"/>
      <c r="BD340" s="179"/>
    </row>
    <row r="341" spans="1:59" ht="16.149999999999999" hidden="1" customHeight="1">
      <c r="A341" s="179"/>
      <c r="B341" s="179"/>
      <c r="C341" s="215" t="s">
        <v>149</v>
      </c>
      <c r="D341" s="179"/>
      <c r="E341" s="179"/>
      <c r="F341" s="179"/>
      <c r="G341" s="179"/>
      <c r="H341" s="179"/>
      <c r="I341" s="179"/>
      <c r="J341" s="179"/>
      <c r="K341" s="179"/>
      <c r="L341" s="179"/>
      <c r="M341" s="179"/>
      <c r="N341" s="179"/>
      <c r="O341" s="179"/>
      <c r="P341" s="179"/>
      <c r="Q341" s="179"/>
      <c r="R341" s="179"/>
      <c r="S341" s="179"/>
      <c r="T341" s="179"/>
      <c r="U341" s="179"/>
      <c r="V341" s="179"/>
      <c r="W341" s="179"/>
      <c r="X341" s="179"/>
      <c r="Y341" s="179"/>
      <c r="Z341" s="179"/>
      <c r="AA341" s="179"/>
      <c r="AB341" s="179"/>
      <c r="AC341" s="179"/>
      <c r="AD341" s="179"/>
      <c r="AE341" s="179"/>
      <c r="AF341" s="179"/>
      <c r="AG341" s="179"/>
      <c r="AH341" s="179"/>
      <c r="AI341" s="179"/>
      <c r="AJ341" s="179"/>
      <c r="AK341" s="179"/>
      <c r="AL341" s="179"/>
      <c r="AM341" s="179"/>
      <c r="AN341" s="179"/>
      <c r="AO341" s="179"/>
      <c r="AP341" s="179"/>
      <c r="AQ341" s="179"/>
      <c r="AR341" s="179"/>
      <c r="AS341" s="179"/>
      <c r="AT341" s="179"/>
      <c r="AU341" s="179"/>
      <c r="AV341" s="179"/>
      <c r="AW341" s="179"/>
      <c r="AX341" s="179"/>
      <c r="AY341" s="179"/>
      <c r="AZ341" s="179"/>
      <c r="BA341" s="179"/>
      <c r="BB341" s="179"/>
      <c r="BC341" s="179"/>
      <c r="BD341" s="179"/>
    </row>
    <row r="342" spans="1:59" ht="16.149999999999999" hidden="1" customHeight="1">
      <c r="A342" s="179"/>
      <c r="B342" s="179"/>
      <c r="C342" s="179"/>
      <c r="D342" s="179"/>
      <c r="E342" s="179"/>
      <c r="F342" s="179"/>
      <c r="G342" s="179"/>
      <c r="H342" s="179"/>
      <c r="I342" s="179"/>
      <c r="J342" s="179"/>
      <c r="K342" s="179"/>
      <c r="L342" s="179"/>
      <c r="M342" s="179"/>
      <c r="N342" s="179"/>
      <c r="O342" s="179"/>
      <c r="P342" s="179"/>
      <c r="Q342" s="179"/>
      <c r="R342" s="179"/>
      <c r="S342" s="179"/>
      <c r="T342" s="179"/>
      <c r="U342" s="179"/>
      <c r="V342" s="179"/>
      <c r="W342" s="179"/>
      <c r="X342" s="179"/>
      <c r="Y342" s="179"/>
      <c r="Z342" s="179"/>
      <c r="AA342" s="179"/>
      <c r="AB342" s="179"/>
      <c r="AC342" s="179"/>
      <c r="AD342" s="179"/>
      <c r="AE342" s="179"/>
      <c r="AF342" s="179"/>
      <c r="AG342" s="179"/>
      <c r="AH342" s="179"/>
      <c r="AI342" s="179"/>
      <c r="AJ342" s="179"/>
      <c r="AK342" s="179"/>
      <c r="AL342" s="179"/>
      <c r="AM342" s="179"/>
      <c r="AN342" s="179"/>
      <c r="AO342" s="179"/>
      <c r="AP342" s="179"/>
      <c r="AQ342" s="179"/>
      <c r="AR342" s="179"/>
      <c r="AS342" s="179"/>
      <c r="AT342" s="179"/>
      <c r="AU342" s="179"/>
      <c r="AV342" s="179"/>
      <c r="AW342" s="179"/>
      <c r="AX342" s="179"/>
      <c r="AY342" s="179"/>
      <c r="AZ342" s="179"/>
      <c r="BA342" s="179"/>
      <c r="BB342" s="179"/>
      <c r="BC342" s="179"/>
      <c r="BD342" s="179"/>
    </row>
    <row r="343" spans="1:59" ht="6" customHeight="1" thickBot="1">
      <c r="A343" s="179"/>
      <c r="B343" s="179"/>
      <c r="C343" s="873" t="s">
        <v>199</v>
      </c>
      <c r="D343" s="874"/>
      <c r="E343" s="874"/>
      <c r="F343" s="874"/>
      <c r="G343" s="874"/>
      <c r="H343" s="875"/>
      <c r="I343" s="222"/>
      <c r="J343" s="222"/>
      <c r="K343" s="222"/>
      <c r="L343" s="222"/>
      <c r="M343" s="222"/>
      <c r="N343" s="222"/>
      <c r="O343" s="222"/>
      <c r="P343" s="222"/>
      <c r="Q343" s="222"/>
      <c r="R343" s="222"/>
      <c r="S343" s="222"/>
      <c r="T343" s="222"/>
      <c r="U343" s="222"/>
      <c r="V343" s="222"/>
      <c r="W343" s="222"/>
      <c r="X343" s="222"/>
      <c r="Y343" s="222"/>
      <c r="Z343" s="222"/>
      <c r="AA343" s="222"/>
      <c r="AB343" s="222"/>
      <c r="AC343" s="222"/>
      <c r="AD343" s="222"/>
      <c r="AE343" s="222"/>
      <c r="AF343" s="222"/>
      <c r="AG343" s="222"/>
      <c r="AH343" s="222"/>
      <c r="AI343" s="222"/>
      <c r="AJ343" s="243"/>
      <c r="AK343" s="179"/>
      <c r="AL343" s="179"/>
      <c r="AM343" s="179"/>
      <c r="AN343" s="179"/>
      <c r="AO343" s="179"/>
      <c r="AP343" s="179"/>
      <c r="AQ343" s="179"/>
      <c r="AR343" s="179"/>
      <c r="AS343" s="179"/>
      <c r="AT343" s="179"/>
      <c r="AU343" s="179"/>
      <c r="AV343" s="179"/>
      <c r="AW343" s="179"/>
      <c r="AX343" s="179"/>
      <c r="AY343" s="179"/>
      <c r="AZ343" s="179"/>
      <c r="BA343" s="179"/>
      <c r="BB343" s="179"/>
      <c r="BC343" s="179"/>
      <c r="BD343" s="179"/>
    </row>
    <row r="344" spans="1:59" ht="16.149999999999999" customHeight="1" thickBot="1">
      <c r="A344" s="179"/>
      <c r="B344" s="179"/>
      <c r="C344" s="876"/>
      <c r="D344" s="877"/>
      <c r="E344" s="877"/>
      <c r="F344" s="877"/>
      <c r="G344" s="877"/>
      <c r="H344" s="878"/>
      <c r="I344" s="179"/>
      <c r="J344" s="238"/>
      <c r="K344" s="179"/>
      <c r="L344" s="179" t="s">
        <v>200</v>
      </c>
      <c r="M344" s="179"/>
      <c r="N344" s="179"/>
      <c r="O344" s="179"/>
      <c r="P344" s="179"/>
      <c r="Q344" s="179"/>
      <c r="R344" s="179"/>
      <c r="S344" s="179"/>
      <c r="T344" s="179"/>
      <c r="U344" s="179"/>
      <c r="V344" s="179"/>
      <c r="W344" s="179"/>
      <c r="X344" s="179"/>
      <c r="Y344" s="179"/>
      <c r="Z344" s="179"/>
      <c r="AA344" s="179"/>
      <c r="AB344" s="179"/>
      <c r="AC344" s="179"/>
      <c r="AD344" s="179"/>
      <c r="AE344" s="179"/>
      <c r="AF344" s="179"/>
      <c r="AG344" s="179"/>
      <c r="AH344" s="179"/>
      <c r="AI344" s="179"/>
      <c r="AJ344" s="241"/>
      <c r="AK344" s="179"/>
      <c r="AL344" s="179"/>
      <c r="AM344" s="179"/>
      <c r="AN344" s="179"/>
      <c r="AO344" s="179"/>
      <c r="AP344" s="179"/>
      <c r="AQ344" s="179"/>
      <c r="AR344" s="179"/>
      <c r="AS344" s="179"/>
      <c r="AT344" s="179"/>
      <c r="AU344" s="179"/>
      <c r="AV344" s="179"/>
      <c r="AW344" s="179"/>
      <c r="AX344" s="179"/>
      <c r="AY344" s="179"/>
      <c r="AZ344" s="179"/>
      <c r="BA344" s="179"/>
      <c r="BB344" s="179"/>
      <c r="BC344" s="179"/>
      <c r="BD344" s="179"/>
      <c r="BF344" s="281" t="b">
        <v>0</v>
      </c>
    </row>
    <row r="345" spans="1:59" ht="6" customHeight="1" thickBot="1">
      <c r="A345" s="179"/>
      <c r="B345" s="179"/>
      <c r="C345" s="879"/>
      <c r="D345" s="880"/>
      <c r="E345" s="880"/>
      <c r="F345" s="880"/>
      <c r="G345" s="880"/>
      <c r="H345" s="881"/>
      <c r="I345" s="179"/>
      <c r="J345" s="179"/>
      <c r="K345" s="179"/>
      <c r="L345" s="179"/>
      <c r="M345" s="179"/>
      <c r="N345" s="179"/>
      <c r="O345" s="179"/>
      <c r="P345" s="179"/>
      <c r="Q345" s="179"/>
      <c r="R345" s="179"/>
      <c r="S345" s="179"/>
      <c r="T345" s="179"/>
      <c r="U345" s="179"/>
      <c r="V345" s="179"/>
      <c r="W345" s="179"/>
      <c r="X345" s="179"/>
      <c r="Y345" s="179"/>
      <c r="Z345" s="179"/>
      <c r="AA345" s="179"/>
      <c r="AB345" s="179"/>
      <c r="AC345" s="179"/>
      <c r="AD345" s="179"/>
      <c r="AE345" s="179"/>
      <c r="AF345" s="179"/>
      <c r="AG345" s="179"/>
      <c r="AH345" s="179"/>
      <c r="AI345" s="179"/>
      <c r="AJ345" s="241"/>
      <c r="AK345" s="179"/>
      <c r="AL345" s="179"/>
      <c r="AM345" s="179"/>
      <c r="AN345" s="179"/>
      <c r="AO345" s="179"/>
      <c r="AP345" s="179"/>
      <c r="AQ345" s="179"/>
      <c r="AR345" s="179"/>
      <c r="AS345" s="179"/>
      <c r="AT345" s="179"/>
      <c r="AU345" s="179"/>
      <c r="AV345" s="179"/>
      <c r="AW345" s="179"/>
      <c r="AX345" s="179"/>
      <c r="AY345" s="179"/>
      <c r="AZ345" s="179"/>
      <c r="BA345" s="179"/>
      <c r="BB345" s="179"/>
      <c r="BC345" s="179"/>
      <c r="BD345" s="179"/>
    </row>
    <row r="346" spans="1:59" ht="16.149999999999999" customHeight="1" thickBot="1">
      <c r="A346" s="179"/>
      <c r="B346" s="179"/>
      <c r="C346" s="879"/>
      <c r="D346" s="880"/>
      <c r="E346" s="880"/>
      <c r="F346" s="880"/>
      <c r="G346" s="880"/>
      <c r="H346" s="881"/>
      <c r="I346" s="179"/>
      <c r="J346" s="238"/>
      <c r="K346" s="179"/>
      <c r="L346" s="179" t="s">
        <v>201</v>
      </c>
      <c r="M346" s="179"/>
      <c r="N346" s="179"/>
      <c r="O346" s="179"/>
      <c r="P346" s="179"/>
      <c r="Q346" s="179"/>
      <c r="R346" s="179"/>
      <c r="S346" s="179"/>
      <c r="T346" s="179"/>
      <c r="U346" s="179"/>
      <c r="V346" s="179"/>
      <c r="W346" s="179"/>
      <c r="X346" s="179"/>
      <c r="Y346" s="179"/>
      <c r="Z346" s="179"/>
      <c r="AA346" s="179"/>
      <c r="AB346" s="179"/>
      <c r="AC346" s="179"/>
      <c r="AD346" s="179"/>
      <c r="AE346" s="179"/>
      <c r="AF346" s="179"/>
      <c r="AG346" s="179"/>
      <c r="AH346" s="179"/>
      <c r="AI346" s="179"/>
      <c r="AJ346" s="241"/>
      <c r="AK346" s="179"/>
      <c r="AL346" s="179"/>
      <c r="AM346" s="497" t="s">
        <v>189</v>
      </c>
      <c r="AN346" s="497"/>
      <c r="AO346" s="497"/>
      <c r="AP346" s="497"/>
      <c r="AQ346" s="497"/>
      <c r="AR346" s="497"/>
      <c r="AS346" s="497"/>
      <c r="AT346" s="497"/>
      <c r="AU346" s="497"/>
      <c r="AV346" s="497"/>
      <c r="AW346" s="497"/>
      <c r="AX346" s="497"/>
      <c r="AY346" s="497"/>
      <c r="AZ346" s="497"/>
      <c r="BA346" s="497"/>
      <c r="BB346" s="497"/>
      <c r="BC346" s="497"/>
      <c r="BD346" s="179"/>
      <c r="BG346" s="102" t="s">
        <v>191</v>
      </c>
    </row>
    <row r="347" spans="1:59" ht="6" customHeight="1" thickBot="1">
      <c r="A347" s="179"/>
      <c r="B347" s="179"/>
      <c r="C347" s="879"/>
      <c r="D347" s="880"/>
      <c r="E347" s="880"/>
      <c r="F347" s="880"/>
      <c r="G347" s="880"/>
      <c r="H347" s="881"/>
      <c r="I347" s="179"/>
      <c r="J347" s="179"/>
      <c r="K347" s="179"/>
      <c r="L347" s="179"/>
      <c r="M347" s="179"/>
      <c r="N347" s="179"/>
      <c r="O347" s="179"/>
      <c r="P347" s="179"/>
      <c r="Q347" s="179"/>
      <c r="R347" s="179"/>
      <c r="S347" s="179"/>
      <c r="T347" s="179"/>
      <c r="U347" s="179"/>
      <c r="V347" s="179"/>
      <c r="W347" s="179"/>
      <c r="X347" s="179"/>
      <c r="Y347" s="179"/>
      <c r="Z347" s="179"/>
      <c r="AA347" s="179"/>
      <c r="AB347" s="179"/>
      <c r="AC347" s="179"/>
      <c r="AD347" s="179"/>
      <c r="AE347" s="179"/>
      <c r="AF347" s="179"/>
      <c r="AG347" s="179"/>
      <c r="AH347" s="179"/>
      <c r="AI347" s="179"/>
      <c r="AJ347" s="241"/>
      <c r="AK347" s="179"/>
      <c r="AL347" s="179"/>
      <c r="AM347" s="497"/>
      <c r="AN347" s="497"/>
      <c r="AO347" s="497"/>
      <c r="AP347" s="497"/>
      <c r="AQ347" s="497"/>
      <c r="AR347" s="497"/>
      <c r="AS347" s="497"/>
      <c r="AT347" s="497"/>
      <c r="AU347" s="497"/>
      <c r="AV347" s="497"/>
      <c r="AW347" s="497"/>
      <c r="AX347" s="497"/>
      <c r="AY347" s="497"/>
      <c r="AZ347" s="497"/>
      <c r="BA347" s="497"/>
      <c r="BB347" s="497"/>
      <c r="BC347" s="497"/>
      <c r="BD347" s="179"/>
    </row>
    <row r="348" spans="1:59" ht="16.149999999999999" customHeight="1" thickBot="1">
      <c r="A348" s="179"/>
      <c r="B348" s="179"/>
      <c r="C348" s="879"/>
      <c r="D348" s="880"/>
      <c r="E348" s="880"/>
      <c r="F348" s="880"/>
      <c r="G348" s="880"/>
      <c r="H348" s="881"/>
      <c r="I348" s="179"/>
      <c r="J348" s="238"/>
      <c r="K348" s="179"/>
      <c r="L348" s="179" t="s">
        <v>202</v>
      </c>
      <c r="M348" s="179"/>
      <c r="N348" s="179"/>
      <c r="O348" s="179"/>
      <c r="P348" s="179"/>
      <c r="Q348" s="179"/>
      <c r="R348" s="179"/>
      <c r="S348" s="179"/>
      <c r="T348" s="179"/>
      <c r="U348" s="179"/>
      <c r="V348" s="179"/>
      <c r="W348" s="179"/>
      <c r="X348" s="179"/>
      <c r="Y348" s="179"/>
      <c r="Z348" s="179"/>
      <c r="AA348" s="179"/>
      <c r="AB348" s="179"/>
      <c r="AC348" s="179"/>
      <c r="AD348" s="179"/>
      <c r="AE348" s="179"/>
      <c r="AF348" s="179"/>
      <c r="AG348" s="179"/>
      <c r="AH348" s="179"/>
      <c r="AI348" s="179"/>
      <c r="AJ348" s="241"/>
      <c r="AK348" s="179"/>
      <c r="AL348" s="179"/>
      <c r="AM348" s="497"/>
      <c r="AN348" s="497"/>
      <c r="AO348" s="497"/>
      <c r="AP348" s="497"/>
      <c r="AQ348" s="497"/>
      <c r="AR348" s="497"/>
      <c r="AS348" s="497"/>
      <c r="AT348" s="497"/>
      <c r="AU348" s="497"/>
      <c r="AV348" s="497"/>
      <c r="AW348" s="497"/>
      <c r="AX348" s="497"/>
      <c r="AY348" s="497"/>
      <c r="AZ348" s="497"/>
      <c r="BA348" s="497"/>
      <c r="BB348" s="497"/>
      <c r="BC348" s="497"/>
      <c r="BD348" s="179"/>
    </row>
    <row r="349" spans="1:59" ht="6" customHeight="1" thickBot="1">
      <c r="A349" s="179"/>
      <c r="B349" s="179"/>
      <c r="C349" s="879"/>
      <c r="D349" s="880"/>
      <c r="E349" s="880"/>
      <c r="F349" s="880"/>
      <c r="G349" s="880"/>
      <c r="H349" s="881"/>
      <c r="I349" s="179"/>
      <c r="J349" s="179"/>
      <c r="K349" s="179"/>
      <c r="L349" s="179"/>
      <c r="M349" s="179"/>
      <c r="N349" s="179"/>
      <c r="O349" s="179"/>
      <c r="P349" s="179"/>
      <c r="Q349" s="179"/>
      <c r="R349" s="179"/>
      <c r="S349" s="179"/>
      <c r="T349" s="179"/>
      <c r="U349" s="179"/>
      <c r="V349" s="179"/>
      <c r="W349" s="179"/>
      <c r="X349" s="179"/>
      <c r="Y349" s="179"/>
      <c r="Z349" s="179"/>
      <c r="AA349" s="179"/>
      <c r="AB349" s="179"/>
      <c r="AC349" s="179"/>
      <c r="AD349" s="179"/>
      <c r="AE349" s="179"/>
      <c r="AF349" s="179"/>
      <c r="AG349" s="179"/>
      <c r="AH349" s="179"/>
      <c r="AI349" s="179"/>
      <c r="AJ349" s="241"/>
      <c r="AK349" s="179"/>
      <c r="AL349" s="179"/>
      <c r="AM349" s="497"/>
      <c r="AN349" s="497"/>
      <c r="AO349" s="497"/>
      <c r="AP349" s="497"/>
      <c r="AQ349" s="497"/>
      <c r="AR349" s="497"/>
      <c r="AS349" s="497"/>
      <c r="AT349" s="497"/>
      <c r="AU349" s="497"/>
      <c r="AV349" s="497"/>
      <c r="AW349" s="497"/>
      <c r="AX349" s="497"/>
      <c r="AY349" s="497"/>
      <c r="AZ349" s="497"/>
      <c r="BA349" s="497"/>
      <c r="BB349" s="497"/>
      <c r="BC349" s="497"/>
      <c r="BD349" s="179"/>
    </row>
    <row r="350" spans="1:59" ht="16.149999999999999" customHeight="1" thickBot="1">
      <c r="A350" s="179"/>
      <c r="B350" s="179"/>
      <c r="C350" s="879"/>
      <c r="D350" s="880"/>
      <c r="E350" s="880"/>
      <c r="F350" s="880"/>
      <c r="G350" s="880"/>
      <c r="H350" s="881"/>
      <c r="I350" s="179"/>
      <c r="J350" s="238"/>
      <c r="K350" s="179"/>
      <c r="L350" s="179" t="s">
        <v>193</v>
      </c>
      <c r="M350" s="179"/>
      <c r="N350" s="179"/>
      <c r="O350" s="179"/>
      <c r="P350" s="179"/>
      <c r="Q350" s="179"/>
      <c r="R350" s="179"/>
      <c r="S350" s="179"/>
      <c r="T350" s="179"/>
      <c r="U350" s="179"/>
      <c r="V350" s="179"/>
      <c r="W350" s="179"/>
      <c r="X350" s="179"/>
      <c r="Y350" s="179"/>
      <c r="Z350" s="179"/>
      <c r="AA350" s="179"/>
      <c r="AB350" s="179"/>
      <c r="AC350" s="179"/>
      <c r="AD350" s="179"/>
      <c r="AE350" s="179"/>
      <c r="AF350" s="179"/>
      <c r="AG350" s="179"/>
      <c r="AH350" s="179"/>
      <c r="AI350" s="179"/>
      <c r="AJ350" s="241"/>
      <c r="AK350" s="179"/>
      <c r="AL350" s="179"/>
      <c r="AM350" s="179"/>
      <c r="AN350" s="179"/>
      <c r="AO350" s="179"/>
      <c r="AP350" s="179"/>
      <c r="AQ350" s="179"/>
      <c r="AR350" s="179"/>
      <c r="AS350" s="179"/>
      <c r="AT350" s="179"/>
      <c r="AU350" s="179"/>
      <c r="AV350" s="179"/>
      <c r="AW350" s="179"/>
      <c r="AX350" s="179"/>
      <c r="AY350" s="179"/>
      <c r="AZ350" s="179"/>
      <c r="BA350" s="179"/>
      <c r="BB350" s="179"/>
      <c r="BC350" s="179"/>
      <c r="BD350" s="179"/>
    </row>
    <row r="351" spans="1:59" ht="6" customHeight="1">
      <c r="A351" s="179"/>
      <c r="B351" s="179"/>
      <c r="C351" s="879"/>
      <c r="D351" s="880"/>
      <c r="E351" s="880"/>
      <c r="F351" s="880"/>
      <c r="G351" s="880"/>
      <c r="H351" s="881"/>
      <c r="I351" s="236"/>
      <c r="J351" s="239"/>
      <c r="K351" s="239"/>
      <c r="L351" s="239"/>
      <c r="M351" s="239"/>
      <c r="N351" s="239"/>
      <c r="O351" s="239"/>
      <c r="P351" s="239"/>
      <c r="Q351" s="239"/>
      <c r="R351" s="239"/>
      <c r="S351" s="239"/>
      <c r="T351" s="239"/>
      <c r="U351" s="239"/>
      <c r="V351" s="239"/>
      <c r="W351" s="239"/>
      <c r="X351" s="239"/>
      <c r="Y351" s="239"/>
      <c r="Z351" s="239"/>
      <c r="AA351" s="239"/>
      <c r="AB351" s="239"/>
      <c r="AC351" s="239"/>
      <c r="AD351" s="239"/>
      <c r="AE351" s="239"/>
      <c r="AF351" s="239"/>
      <c r="AG351" s="239"/>
      <c r="AH351" s="239"/>
      <c r="AI351" s="239"/>
      <c r="AJ351" s="242"/>
      <c r="AK351" s="179"/>
      <c r="AL351" s="179"/>
      <c r="AM351" s="179"/>
      <c r="AN351" s="179"/>
      <c r="AO351" s="179"/>
      <c r="AP351" s="179"/>
      <c r="AQ351" s="179"/>
      <c r="AR351" s="179"/>
      <c r="AS351" s="179"/>
      <c r="AT351" s="179"/>
      <c r="AU351" s="179"/>
      <c r="AV351" s="179"/>
      <c r="AW351" s="179"/>
      <c r="AX351" s="179"/>
      <c r="AY351" s="179"/>
      <c r="AZ351" s="179"/>
      <c r="BA351" s="179"/>
      <c r="BB351" s="179"/>
      <c r="BC351" s="179"/>
      <c r="BD351" s="179"/>
    </row>
    <row r="352" spans="1:59" ht="16.149999999999999" customHeight="1" thickBot="1">
      <c r="A352" s="179"/>
      <c r="B352" s="179"/>
      <c r="C352" s="879"/>
      <c r="D352" s="880"/>
      <c r="E352" s="880"/>
      <c r="F352" s="880"/>
      <c r="G352" s="880"/>
      <c r="H352" s="881"/>
      <c r="I352" s="179" t="s">
        <v>179</v>
      </c>
      <c r="J352" s="179"/>
      <c r="K352" s="179"/>
      <c r="L352" s="179"/>
      <c r="M352" s="179"/>
      <c r="N352" s="179"/>
      <c r="O352" s="179"/>
      <c r="P352" s="179"/>
      <c r="Q352" s="179"/>
      <c r="R352" s="179"/>
      <c r="S352" s="179"/>
      <c r="T352" s="179"/>
      <c r="U352" s="179"/>
      <c r="V352" s="179"/>
      <c r="W352" s="179"/>
      <c r="X352" s="179"/>
      <c r="Y352" s="179"/>
      <c r="Z352" s="179"/>
      <c r="AA352" s="179"/>
      <c r="AB352" s="179"/>
      <c r="AC352" s="179"/>
      <c r="AD352" s="179"/>
      <c r="AE352" s="179"/>
      <c r="AF352" s="179"/>
      <c r="AG352" s="179"/>
      <c r="AH352" s="179"/>
      <c r="AI352" s="179"/>
      <c r="AJ352" s="241"/>
      <c r="AK352" s="179"/>
      <c r="AL352" s="179"/>
      <c r="AM352" s="179"/>
      <c r="AN352" s="179"/>
      <c r="AO352" s="179"/>
      <c r="AP352" s="179"/>
      <c r="AQ352" s="179"/>
      <c r="AR352" s="179"/>
      <c r="AS352" s="179"/>
      <c r="AT352" s="179"/>
      <c r="AU352" s="179"/>
      <c r="AV352" s="179"/>
      <c r="AW352" s="179"/>
      <c r="AX352" s="179"/>
      <c r="AY352" s="179"/>
      <c r="AZ352" s="179"/>
      <c r="BA352" s="179"/>
      <c r="BB352" s="179"/>
      <c r="BC352" s="179"/>
      <c r="BD352" s="179"/>
    </row>
    <row r="353" spans="1:56" ht="16.149999999999999" customHeight="1">
      <c r="A353" s="179"/>
      <c r="B353" s="179"/>
      <c r="C353" s="879"/>
      <c r="D353" s="880"/>
      <c r="E353" s="880"/>
      <c r="F353" s="880"/>
      <c r="G353" s="880"/>
      <c r="H353" s="880"/>
      <c r="I353" s="819"/>
      <c r="J353" s="820"/>
      <c r="K353" s="820"/>
      <c r="L353" s="820"/>
      <c r="M353" s="820"/>
      <c r="N353" s="820"/>
      <c r="O353" s="820"/>
      <c r="P353" s="820"/>
      <c r="Q353" s="820"/>
      <c r="R353" s="820"/>
      <c r="S353" s="820"/>
      <c r="T353" s="820"/>
      <c r="U353" s="820"/>
      <c r="V353" s="820"/>
      <c r="W353" s="820"/>
      <c r="X353" s="820"/>
      <c r="Y353" s="820"/>
      <c r="Z353" s="820"/>
      <c r="AA353" s="820"/>
      <c r="AB353" s="820"/>
      <c r="AC353" s="820"/>
      <c r="AD353" s="820"/>
      <c r="AE353" s="820"/>
      <c r="AF353" s="820"/>
      <c r="AG353" s="820"/>
      <c r="AH353" s="820"/>
      <c r="AI353" s="820"/>
      <c r="AJ353" s="821"/>
      <c r="AK353" s="179"/>
      <c r="AL353" s="179"/>
      <c r="AM353" s="179"/>
      <c r="AN353" s="179"/>
      <c r="AO353" s="179"/>
      <c r="AP353" s="179"/>
      <c r="AQ353" s="179"/>
      <c r="AR353" s="179"/>
      <c r="AS353" s="179"/>
      <c r="AT353" s="179"/>
      <c r="AU353" s="179"/>
      <c r="AV353" s="179"/>
      <c r="AW353" s="179"/>
      <c r="AX353" s="179"/>
      <c r="AY353" s="179"/>
      <c r="AZ353" s="179"/>
      <c r="BA353" s="179"/>
      <c r="BB353" s="179"/>
      <c r="BC353" s="179"/>
      <c r="BD353" s="179"/>
    </row>
    <row r="354" spans="1:56" ht="16.149999999999999" customHeight="1">
      <c r="A354" s="179"/>
      <c r="B354" s="179"/>
      <c r="C354" s="879"/>
      <c r="D354" s="880"/>
      <c r="E354" s="880"/>
      <c r="F354" s="880"/>
      <c r="G354" s="880"/>
      <c r="H354" s="880"/>
      <c r="I354" s="822"/>
      <c r="J354" s="823"/>
      <c r="K354" s="823"/>
      <c r="L354" s="823"/>
      <c r="M354" s="823"/>
      <c r="N354" s="823"/>
      <c r="O354" s="823"/>
      <c r="P354" s="823"/>
      <c r="Q354" s="823"/>
      <c r="R354" s="823"/>
      <c r="S354" s="823"/>
      <c r="T354" s="823"/>
      <c r="U354" s="823"/>
      <c r="V354" s="823"/>
      <c r="W354" s="823"/>
      <c r="X354" s="823"/>
      <c r="Y354" s="823"/>
      <c r="Z354" s="823"/>
      <c r="AA354" s="823"/>
      <c r="AB354" s="823"/>
      <c r="AC354" s="823"/>
      <c r="AD354" s="823"/>
      <c r="AE354" s="823"/>
      <c r="AF354" s="823"/>
      <c r="AG354" s="823"/>
      <c r="AH354" s="823"/>
      <c r="AI354" s="823"/>
      <c r="AJ354" s="824"/>
      <c r="AK354" s="179"/>
      <c r="AL354" s="179"/>
      <c r="AM354" s="179"/>
      <c r="AN354" s="179"/>
      <c r="AO354" s="179"/>
      <c r="AP354" s="179"/>
      <c r="AQ354" s="179"/>
      <c r="AR354" s="179"/>
      <c r="AS354" s="179"/>
      <c r="AT354" s="179"/>
      <c r="AU354" s="179"/>
      <c r="AV354" s="179"/>
      <c r="AW354" s="179"/>
      <c r="AX354" s="179"/>
      <c r="AY354" s="179"/>
      <c r="AZ354" s="179"/>
      <c r="BA354" s="179"/>
      <c r="BB354" s="179"/>
      <c r="BC354" s="179"/>
      <c r="BD354" s="179"/>
    </row>
    <row r="355" spans="1:56" ht="16.149999999999999" customHeight="1">
      <c r="A355" s="179"/>
      <c r="B355" s="179"/>
      <c r="C355" s="879"/>
      <c r="D355" s="880"/>
      <c r="E355" s="880"/>
      <c r="F355" s="880"/>
      <c r="G355" s="880"/>
      <c r="H355" s="880"/>
      <c r="I355" s="822"/>
      <c r="J355" s="823"/>
      <c r="K355" s="823"/>
      <c r="L355" s="823"/>
      <c r="M355" s="823"/>
      <c r="N355" s="823"/>
      <c r="O355" s="823"/>
      <c r="P355" s="823"/>
      <c r="Q355" s="823"/>
      <c r="R355" s="823"/>
      <c r="S355" s="823"/>
      <c r="T355" s="823"/>
      <c r="U355" s="823"/>
      <c r="V355" s="823"/>
      <c r="W355" s="823"/>
      <c r="X355" s="823"/>
      <c r="Y355" s="823"/>
      <c r="Z355" s="823"/>
      <c r="AA355" s="823"/>
      <c r="AB355" s="823"/>
      <c r="AC355" s="823"/>
      <c r="AD355" s="823"/>
      <c r="AE355" s="823"/>
      <c r="AF355" s="823"/>
      <c r="AG355" s="823"/>
      <c r="AH355" s="823"/>
      <c r="AI355" s="823"/>
      <c r="AJ355" s="824"/>
      <c r="AK355" s="179"/>
      <c r="AL355" s="179"/>
      <c r="AM355" s="179"/>
      <c r="AN355" s="179"/>
      <c r="AO355" s="179"/>
      <c r="AP355" s="179"/>
      <c r="AQ355" s="179"/>
      <c r="AR355" s="179"/>
      <c r="AS355" s="179"/>
      <c r="AT355" s="179"/>
      <c r="AU355" s="179"/>
      <c r="AV355" s="179"/>
      <c r="AW355" s="179"/>
      <c r="AX355" s="179"/>
      <c r="AY355" s="179"/>
      <c r="AZ355" s="179"/>
      <c r="BA355" s="179"/>
      <c r="BB355" s="179"/>
      <c r="BC355" s="179"/>
      <c r="BD355" s="179"/>
    </row>
    <row r="356" spans="1:56" ht="16.149999999999999" customHeight="1">
      <c r="A356" s="179"/>
      <c r="B356" s="179"/>
      <c r="C356" s="879"/>
      <c r="D356" s="880"/>
      <c r="E356" s="880"/>
      <c r="F356" s="880"/>
      <c r="G356" s="880"/>
      <c r="H356" s="880"/>
      <c r="I356" s="822"/>
      <c r="J356" s="823"/>
      <c r="K356" s="823"/>
      <c r="L356" s="823"/>
      <c r="M356" s="823"/>
      <c r="N356" s="823"/>
      <c r="O356" s="823"/>
      <c r="P356" s="823"/>
      <c r="Q356" s="823"/>
      <c r="R356" s="823"/>
      <c r="S356" s="823"/>
      <c r="T356" s="823"/>
      <c r="U356" s="823"/>
      <c r="V356" s="823"/>
      <c r="W356" s="823"/>
      <c r="X356" s="823"/>
      <c r="Y356" s="823"/>
      <c r="Z356" s="823"/>
      <c r="AA356" s="823"/>
      <c r="AB356" s="823"/>
      <c r="AC356" s="823"/>
      <c r="AD356" s="823"/>
      <c r="AE356" s="823"/>
      <c r="AF356" s="823"/>
      <c r="AG356" s="823"/>
      <c r="AH356" s="823"/>
      <c r="AI356" s="823"/>
      <c r="AJ356" s="824"/>
      <c r="AK356" s="179"/>
      <c r="AL356" s="179"/>
      <c r="AM356" s="179"/>
      <c r="AN356" s="179"/>
      <c r="AO356" s="179"/>
      <c r="AP356" s="179"/>
      <c r="AQ356" s="179"/>
      <c r="AR356" s="179"/>
      <c r="AS356" s="179"/>
      <c r="AT356" s="179"/>
      <c r="AU356" s="179"/>
      <c r="AV356" s="179"/>
      <c r="AW356" s="179"/>
      <c r="AX356" s="179"/>
      <c r="AY356" s="179"/>
      <c r="AZ356" s="179"/>
      <c r="BA356" s="179"/>
      <c r="BB356" s="179"/>
      <c r="BC356" s="179"/>
      <c r="BD356" s="179"/>
    </row>
    <row r="357" spans="1:56" ht="16.149999999999999" customHeight="1">
      <c r="A357" s="179"/>
      <c r="B357" s="179"/>
      <c r="C357" s="879"/>
      <c r="D357" s="880"/>
      <c r="E357" s="880"/>
      <c r="F357" s="880"/>
      <c r="G357" s="880"/>
      <c r="H357" s="880"/>
      <c r="I357" s="822"/>
      <c r="J357" s="823"/>
      <c r="K357" s="823"/>
      <c r="L357" s="823"/>
      <c r="M357" s="823"/>
      <c r="N357" s="823"/>
      <c r="O357" s="823"/>
      <c r="P357" s="823"/>
      <c r="Q357" s="823"/>
      <c r="R357" s="823"/>
      <c r="S357" s="823"/>
      <c r="T357" s="823"/>
      <c r="U357" s="823"/>
      <c r="V357" s="823"/>
      <c r="W357" s="823"/>
      <c r="X357" s="823"/>
      <c r="Y357" s="823"/>
      <c r="Z357" s="823"/>
      <c r="AA357" s="823"/>
      <c r="AB357" s="823"/>
      <c r="AC357" s="823"/>
      <c r="AD357" s="823"/>
      <c r="AE357" s="823"/>
      <c r="AF357" s="823"/>
      <c r="AG357" s="823"/>
      <c r="AH357" s="823"/>
      <c r="AI357" s="823"/>
      <c r="AJ357" s="824"/>
      <c r="AK357" s="179"/>
      <c r="AL357" s="179"/>
      <c r="AM357" s="179"/>
      <c r="AN357" s="179"/>
      <c r="AO357" s="179"/>
      <c r="AP357" s="179"/>
      <c r="AQ357" s="179"/>
      <c r="AR357" s="179"/>
      <c r="AS357" s="179"/>
      <c r="AT357" s="179"/>
      <c r="AU357" s="179"/>
      <c r="AV357" s="179"/>
      <c r="AW357" s="179"/>
      <c r="AX357" s="179"/>
      <c r="AY357" s="179"/>
      <c r="AZ357" s="179"/>
      <c r="BA357" s="179"/>
      <c r="BB357" s="179"/>
      <c r="BC357" s="179"/>
      <c r="BD357" s="179"/>
    </row>
    <row r="358" spans="1:56" ht="16.149999999999999" customHeight="1">
      <c r="A358" s="179"/>
      <c r="B358" s="179"/>
      <c r="C358" s="879"/>
      <c r="D358" s="880"/>
      <c r="E358" s="880"/>
      <c r="F358" s="880"/>
      <c r="G358" s="880"/>
      <c r="H358" s="880"/>
      <c r="I358" s="822"/>
      <c r="J358" s="823"/>
      <c r="K358" s="823"/>
      <c r="L358" s="823"/>
      <c r="M358" s="823"/>
      <c r="N358" s="823"/>
      <c r="O358" s="823"/>
      <c r="P358" s="823"/>
      <c r="Q358" s="823"/>
      <c r="R358" s="823"/>
      <c r="S358" s="823"/>
      <c r="T358" s="823"/>
      <c r="U358" s="823"/>
      <c r="V358" s="823"/>
      <c r="W358" s="823"/>
      <c r="X358" s="823"/>
      <c r="Y358" s="823"/>
      <c r="Z358" s="823"/>
      <c r="AA358" s="823"/>
      <c r="AB358" s="823"/>
      <c r="AC358" s="823"/>
      <c r="AD358" s="823"/>
      <c r="AE358" s="823"/>
      <c r="AF358" s="823"/>
      <c r="AG358" s="823"/>
      <c r="AH358" s="823"/>
      <c r="AI358" s="823"/>
      <c r="AJ358" s="824"/>
      <c r="AK358" s="179"/>
      <c r="AL358" s="179"/>
      <c r="AM358" s="179"/>
      <c r="AN358" s="179"/>
      <c r="AO358" s="179"/>
      <c r="AP358" s="179"/>
      <c r="AQ358" s="179"/>
      <c r="AR358" s="179"/>
      <c r="AS358" s="179"/>
      <c r="AT358" s="179"/>
      <c r="AU358" s="179"/>
      <c r="AV358" s="179"/>
      <c r="AW358" s="179"/>
      <c r="AX358" s="179"/>
      <c r="AY358" s="179"/>
      <c r="AZ358" s="179"/>
      <c r="BA358" s="179"/>
      <c r="BB358" s="179"/>
      <c r="BC358" s="179"/>
      <c r="BD358" s="179"/>
    </row>
    <row r="359" spans="1:56" ht="16.149999999999999" customHeight="1">
      <c r="A359" s="179"/>
      <c r="B359" s="179"/>
      <c r="C359" s="879"/>
      <c r="D359" s="880"/>
      <c r="E359" s="880"/>
      <c r="F359" s="880"/>
      <c r="G359" s="880"/>
      <c r="H359" s="880"/>
      <c r="I359" s="822"/>
      <c r="J359" s="823"/>
      <c r="K359" s="823"/>
      <c r="L359" s="823"/>
      <c r="M359" s="823"/>
      <c r="N359" s="823"/>
      <c r="O359" s="823"/>
      <c r="P359" s="823"/>
      <c r="Q359" s="823"/>
      <c r="R359" s="823"/>
      <c r="S359" s="823"/>
      <c r="T359" s="823"/>
      <c r="U359" s="823"/>
      <c r="V359" s="823"/>
      <c r="W359" s="823"/>
      <c r="X359" s="823"/>
      <c r="Y359" s="823"/>
      <c r="Z359" s="823"/>
      <c r="AA359" s="823"/>
      <c r="AB359" s="823"/>
      <c r="AC359" s="823"/>
      <c r="AD359" s="823"/>
      <c r="AE359" s="823"/>
      <c r="AF359" s="823"/>
      <c r="AG359" s="823"/>
      <c r="AH359" s="823"/>
      <c r="AI359" s="823"/>
      <c r="AJ359" s="824"/>
      <c r="AK359" s="179"/>
      <c r="AL359" s="179"/>
      <c r="AM359" s="179"/>
      <c r="AN359" s="179"/>
      <c r="AO359" s="179"/>
      <c r="AP359" s="179"/>
      <c r="AQ359" s="179"/>
      <c r="AR359" s="179"/>
      <c r="AS359" s="179"/>
      <c r="AT359" s="179"/>
      <c r="AU359" s="179"/>
      <c r="AV359" s="179"/>
      <c r="AW359" s="179"/>
      <c r="AX359" s="179"/>
      <c r="AY359" s="179"/>
      <c r="AZ359" s="179"/>
      <c r="BA359" s="179"/>
      <c r="BB359" s="179"/>
      <c r="BC359" s="179"/>
      <c r="BD359" s="179"/>
    </row>
    <row r="360" spans="1:56" ht="16.149999999999999" customHeight="1" thickBot="1">
      <c r="A360" s="179"/>
      <c r="B360" s="179"/>
      <c r="C360" s="879"/>
      <c r="D360" s="880"/>
      <c r="E360" s="880"/>
      <c r="F360" s="880"/>
      <c r="G360" s="880"/>
      <c r="H360" s="880"/>
      <c r="I360" s="825"/>
      <c r="J360" s="826"/>
      <c r="K360" s="826"/>
      <c r="L360" s="826"/>
      <c r="M360" s="826"/>
      <c r="N360" s="826"/>
      <c r="O360" s="826"/>
      <c r="P360" s="826"/>
      <c r="Q360" s="826"/>
      <c r="R360" s="826"/>
      <c r="S360" s="826"/>
      <c r="T360" s="826"/>
      <c r="U360" s="826"/>
      <c r="V360" s="826"/>
      <c r="W360" s="826"/>
      <c r="X360" s="826"/>
      <c r="Y360" s="826"/>
      <c r="Z360" s="826"/>
      <c r="AA360" s="826"/>
      <c r="AB360" s="826"/>
      <c r="AC360" s="826"/>
      <c r="AD360" s="826"/>
      <c r="AE360" s="826"/>
      <c r="AF360" s="826"/>
      <c r="AG360" s="826"/>
      <c r="AH360" s="826"/>
      <c r="AI360" s="826"/>
      <c r="AJ360" s="827"/>
      <c r="AK360" s="179"/>
      <c r="AL360" s="179"/>
      <c r="AM360" s="179"/>
      <c r="AN360" s="179"/>
      <c r="AO360" s="179"/>
      <c r="AP360" s="179"/>
      <c r="AQ360" s="179"/>
      <c r="AR360" s="179"/>
      <c r="AS360" s="179"/>
      <c r="AT360" s="179"/>
      <c r="AU360" s="179"/>
      <c r="AV360" s="179"/>
      <c r="AW360" s="179"/>
      <c r="AX360" s="179"/>
      <c r="AY360" s="179"/>
      <c r="AZ360" s="179"/>
      <c r="BA360" s="179"/>
      <c r="BB360" s="179"/>
      <c r="BC360" s="179"/>
      <c r="BD360" s="179"/>
    </row>
    <row r="361" spans="1:56" ht="16.149999999999999" customHeight="1" thickBot="1">
      <c r="A361" s="179"/>
      <c r="B361" s="179"/>
      <c r="C361" s="893" t="s">
        <v>203</v>
      </c>
      <c r="D361" s="894"/>
      <c r="E361" s="894"/>
      <c r="F361" s="894"/>
      <c r="G361" s="894"/>
      <c r="H361" s="895"/>
      <c r="I361" s="179" t="s">
        <v>179</v>
      </c>
      <c r="J361" s="179"/>
      <c r="K361" s="179"/>
      <c r="L361" s="179"/>
      <c r="M361" s="179"/>
      <c r="N361" s="179"/>
      <c r="O361" s="179"/>
      <c r="P361" s="179"/>
      <c r="Q361" s="179"/>
      <c r="R361" s="179"/>
      <c r="S361" s="179"/>
      <c r="T361" s="179"/>
      <c r="U361" s="179"/>
      <c r="V361" s="179"/>
      <c r="W361" s="179"/>
      <c r="X361" s="179"/>
      <c r="Y361" s="179"/>
      <c r="Z361" s="179"/>
      <c r="AA361" s="179"/>
      <c r="AB361" s="179"/>
      <c r="AC361" s="179"/>
      <c r="AD361" s="179"/>
      <c r="AE361" s="179"/>
      <c r="AF361" s="179"/>
      <c r="AG361" s="179"/>
      <c r="AH361" s="179"/>
      <c r="AI361" s="179"/>
      <c r="AJ361" s="241"/>
      <c r="AK361" s="179"/>
      <c r="AL361" s="179"/>
      <c r="AM361" s="179"/>
      <c r="AN361" s="179"/>
      <c r="AO361" s="179"/>
      <c r="AP361" s="179"/>
      <c r="AQ361" s="179"/>
      <c r="AR361" s="179"/>
      <c r="AS361" s="179"/>
      <c r="AT361" s="179"/>
      <c r="AU361" s="179"/>
      <c r="AV361" s="179"/>
      <c r="AW361" s="179"/>
      <c r="AX361" s="179"/>
      <c r="AY361" s="179"/>
      <c r="AZ361" s="179"/>
      <c r="BA361" s="179"/>
      <c r="BB361" s="179"/>
      <c r="BC361" s="179"/>
      <c r="BD361" s="179"/>
    </row>
    <row r="362" spans="1:56" ht="16.149999999999999" customHeight="1">
      <c r="A362" s="179"/>
      <c r="B362" s="179"/>
      <c r="C362" s="893"/>
      <c r="D362" s="894"/>
      <c r="E362" s="894"/>
      <c r="F362" s="894"/>
      <c r="G362" s="894"/>
      <c r="H362" s="894"/>
      <c r="I362" s="819"/>
      <c r="J362" s="820"/>
      <c r="K362" s="820"/>
      <c r="L362" s="820"/>
      <c r="M362" s="820"/>
      <c r="N362" s="820"/>
      <c r="O362" s="820"/>
      <c r="P362" s="820"/>
      <c r="Q362" s="820"/>
      <c r="R362" s="820"/>
      <c r="S362" s="820"/>
      <c r="T362" s="820"/>
      <c r="U362" s="820"/>
      <c r="V362" s="820"/>
      <c r="W362" s="820"/>
      <c r="X362" s="820"/>
      <c r="Y362" s="820"/>
      <c r="Z362" s="820"/>
      <c r="AA362" s="820"/>
      <c r="AB362" s="820"/>
      <c r="AC362" s="820"/>
      <c r="AD362" s="820"/>
      <c r="AE362" s="820"/>
      <c r="AF362" s="820"/>
      <c r="AG362" s="820"/>
      <c r="AH362" s="820"/>
      <c r="AI362" s="820"/>
      <c r="AJ362" s="821"/>
      <c r="AK362" s="179"/>
      <c r="AL362" s="179"/>
      <c r="AM362" s="179"/>
      <c r="AN362" s="179"/>
      <c r="AO362" s="179"/>
      <c r="AP362" s="179"/>
      <c r="AQ362" s="179"/>
      <c r="AR362" s="179"/>
      <c r="AS362" s="179"/>
      <c r="AT362" s="179"/>
      <c r="AU362" s="179"/>
      <c r="AV362" s="179"/>
      <c r="AW362" s="179"/>
      <c r="AX362" s="179"/>
      <c r="AY362" s="179"/>
      <c r="AZ362" s="179"/>
      <c r="BA362" s="179"/>
      <c r="BB362" s="179"/>
      <c r="BC362" s="179"/>
      <c r="BD362" s="179"/>
    </row>
    <row r="363" spans="1:56" ht="16.149999999999999" customHeight="1">
      <c r="A363" s="179"/>
      <c r="B363" s="179"/>
      <c r="C363" s="893"/>
      <c r="D363" s="894"/>
      <c r="E363" s="894"/>
      <c r="F363" s="894"/>
      <c r="G363" s="894"/>
      <c r="H363" s="894"/>
      <c r="I363" s="822"/>
      <c r="J363" s="823"/>
      <c r="K363" s="823"/>
      <c r="L363" s="823"/>
      <c r="M363" s="823"/>
      <c r="N363" s="823"/>
      <c r="O363" s="823"/>
      <c r="P363" s="823"/>
      <c r="Q363" s="823"/>
      <c r="R363" s="823"/>
      <c r="S363" s="823"/>
      <c r="T363" s="823"/>
      <c r="U363" s="823"/>
      <c r="V363" s="823"/>
      <c r="W363" s="823"/>
      <c r="X363" s="823"/>
      <c r="Y363" s="823"/>
      <c r="Z363" s="823"/>
      <c r="AA363" s="823"/>
      <c r="AB363" s="823"/>
      <c r="AC363" s="823"/>
      <c r="AD363" s="823"/>
      <c r="AE363" s="823"/>
      <c r="AF363" s="823"/>
      <c r="AG363" s="823"/>
      <c r="AH363" s="823"/>
      <c r="AI363" s="823"/>
      <c r="AJ363" s="824"/>
      <c r="AK363" s="179"/>
      <c r="AL363" s="179"/>
      <c r="AM363" s="179"/>
      <c r="AN363" s="179"/>
      <c r="AO363" s="179"/>
      <c r="AP363" s="179"/>
      <c r="AQ363" s="179"/>
      <c r="AR363" s="179"/>
      <c r="AS363" s="179"/>
      <c r="AT363" s="179"/>
      <c r="AU363" s="179"/>
      <c r="AV363" s="179"/>
      <c r="AW363" s="179"/>
      <c r="AX363" s="179"/>
      <c r="AY363" s="179"/>
      <c r="AZ363" s="179"/>
      <c r="BA363" s="179"/>
      <c r="BB363" s="179"/>
      <c r="BC363" s="179"/>
      <c r="BD363" s="179"/>
    </row>
    <row r="364" spans="1:56" ht="16.149999999999999" customHeight="1">
      <c r="A364" s="179"/>
      <c r="B364" s="179"/>
      <c r="C364" s="893"/>
      <c r="D364" s="894"/>
      <c r="E364" s="894"/>
      <c r="F364" s="894"/>
      <c r="G364" s="894"/>
      <c r="H364" s="894"/>
      <c r="I364" s="822"/>
      <c r="J364" s="823"/>
      <c r="K364" s="823"/>
      <c r="L364" s="823"/>
      <c r="M364" s="823"/>
      <c r="N364" s="823"/>
      <c r="O364" s="823"/>
      <c r="P364" s="823"/>
      <c r="Q364" s="823"/>
      <c r="R364" s="823"/>
      <c r="S364" s="823"/>
      <c r="T364" s="823"/>
      <c r="U364" s="823"/>
      <c r="V364" s="823"/>
      <c r="W364" s="823"/>
      <c r="X364" s="823"/>
      <c r="Y364" s="823"/>
      <c r="Z364" s="823"/>
      <c r="AA364" s="823"/>
      <c r="AB364" s="823"/>
      <c r="AC364" s="823"/>
      <c r="AD364" s="823"/>
      <c r="AE364" s="823"/>
      <c r="AF364" s="823"/>
      <c r="AG364" s="823"/>
      <c r="AH364" s="823"/>
      <c r="AI364" s="823"/>
      <c r="AJ364" s="824"/>
      <c r="AK364" s="179"/>
      <c r="AL364" s="179"/>
      <c r="AM364" s="179"/>
      <c r="AN364" s="179"/>
      <c r="AO364" s="179"/>
      <c r="AP364" s="179"/>
      <c r="AQ364" s="179"/>
      <c r="AR364" s="179"/>
      <c r="AS364" s="179"/>
      <c r="AT364" s="179"/>
      <c r="AU364" s="179"/>
      <c r="AV364" s="179"/>
      <c r="AW364" s="179"/>
      <c r="AX364" s="179"/>
      <c r="AY364" s="179"/>
      <c r="AZ364" s="179"/>
      <c r="BA364" s="179"/>
      <c r="BB364" s="179"/>
      <c r="BC364" s="179"/>
      <c r="BD364" s="179"/>
    </row>
    <row r="365" spans="1:56" ht="16.149999999999999" customHeight="1">
      <c r="A365" s="179"/>
      <c r="B365" s="179"/>
      <c r="C365" s="893"/>
      <c r="D365" s="894"/>
      <c r="E365" s="894"/>
      <c r="F365" s="894"/>
      <c r="G365" s="894"/>
      <c r="H365" s="894"/>
      <c r="I365" s="822"/>
      <c r="J365" s="823"/>
      <c r="K365" s="823"/>
      <c r="L365" s="823"/>
      <c r="M365" s="823"/>
      <c r="N365" s="823"/>
      <c r="O365" s="823"/>
      <c r="P365" s="823"/>
      <c r="Q365" s="823"/>
      <c r="R365" s="823"/>
      <c r="S365" s="823"/>
      <c r="T365" s="823"/>
      <c r="U365" s="823"/>
      <c r="V365" s="823"/>
      <c r="W365" s="823"/>
      <c r="X365" s="823"/>
      <c r="Y365" s="823"/>
      <c r="Z365" s="823"/>
      <c r="AA365" s="823"/>
      <c r="AB365" s="823"/>
      <c r="AC365" s="823"/>
      <c r="AD365" s="823"/>
      <c r="AE365" s="823"/>
      <c r="AF365" s="823"/>
      <c r="AG365" s="823"/>
      <c r="AH365" s="823"/>
      <c r="AI365" s="823"/>
      <c r="AJ365" s="824"/>
      <c r="AK365" s="179"/>
      <c r="AL365" s="179"/>
      <c r="AM365" s="179"/>
      <c r="AN365" s="179"/>
      <c r="AO365" s="179"/>
      <c r="AP365" s="179"/>
      <c r="AQ365" s="179"/>
      <c r="AR365" s="179"/>
      <c r="AS365" s="179"/>
      <c r="AT365" s="179"/>
      <c r="AU365" s="179"/>
      <c r="AV365" s="179"/>
      <c r="AW365" s="179"/>
      <c r="AX365" s="179"/>
      <c r="AY365" s="179"/>
      <c r="AZ365" s="179"/>
      <c r="BA365" s="179"/>
      <c r="BB365" s="179"/>
      <c r="BC365" s="179"/>
      <c r="BD365" s="179"/>
    </row>
    <row r="366" spans="1:56" ht="16.149999999999999" customHeight="1">
      <c r="A366" s="179"/>
      <c r="B366" s="179"/>
      <c r="C366" s="893"/>
      <c r="D366" s="894"/>
      <c r="E366" s="894"/>
      <c r="F366" s="894"/>
      <c r="G366" s="894"/>
      <c r="H366" s="894"/>
      <c r="I366" s="822"/>
      <c r="J366" s="823"/>
      <c r="K366" s="823"/>
      <c r="L366" s="823"/>
      <c r="M366" s="823"/>
      <c r="N366" s="823"/>
      <c r="O366" s="823"/>
      <c r="P366" s="823"/>
      <c r="Q366" s="823"/>
      <c r="R366" s="823"/>
      <c r="S366" s="823"/>
      <c r="T366" s="823"/>
      <c r="U366" s="823"/>
      <c r="V366" s="823"/>
      <c r="W366" s="823"/>
      <c r="X366" s="823"/>
      <c r="Y366" s="823"/>
      <c r="Z366" s="823"/>
      <c r="AA366" s="823"/>
      <c r="AB366" s="823"/>
      <c r="AC366" s="823"/>
      <c r="AD366" s="823"/>
      <c r="AE366" s="823"/>
      <c r="AF366" s="823"/>
      <c r="AG366" s="823"/>
      <c r="AH366" s="823"/>
      <c r="AI366" s="823"/>
      <c r="AJ366" s="824"/>
      <c r="AK366" s="179"/>
      <c r="AL366" s="179"/>
      <c r="AM366" s="179"/>
      <c r="AN366" s="179"/>
      <c r="AO366" s="179"/>
      <c r="AP366" s="179"/>
      <c r="AQ366" s="179"/>
      <c r="AR366" s="179"/>
      <c r="AS366" s="179"/>
      <c r="AT366" s="179"/>
      <c r="AU366" s="179"/>
      <c r="AV366" s="179"/>
      <c r="AW366" s="179"/>
      <c r="AX366" s="179"/>
      <c r="AY366" s="179"/>
      <c r="AZ366" s="179"/>
      <c r="BA366" s="179"/>
      <c r="BB366" s="179"/>
      <c r="BC366" s="179"/>
      <c r="BD366" s="179"/>
    </row>
    <row r="367" spans="1:56" ht="16.149999999999999" customHeight="1">
      <c r="A367" s="179"/>
      <c r="B367" s="179"/>
      <c r="C367" s="893"/>
      <c r="D367" s="894"/>
      <c r="E367" s="894"/>
      <c r="F367" s="894"/>
      <c r="G367" s="894"/>
      <c r="H367" s="894"/>
      <c r="I367" s="822"/>
      <c r="J367" s="823"/>
      <c r="K367" s="823"/>
      <c r="L367" s="823"/>
      <c r="M367" s="823"/>
      <c r="N367" s="823"/>
      <c r="O367" s="823"/>
      <c r="P367" s="823"/>
      <c r="Q367" s="823"/>
      <c r="R367" s="823"/>
      <c r="S367" s="823"/>
      <c r="T367" s="823"/>
      <c r="U367" s="823"/>
      <c r="V367" s="823"/>
      <c r="W367" s="823"/>
      <c r="X367" s="823"/>
      <c r="Y367" s="823"/>
      <c r="Z367" s="823"/>
      <c r="AA367" s="823"/>
      <c r="AB367" s="823"/>
      <c r="AC367" s="823"/>
      <c r="AD367" s="823"/>
      <c r="AE367" s="823"/>
      <c r="AF367" s="823"/>
      <c r="AG367" s="823"/>
      <c r="AH367" s="823"/>
      <c r="AI367" s="823"/>
      <c r="AJ367" s="824"/>
      <c r="AK367" s="179"/>
      <c r="AL367" s="179"/>
      <c r="AM367" s="179"/>
      <c r="AN367" s="179"/>
      <c r="AO367" s="179"/>
      <c r="AP367" s="179"/>
      <c r="AQ367" s="179"/>
      <c r="AR367" s="179"/>
      <c r="AS367" s="179"/>
      <c r="AT367" s="179"/>
      <c r="AU367" s="179"/>
      <c r="AV367" s="179"/>
      <c r="AW367" s="179"/>
      <c r="AX367" s="179"/>
      <c r="AY367" s="179"/>
      <c r="AZ367" s="179"/>
      <c r="BA367" s="179"/>
      <c r="BB367" s="179"/>
      <c r="BC367" s="179"/>
      <c r="BD367" s="179"/>
    </row>
    <row r="368" spans="1:56" ht="16.149999999999999" customHeight="1">
      <c r="A368" s="179"/>
      <c r="B368" s="179"/>
      <c r="C368" s="893"/>
      <c r="D368" s="894"/>
      <c r="E368" s="894"/>
      <c r="F368" s="894"/>
      <c r="G368" s="894"/>
      <c r="H368" s="894"/>
      <c r="I368" s="822"/>
      <c r="J368" s="823"/>
      <c r="K368" s="823"/>
      <c r="L368" s="823"/>
      <c r="M368" s="823"/>
      <c r="N368" s="823"/>
      <c r="O368" s="823"/>
      <c r="P368" s="823"/>
      <c r="Q368" s="823"/>
      <c r="R368" s="823"/>
      <c r="S368" s="823"/>
      <c r="T368" s="823"/>
      <c r="U368" s="823"/>
      <c r="V368" s="823"/>
      <c r="W368" s="823"/>
      <c r="X368" s="823"/>
      <c r="Y368" s="823"/>
      <c r="Z368" s="823"/>
      <c r="AA368" s="823"/>
      <c r="AB368" s="823"/>
      <c r="AC368" s="823"/>
      <c r="AD368" s="823"/>
      <c r="AE368" s="823"/>
      <c r="AF368" s="823"/>
      <c r="AG368" s="823"/>
      <c r="AH368" s="823"/>
      <c r="AI368" s="823"/>
      <c r="AJ368" s="824"/>
      <c r="AK368" s="179"/>
      <c r="AL368" s="179"/>
      <c r="AM368" s="179"/>
      <c r="AN368" s="179"/>
      <c r="AO368" s="179"/>
      <c r="AP368" s="179"/>
      <c r="AQ368" s="179"/>
      <c r="AR368" s="179"/>
      <c r="AS368" s="179"/>
      <c r="AT368" s="179"/>
      <c r="AU368" s="179"/>
      <c r="AV368" s="179"/>
      <c r="AW368" s="179"/>
      <c r="AX368" s="179"/>
      <c r="AY368" s="179"/>
      <c r="AZ368" s="179"/>
      <c r="BA368" s="179"/>
      <c r="BB368" s="179"/>
      <c r="BC368" s="179"/>
      <c r="BD368" s="179"/>
    </row>
    <row r="369" spans="1:56" ht="16.149999999999999" customHeight="1" thickBot="1">
      <c r="A369" s="179"/>
      <c r="B369" s="179"/>
      <c r="C369" s="893"/>
      <c r="D369" s="894"/>
      <c r="E369" s="894"/>
      <c r="F369" s="894"/>
      <c r="G369" s="894"/>
      <c r="H369" s="894"/>
      <c r="I369" s="825"/>
      <c r="J369" s="826"/>
      <c r="K369" s="826"/>
      <c r="L369" s="826"/>
      <c r="M369" s="826"/>
      <c r="N369" s="826"/>
      <c r="O369" s="826"/>
      <c r="P369" s="826"/>
      <c r="Q369" s="826"/>
      <c r="R369" s="826"/>
      <c r="S369" s="826"/>
      <c r="T369" s="826"/>
      <c r="U369" s="826"/>
      <c r="V369" s="826"/>
      <c r="W369" s="826"/>
      <c r="X369" s="826"/>
      <c r="Y369" s="826"/>
      <c r="Z369" s="826"/>
      <c r="AA369" s="826"/>
      <c r="AB369" s="826"/>
      <c r="AC369" s="826"/>
      <c r="AD369" s="826"/>
      <c r="AE369" s="826"/>
      <c r="AF369" s="826"/>
      <c r="AG369" s="826"/>
      <c r="AH369" s="826"/>
      <c r="AI369" s="826"/>
      <c r="AJ369" s="827"/>
      <c r="AK369" s="179"/>
      <c r="AL369" s="179"/>
      <c r="AM369" s="179"/>
      <c r="AN369" s="179"/>
      <c r="AO369" s="179"/>
      <c r="AP369" s="179"/>
      <c r="AQ369" s="179"/>
      <c r="AR369" s="179"/>
      <c r="AS369" s="179"/>
      <c r="AT369" s="179"/>
      <c r="AU369" s="179"/>
      <c r="AV369" s="179"/>
      <c r="AW369" s="179"/>
      <c r="AX369" s="179"/>
      <c r="AY369" s="179"/>
      <c r="AZ369" s="179"/>
      <c r="BA369" s="179"/>
      <c r="BB369" s="179"/>
      <c r="BC369" s="179"/>
      <c r="BD369" s="179"/>
    </row>
    <row r="370" spans="1:56" ht="16.149999999999999" customHeight="1" thickBot="1">
      <c r="A370" s="179"/>
      <c r="B370" s="179"/>
      <c r="C370" s="893" t="s">
        <v>204</v>
      </c>
      <c r="D370" s="894"/>
      <c r="E370" s="894"/>
      <c r="F370" s="894"/>
      <c r="G370" s="894"/>
      <c r="H370" s="895"/>
      <c r="I370" s="179" t="s">
        <v>179</v>
      </c>
      <c r="J370" s="179"/>
      <c r="K370" s="179"/>
      <c r="L370" s="179"/>
      <c r="M370" s="179"/>
      <c r="N370" s="179"/>
      <c r="O370" s="179"/>
      <c r="P370" s="179"/>
      <c r="Q370" s="179"/>
      <c r="R370" s="179"/>
      <c r="S370" s="179"/>
      <c r="T370" s="179"/>
      <c r="U370" s="179"/>
      <c r="V370" s="179"/>
      <c r="W370" s="179"/>
      <c r="X370" s="179"/>
      <c r="Y370" s="179"/>
      <c r="Z370" s="179"/>
      <c r="AA370" s="179"/>
      <c r="AB370" s="179"/>
      <c r="AC370" s="179"/>
      <c r="AD370" s="179"/>
      <c r="AE370" s="179"/>
      <c r="AF370" s="179"/>
      <c r="AG370" s="179"/>
      <c r="AH370" s="179"/>
      <c r="AI370" s="179"/>
      <c r="AJ370" s="241"/>
      <c r="AK370" s="179"/>
      <c r="AL370" s="179"/>
      <c r="AM370" s="179"/>
      <c r="AN370" s="179"/>
      <c r="AO370" s="179"/>
      <c r="AP370" s="179"/>
      <c r="AQ370" s="179"/>
      <c r="AR370" s="179"/>
      <c r="AS370" s="179"/>
      <c r="AT370" s="179"/>
      <c r="AU370" s="179"/>
      <c r="AV370" s="179"/>
      <c r="AW370" s="179"/>
      <c r="AX370" s="179"/>
      <c r="AY370" s="179"/>
      <c r="AZ370" s="179"/>
      <c r="BA370" s="179"/>
      <c r="BB370" s="179"/>
      <c r="BC370" s="179"/>
      <c r="BD370" s="179"/>
    </row>
    <row r="371" spans="1:56" ht="16.149999999999999" customHeight="1">
      <c r="A371" s="179"/>
      <c r="B371" s="179"/>
      <c r="C371" s="893"/>
      <c r="D371" s="894"/>
      <c r="E371" s="894"/>
      <c r="F371" s="894"/>
      <c r="G371" s="894"/>
      <c r="H371" s="894"/>
      <c r="I371" s="819"/>
      <c r="J371" s="820"/>
      <c r="K371" s="820"/>
      <c r="L371" s="820"/>
      <c r="M371" s="820"/>
      <c r="N371" s="820"/>
      <c r="O371" s="820"/>
      <c r="P371" s="820"/>
      <c r="Q371" s="820"/>
      <c r="R371" s="820"/>
      <c r="S371" s="820"/>
      <c r="T371" s="820"/>
      <c r="U371" s="820"/>
      <c r="V371" s="820"/>
      <c r="W371" s="820"/>
      <c r="X371" s="820"/>
      <c r="Y371" s="820"/>
      <c r="Z371" s="820"/>
      <c r="AA371" s="820"/>
      <c r="AB371" s="820"/>
      <c r="AC371" s="820"/>
      <c r="AD371" s="820"/>
      <c r="AE371" s="820"/>
      <c r="AF371" s="820"/>
      <c r="AG371" s="820"/>
      <c r="AH371" s="820"/>
      <c r="AI371" s="820"/>
      <c r="AJ371" s="821"/>
      <c r="AK371" s="179"/>
      <c r="AL371" s="179"/>
      <c r="AM371" s="179"/>
      <c r="AN371" s="179"/>
      <c r="AO371" s="179"/>
      <c r="AP371" s="179"/>
      <c r="AQ371" s="179"/>
      <c r="AR371" s="179"/>
      <c r="AS371" s="179"/>
      <c r="AT371" s="179"/>
      <c r="AU371" s="179"/>
      <c r="AV371" s="179"/>
      <c r="AW371" s="179"/>
      <c r="AX371" s="179"/>
      <c r="AY371" s="179"/>
      <c r="AZ371" s="179"/>
      <c r="BA371" s="179"/>
      <c r="BB371" s="179"/>
      <c r="BC371" s="179"/>
      <c r="BD371" s="179"/>
    </row>
    <row r="372" spans="1:56" ht="16.149999999999999" customHeight="1">
      <c r="A372" s="179"/>
      <c r="B372" s="179"/>
      <c r="C372" s="893"/>
      <c r="D372" s="894"/>
      <c r="E372" s="894"/>
      <c r="F372" s="894"/>
      <c r="G372" s="894"/>
      <c r="H372" s="894"/>
      <c r="I372" s="822"/>
      <c r="J372" s="823"/>
      <c r="K372" s="823"/>
      <c r="L372" s="823"/>
      <c r="M372" s="823"/>
      <c r="N372" s="823"/>
      <c r="O372" s="823"/>
      <c r="P372" s="823"/>
      <c r="Q372" s="823"/>
      <c r="R372" s="823"/>
      <c r="S372" s="823"/>
      <c r="T372" s="823"/>
      <c r="U372" s="823"/>
      <c r="V372" s="823"/>
      <c r="W372" s="823"/>
      <c r="X372" s="823"/>
      <c r="Y372" s="823"/>
      <c r="Z372" s="823"/>
      <c r="AA372" s="823"/>
      <c r="AB372" s="823"/>
      <c r="AC372" s="823"/>
      <c r="AD372" s="823"/>
      <c r="AE372" s="823"/>
      <c r="AF372" s="823"/>
      <c r="AG372" s="823"/>
      <c r="AH372" s="823"/>
      <c r="AI372" s="823"/>
      <c r="AJ372" s="824"/>
      <c r="AK372" s="179"/>
      <c r="AL372" s="179"/>
      <c r="AM372" s="179"/>
      <c r="AN372" s="179"/>
      <c r="AO372" s="179"/>
      <c r="AP372" s="179"/>
      <c r="AQ372" s="179"/>
      <c r="AR372" s="179"/>
      <c r="AS372" s="179"/>
      <c r="AT372" s="179"/>
      <c r="AU372" s="179"/>
      <c r="AV372" s="179"/>
      <c r="AW372" s="179"/>
      <c r="AX372" s="179"/>
      <c r="AY372" s="179"/>
      <c r="AZ372" s="179"/>
      <c r="BA372" s="179"/>
      <c r="BB372" s="179"/>
      <c r="BC372" s="179"/>
      <c r="BD372" s="179"/>
    </row>
    <row r="373" spans="1:56" ht="16.149999999999999" customHeight="1">
      <c r="A373" s="179"/>
      <c r="B373" s="179"/>
      <c r="C373" s="893"/>
      <c r="D373" s="894"/>
      <c r="E373" s="894"/>
      <c r="F373" s="894"/>
      <c r="G373" s="894"/>
      <c r="H373" s="894"/>
      <c r="I373" s="822"/>
      <c r="J373" s="823"/>
      <c r="K373" s="823"/>
      <c r="L373" s="823"/>
      <c r="M373" s="823"/>
      <c r="N373" s="823"/>
      <c r="O373" s="823"/>
      <c r="P373" s="823"/>
      <c r="Q373" s="823"/>
      <c r="R373" s="823"/>
      <c r="S373" s="823"/>
      <c r="T373" s="823"/>
      <c r="U373" s="823"/>
      <c r="V373" s="823"/>
      <c r="W373" s="823"/>
      <c r="X373" s="823"/>
      <c r="Y373" s="823"/>
      <c r="Z373" s="823"/>
      <c r="AA373" s="823"/>
      <c r="AB373" s="823"/>
      <c r="AC373" s="823"/>
      <c r="AD373" s="823"/>
      <c r="AE373" s="823"/>
      <c r="AF373" s="823"/>
      <c r="AG373" s="823"/>
      <c r="AH373" s="823"/>
      <c r="AI373" s="823"/>
      <c r="AJ373" s="824"/>
      <c r="AK373" s="179"/>
      <c r="AL373" s="179"/>
      <c r="AM373" s="179"/>
      <c r="AN373" s="179"/>
      <c r="AO373" s="179"/>
      <c r="AP373" s="179"/>
      <c r="AQ373" s="179"/>
      <c r="AR373" s="179"/>
      <c r="AS373" s="179"/>
      <c r="AT373" s="179"/>
      <c r="AU373" s="179"/>
      <c r="AV373" s="179"/>
      <c r="AW373" s="179"/>
      <c r="AX373" s="179"/>
      <c r="AY373" s="179"/>
      <c r="AZ373" s="179"/>
      <c r="BA373" s="179"/>
      <c r="BB373" s="179"/>
      <c r="BC373" s="179"/>
      <c r="BD373" s="179"/>
    </row>
    <row r="374" spans="1:56" ht="16.149999999999999" customHeight="1">
      <c r="A374" s="179"/>
      <c r="B374" s="179"/>
      <c r="C374" s="893"/>
      <c r="D374" s="894"/>
      <c r="E374" s="894"/>
      <c r="F374" s="894"/>
      <c r="G374" s="894"/>
      <c r="H374" s="894"/>
      <c r="I374" s="822"/>
      <c r="J374" s="823"/>
      <c r="K374" s="823"/>
      <c r="L374" s="823"/>
      <c r="M374" s="823"/>
      <c r="N374" s="823"/>
      <c r="O374" s="823"/>
      <c r="P374" s="823"/>
      <c r="Q374" s="823"/>
      <c r="R374" s="823"/>
      <c r="S374" s="823"/>
      <c r="T374" s="823"/>
      <c r="U374" s="823"/>
      <c r="V374" s="823"/>
      <c r="W374" s="823"/>
      <c r="X374" s="823"/>
      <c r="Y374" s="823"/>
      <c r="Z374" s="823"/>
      <c r="AA374" s="823"/>
      <c r="AB374" s="823"/>
      <c r="AC374" s="823"/>
      <c r="AD374" s="823"/>
      <c r="AE374" s="823"/>
      <c r="AF374" s="823"/>
      <c r="AG374" s="823"/>
      <c r="AH374" s="823"/>
      <c r="AI374" s="823"/>
      <c r="AJ374" s="824"/>
      <c r="AK374" s="179"/>
      <c r="AL374" s="179"/>
      <c r="AM374" s="179"/>
      <c r="AN374" s="179"/>
      <c r="AO374" s="179"/>
      <c r="AP374" s="179"/>
      <c r="AQ374" s="179"/>
      <c r="AR374" s="179"/>
      <c r="AS374" s="179"/>
      <c r="AT374" s="179"/>
      <c r="AU374" s="179"/>
      <c r="AV374" s="179"/>
      <c r="AW374" s="179"/>
      <c r="AX374" s="179"/>
      <c r="AY374" s="179"/>
      <c r="AZ374" s="179"/>
      <c r="BA374" s="179"/>
      <c r="BB374" s="179"/>
      <c r="BC374" s="179"/>
      <c r="BD374" s="179"/>
    </row>
    <row r="375" spans="1:56" ht="16.149999999999999" customHeight="1">
      <c r="A375" s="179"/>
      <c r="B375" s="179"/>
      <c r="C375" s="893"/>
      <c r="D375" s="894"/>
      <c r="E375" s="894"/>
      <c r="F375" s="894"/>
      <c r="G375" s="894"/>
      <c r="H375" s="894"/>
      <c r="I375" s="822"/>
      <c r="J375" s="823"/>
      <c r="K375" s="823"/>
      <c r="L375" s="823"/>
      <c r="M375" s="823"/>
      <c r="N375" s="823"/>
      <c r="O375" s="823"/>
      <c r="P375" s="823"/>
      <c r="Q375" s="823"/>
      <c r="R375" s="823"/>
      <c r="S375" s="823"/>
      <c r="T375" s="823"/>
      <c r="U375" s="823"/>
      <c r="V375" s="823"/>
      <c r="W375" s="823"/>
      <c r="X375" s="823"/>
      <c r="Y375" s="823"/>
      <c r="Z375" s="823"/>
      <c r="AA375" s="823"/>
      <c r="AB375" s="823"/>
      <c r="AC375" s="823"/>
      <c r="AD375" s="823"/>
      <c r="AE375" s="823"/>
      <c r="AF375" s="823"/>
      <c r="AG375" s="823"/>
      <c r="AH375" s="823"/>
      <c r="AI375" s="823"/>
      <c r="AJ375" s="824"/>
      <c r="AK375" s="179"/>
      <c r="AL375" s="179"/>
      <c r="AM375" s="179"/>
      <c r="AN375" s="179"/>
      <c r="AO375" s="179"/>
      <c r="AP375" s="179"/>
      <c r="AQ375" s="179"/>
      <c r="AR375" s="179"/>
      <c r="AS375" s="179"/>
      <c r="AT375" s="179"/>
      <c r="AU375" s="179"/>
      <c r="AV375" s="179"/>
      <c r="AW375" s="179"/>
      <c r="AX375" s="179"/>
      <c r="AY375" s="179"/>
      <c r="AZ375" s="179"/>
      <c r="BA375" s="179"/>
      <c r="BB375" s="179"/>
      <c r="BC375" s="179"/>
      <c r="BD375" s="179"/>
    </row>
    <row r="376" spans="1:56" ht="16.149999999999999" customHeight="1">
      <c r="A376" s="179"/>
      <c r="B376" s="179"/>
      <c r="C376" s="893"/>
      <c r="D376" s="894"/>
      <c r="E376" s="894"/>
      <c r="F376" s="894"/>
      <c r="G376" s="894"/>
      <c r="H376" s="894"/>
      <c r="I376" s="822"/>
      <c r="J376" s="823"/>
      <c r="K376" s="823"/>
      <c r="L376" s="823"/>
      <c r="M376" s="823"/>
      <c r="N376" s="823"/>
      <c r="O376" s="823"/>
      <c r="P376" s="823"/>
      <c r="Q376" s="823"/>
      <c r="R376" s="823"/>
      <c r="S376" s="823"/>
      <c r="T376" s="823"/>
      <c r="U376" s="823"/>
      <c r="V376" s="823"/>
      <c r="W376" s="823"/>
      <c r="X376" s="823"/>
      <c r="Y376" s="823"/>
      <c r="Z376" s="823"/>
      <c r="AA376" s="823"/>
      <c r="AB376" s="823"/>
      <c r="AC376" s="823"/>
      <c r="AD376" s="823"/>
      <c r="AE376" s="823"/>
      <c r="AF376" s="823"/>
      <c r="AG376" s="823"/>
      <c r="AH376" s="823"/>
      <c r="AI376" s="823"/>
      <c r="AJ376" s="824"/>
      <c r="AK376" s="179"/>
      <c r="AL376" s="179"/>
      <c r="AM376" s="179"/>
      <c r="AN376" s="179"/>
      <c r="AO376" s="179"/>
      <c r="AP376" s="179"/>
      <c r="AQ376" s="179"/>
      <c r="AR376" s="179"/>
      <c r="AS376" s="179"/>
      <c r="AT376" s="179"/>
      <c r="AU376" s="179"/>
      <c r="AV376" s="179"/>
      <c r="AW376" s="179"/>
      <c r="AX376" s="179"/>
      <c r="AY376" s="179"/>
      <c r="AZ376" s="179"/>
      <c r="BA376" s="179"/>
      <c r="BB376" s="179"/>
      <c r="BC376" s="179"/>
      <c r="BD376" s="179"/>
    </row>
    <row r="377" spans="1:56" ht="16.149999999999999" customHeight="1">
      <c r="A377" s="179"/>
      <c r="B377" s="179"/>
      <c r="C377" s="893"/>
      <c r="D377" s="894"/>
      <c r="E377" s="894"/>
      <c r="F377" s="894"/>
      <c r="G377" s="894"/>
      <c r="H377" s="894"/>
      <c r="I377" s="822"/>
      <c r="J377" s="823"/>
      <c r="K377" s="823"/>
      <c r="L377" s="823"/>
      <c r="M377" s="823"/>
      <c r="N377" s="823"/>
      <c r="O377" s="823"/>
      <c r="P377" s="823"/>
      <c r="Q377" s="823"/>
      <c r="R377" s="823"/>
      <c r="S377" s="823"/>
      <c r="T377" s="823"/>
      <c r="U377" s="823"/>
      <c r="V377" s="823"/>
      <c r="W377" s="823"/>
      <c r="X377" s="823"/>
      <c r="Y377" s="823"/>
      <c r="Z377" s="823"/>
      <c r="AA377" s="823"/>
      <c r="AB377" s="823"/>
      <c r="AC377" s="823"/>
      <c r="AD377" s="823"/>
      <c r="AE377" s="823"/>
      <c r="AF377" s="823"/>
      <c r="AG377" s="823"/>
      <c r="AH377" s="823"/>
      <c r="AI377" s="823"/>
      <c r="AJ377" s="824"/>
      <c r="AK377" s="179"/>
      <c r="AL377" s="179"/>
      <c r="AM377" s="179"/>
      <c r="AN377" s="179"/>
      <c r="AO377" s="179"/>
      <c r="AP377" s="179"/>
      <c r="AQ377" s="179"/>
      <c r="AR377" s="179"/>
      <c r="AS377" s="179"/>
      <c r="AT377" s="179"/>
      <c r="AU377" s="179"/>
      <c r="AV377" s="179"/>
      <c r="AW377" s="179"/>
      <c r="AX377" s="179"/>
      <c r="AY377" s="179"/>
      <c r="AZ377" s="179"/>
      <c r="BA377" s="179"/>
      <c r="BB377" s="179"/>
      <c r="BC377" s="179"/>
      <c r="BD377" s="179"/>
    </row>
    <row r="378" spans="1:56" ht="16.149999999999999" customHeight="1" thickBot="1">
      <c r="A378" s="179"/>
      <c r="B378" s="179"/>
      <c r="C378" s="893"/>
      <c r="D378" s="894"/>
      <c r="E378" s="894"/>
      <c r="F378" s="894"/>
      <c r="G378" s="894"/>
      <c r="H378" s="894"/>
      <c r="I378" s="825"/>
      <c r="J378" s="826"/>
      <c r="K378" s="826"/>
      <c r="L378" s="826"/>
      <c r="M378" s="826"/>
      <c r="N378" s="826"/>
      <c r="O378" s="826"/>
      <c r="P378" s="826"/>
      <c r="Q378" s="826"/>
      <c r="R378" s="826"/>
      <c r="S378" s="826"/>
      <c r="T378" s="826"/>
      <c r="U378" s="826"/>
      <c r="V378" s="826"/>
      <c r="W378" s="826"/>
      <c r="X378" s="826"/>
      <c r="Y378" s="826"/>
      <c r="Z378" s="826"/>
      <c r="AA378" s="826"/>
      <c r="AB378" s="826"/>
      <c r="AC378" s="826"/>
      <c r="AD378" s="826"/>
      <c r="AE378" s="826"/>
      <c r="AF378" s="826"/>
      <c r="AG378" s="826"/>
      <c r="AH378" s="826"/>
      <c r="AI378" s="826"/>
      <c r="AJ378" s="827"/>
      <c r="AK378" s="179"/>
      <c r="AL378" s="179"/>
      <c r="AM378" s="179"/>
      <c r="AN378" s="179"/>
      <c r="AO378" s="179"/>
      <c r="AP378" s="179"/>
      <c r="AQ378" s="179"/>
      <c r="AR378" s="179"/>
      <c r="AS378" s="179"/>
      <c r="AT378" s="179"/>
      <c r="AU378" s="179"/>
      <c r="AV378" s="179"/>
      <c r="AW378" s="179"/>
      <c r="AX378" s="179"/>
      <c r="AY378" s="179"/>
      <c r="AZ378" s="179"/>
      <c r="BA378" s="179"/>
      <c r="BB378" s="179"/>
      <c r="BC378" s="179"/>
      <c r="BD378" s="179"/>
    </row>
    <row r="379" spans="1:56" ht="16.149999999999999" customHeight="1" thickBot="1">
      <c r="A379" s="179"/>
      <c r="B379" s="179"/>
      <c r="C379" s="887" t="s">
        <v>205</v>
      </c>
      <c r="D379" s="888"/>
      <c r="E379" s="888"/>
      <c r="F379" s="888"/>
      <c r="G379" s="888"/>
      <c r="H379" s="889"/>
      <c r="I379" s="179" t="s">
        <v>179</v>
      </c>
      <c r="J379" s="179"/>
      <c r="K379" s="179"/>
      <c r="L379" s="179"/>
      <c r="M379" s="179"/>
      <c r="N379" s="179"/>
      <c r="O379" s="179"/>
      <c r="P379" s="179"/>
      <c r="Q379" s="179"/>
      <c r="R379" s="179"/>
      <c r="S379" s="179"/>
      <c r="T379" s="179"/>
      <c r="U379" s="179"/>
      <c r="V379" s="179"/>
      <c r="W379" s="179"/>
      <c r="X379" s="179"/>
      <c r="Y379" s="179"/>
      <c r="Z379" s="179"/>
      <c r="AA379" s="179"/>
      <c r="AB379" s="179"/>
      <c r="AC379" s="179"/>
      <c r="AD379" s="179"/>
      <c r="AE379" s="179"/>
      <c r="AF379" s="179"/>
      <c r="AG379" s="179"/>
      <c r="AH379" s="179"/>
      <c r="AI379" s="179"/>
      <c r="AJ379" s="241"/>
      <c r="AK379" s="179"/>
      <c r="AL379" s="179"/>
      <c r="AM379" s="179"/>
      <c r="AN379" s="179"/>
      <c r="AO379" s="179"/>
      <c r="AP379" s="179"/>
      <c r="AQ379" s="179"/>
      <c r="AR379" s="179"/>
      <c r="AS379" s="179"/>
      <c r="AT379" s="179"/>
      <c r="AU379" s="179"/>
      <c r="AV379" s="179"/>
      <c r="AW379" s="179"/>
      <c r="AX379" s="179"/>
      <c r="AY379" s="179"/>
      <c r="AZ379" s="179"/>
      <c r="BA379" s="179"/>
      <c r="BB379" s="179"/>
      <c r="BC379" s="179"/>
      <c r="BD379" s="179"/>
    </row>
    <row r="380" spans="1:56" ht="16.149999999999999" customHeight="1">
      <c r="A380" s="179"/>
      <c r="B380" s="179"/>
      <c r="C380" s="887"/>
      <c r="D380" s="888"/>
      <c r="E380" s="888"/>
      <c r="F380" s="888"/>
      <c r="G380" s="888"/>
      <c r="H380" s="888"/>
      <c r="I380" s="819"/>
      <c r="J380" s="820"/>
      <c r="K380" s="820"/>
      <c r="L380" s="820"/>
      <c r="M380" s="820"/>
      <c r="N380" s="820"/>
      <c r="O380" s="820"/>
      <c r="P380" s="820"/>
      <c r="Q380" s="820"/>
      <c r="R380" s="820"/>
      <c r="S380" s="820"/>
      <c r="T380" s="820"/>
      <c r="U380" s="820"/>
      <c r="V380" s="820"/>
      <c r="W380" s="820"/>
      <c r="X380" s="820"/>
      <c r="Y380" s="820"/>
      <c r="Z380" s="820"/>
      <c r="AA380" s="820"/>
      <c r="AB380" s="820"/>
      <c r="AC380" s="820"/>
      <c r="AD380" s="820"/>
      <c r="AE380" s="820"/>
      <c r="AF380" s="820"/>
      <c r="AG380" s="820"/>
      <c r="AH380" s="820"/>
      <c r="AI380" s="820"/>
      <c r="AJ380" s="821"/>
      <c r="AK380" s="179"/>
      <c r="AL380" s="179"/>
      <c r="AM380" s="179"/>
      <c r="AN380" s="179"/>
      <c r="AO380" s="179"/>
      <c r="AP380" s="179"/>
      <c r="AQ380" s="179"/>
      <c r="AR380" s="179"/>
      <c r="AS380" s="179"/>
      <c r="AT380" s="179"/>
      <c r="AU380" s="179"/>
      <c r="AV380" s="179"/>
      <c r="AW380" s="179"/>
      <c r="AX380" s="179"/>
      <c r="AY380" s="179"/>
      <c r="AZ380" s="179"/>
      <c r="BA380" s="179"/>
      <c r="BB380" s="179"/>
      <c r="BC380" s="179"/>
      <c r="BD380" s="179"/>
    </row>
    <row r="381" spans="1:56" ht="16.149999999999999" customHeight="1">
      <c r="A381" s="179"/>
      <c r="B381" s="179"/>
      <c r="C381" s="887"/>
      <c r="D381" s="888"/>
      <c r="E381" s="888"/>
      <c r="F381" s="888"/>
      <c r="G381" s="888"/>
      <c r="H381" s="888"/>
      <c r="I381" s="822"/>
      <c r="J381" s="823"/>
      <c r="K381" s="823"/>
      <c r="L381" s="823"/>
      <c r="M381" s="823"/>
      <c r="N381" s="823"/>
      <c r="O381" s="823"/>
      <c r="P381" s="823"/>
      <c r="Q381" s="823"/>
      <c r="R381" s="823"/>
      <c r="S381" s="823"/>
      <c r="T381" s="823"/>
      <c r="U381" s="823"/>
      <c r="V381" s="823"/>
      <c r="W381" s="823"/>
      <c r="X381" s="823"/>
      <c r="Y381" s="823"/>
      <c r="Z381" s="823"/>
      <c r="AA381" s="823"/>
      <c r="AB381" s="823"/>
      <c r="AC381" s="823"/>
      <c r="AD381" s="823"/>
      <c r="AE381" s="823"/>
      <c r="AF381" s="823"/>
      <c r="AG381" s="823"/>
      <c r="AH381" s="823"/>
      <c r="AI381" s="823"/>
      <c r="AJ381" s="824"/>
      <c r="AK381" s="179"/>
      <c r="AL381" s="179"/>
      <c r="AM381" s="179"/>
      <c r="AN381" s="179"/>
      <c r="AO381" s="179"/>
      <c r="AP381" s="179"/>
      <c r="AQ381" s="179"/>
      <c r="AR381" s="179"/>
      <c r="AS381" s="179"/>
      <c r="AT381" s="179"/>
      <c r="AU381" s="179"/>
      <c r="AV381" s="179"/>
      <c r="AW381" s="179"/>
      <c r="AX381" s="179"/>
      <c r="AY381" s="179"/>
      <c r="AZ381" s="179"/>
      <c r="BA381" s="179"/>
      <c r="BB381" s="179"/>
      <c r="BC381" s="179"/>
      <c r="BD381" s="179"/>
    </row>
    <row r="382" spans="1:56" ht="16.149999999999999" customHeight="1">
      <c r="A382" s="179"/>
      <c r="B382" s="179"/>
      <c r="C382" s="887"/>
      <c r="D382" s="888"/>
      <c r="E382" s="888"/>
      <c r="F382" s="888"/>
      <c r="G382" s="888"/>
      <c r="H382" s="888"/>
      <c r="I382" s="822"/>
      <c r="J382" s="823"/>
      <c r="K382" s="823"/>
      <c r="L382" s="823"/>
      <c r="M382" s="823"/>
      <c r="N382" s="823"/>
      <c r="O382" s="823"/>
      <c r="P382" s="823"/>
      <c r="Q382" s="823"/>
      <c r="R382" s="823"/>
      <c r="S382" s="823"/>
      <c r="T382" s="823"/>
      <c r="U382" s="823"/>
      <c r="V382" s="823"/>
      <c r="W382" s="823"/>
      <c r="X382" s="823"/>
      <c r="Y382" s="823"/>
      <c r="Z382" s="823"/>
      <c r="AA382" s="823"/>
      <c r="AB382" s="823"/>
      <c r="AC382" s="823"/>
      <c r="AD382" s="823"/>
      <c r="AE382" s="823"/>
      <c r="AF382" s="823"/>
      <c r="AG382" s="823"/>
      <c r="AH382" s="823"/>
      <c r="AI382" s="823"/>
      <c r="AJ382" s="824"/>
      <c r="AK382" s="179"/>
      <c r="AL382" s="179"/>
      <c r="AM382" s="179"/>
      <c r="AN382" s="179"/>
      <c r="AO382" s="179"/>
      <c r="AP382" s="179"/>
      <c r="AQ382" s="179"/>
      <c r="AR382" s="179"/>
      <c r="AS382" s="179"/>
      <c r="AT382" s="179"/>
      <c r="AU382" s="179"/>
      <c r="AV382" s="179"/>
      <c r="AW382" s="179"/>
      <c r="AX382" s="179"/>
      <c r="AY382" s="179"/>
      <c r="AZ382" s="179"/>
      <c r="BA382" s="179"/>
      <c r="BB382" s="179"/>
      <c r="BC382" s="179"/>
      <c r="BD382" s="179"/>
    </row>
    <row r="383" spans="1:56" ht="16.149999999999999" customHeight="1">
      <c r="A383" s="179"/>
      <c r="B383" s="179"/>
      <c r="C383" s="887"/>
      <c r="D383" s="888"/>
      <c r="E383" s="888"/>
      <c r="F383" s="888"/>
      <c r="G383" s="888"/>
      <c r="H383" s="888"/>
      <c r="I383" s="822"/>
      <c r="J383" s="823"/>
      <c r="K383" s="823"/>
      <c r="L383" s="823"/>
      <c r="M383" s="823"/>
      <c r="N383" s="823"/>
      <c r="O383" s="823"/>
      <c r="P383" s="823"/>
      <c r="Q383" s="823"/>
      <c r="R383" s="823"/>
      <c r="S383" s="823"/>
      <c r="T383" s="823"/>
      <c r="U383" s="823"/>
      <c r="V383" s="823"/>
      <c r="W383" s="823"/>
      <c r="X383" s="823"/>
      <c r="Y383" s="823"/>
      <c r="Z383" s="823"/>
      <c r="AA383" s="823"/>
      <c r="AB383" s="823"/>
      <c r="AC383" s="823"/>
      <c r="AD383" s="823"/>
      <c r="AE383" s="823"/>
      <c r="AF383" s="823"/>
      <c r="AG383" s="823"/>
      <c r="AH383" s="823"/>
      <c r="AI383" s="823"/>
      <c r="AJ383" s="824"/>
      <c r="AK383" s="179"/>
      <c r="AL383" s="179"/>
      <c r="AM383" s="179"/>
      <c r="AN383" s="179"/>
      <c r="AO383" s="179"/>
      <c r="AP383" s="179"/>
      <c r="AQ383" s="179"/>
      <c r="AR383" s="179"/>
      <c r="AS383" s="179"/>
      <c r="AT383" s="179"/>
      <c r="AU383" s="179"/>
      <c r="AV383" s="179"/>
      <c r="AW383" s="179"/>
      <c r="AX383" s="179"/>
      <c r="AY383" s="179"/>
      <c r="AZ383" s="179"/>
      <c r="BA383" s="179"/>
      <c r="BB383" s="179"/>
      <c r="BC383" s="179"/>
      <c r="BD383" s="179"/>
    </row>
    <row r="384" spans="1:56" ht="16.149999999999999" customHeight="1">
      <c r="A384" s="179"/>
      <c r="B384" s="179"/>
      <c r="C384" s="887"/>
      <c r="D384" s="888"/>
      <c r="E384" s="888"/>
      <c r="F384" s="888"/>
      <c r="G384" s="888"/>
      <c r="H384" s="888"/>
      <c r="I384" s="822"/>
      <c r="J384" s="823"/>
      <c r="K384" s="823"/>
      <c r="L384" s="823"/>
      <c r="M384" s="823"/>
      <c r="N384" s="823"/>
      <c r="O384" s="823"/>
      <c r="P384" s="823"/>
      <c r="Q384" s="823"/>
      <c r="R384" s="823"/>
      <c r="S384" s="823"/>
      <c r="T384" s="823"/>
      <c r="U384" s="823"/>
      <c r="V384" s="823"/>
      <c r="W384" s="823"/>
      <c r="X384" s="823"/>
      <c r="Y384" s="823"/>
      <c r="Z384" s="823"/>
      <c r="AA384" s="823"/>
      <c r="AB384" s="823"/>
      <c r="AC384" s="823"/>
      <c r="AD384" s="823"/>
      <c r="AE384" s="823"/>
      <c r="AF384" s="823"/>
      <c r="AG384" s="823"/>
      <c r="AH384" s="823"/>
      <c r="AI384" s="823"/>
      <c r="AJ384" s="824"/>
      <c r="AK384" s="179"/>
      <c r="AL384" s="179"/>
      <c r="AM384" s="179"/>
      <c r="AN384" s="179"/>
      <c r="AO384" s="179"/>
      <c r="AP384" s="179"/>
      <c r="AQ384" s="179"/>
      <c r="AR384" s="179"/>
      <c r="AS384" s="179"/>
      <c r="AT384" s="179"/>
      <c r="AU384" s="179"/>
      <c r="AV384" s="179"/>
      <c r="AW384" s="179"/>
      <c r="AX384" s="179"/>
      <c r="AY384" s="179"/>
      <c r="AZ384" s="179"/>
      <c r="BA384" s="179"/>
      <c r="BB384" s="179"/>
      <c r="BC384" s="179"/>
      <c r="BD384" s="179"/>
    </row>
    <row r="385" spans="1:56" ht="16.149999999999999" customHeight="1">
      <c r="A385" s="179"/>
      <c r="B385" s="179"/>
      <c r="C385" s="887"/>
      <c r="D385" s="888"/>
      <c r="E385" s="888"/>
      <c r="F385" s="888"/>
      <c r="G385" s="888"/>
      <c r="H385" s="888"/>
      <c r="I385" s="822"/>
      <c r="J385" s="823"/>
      <c r="K385" s="823"/>
      <c r="L385" s="823"/>
      <c r="M385" s="823"/>
      <c r="N385" s="823"/>
      <c r="O385" s="823"/>
      <c r="P385" s="823"/>
      <c r="Q385" s="823"/>
      <c r="R385" s="823"/>
      <c r="S385" s="823"/>
      <c r="T385" s="823"/>
      <c r="U385" s="823"/>
      <c r="V385" s="823"/>
      <c r="W385" s="823"/>
      <c r="X385" s="823"/>
      <c r="Y385" s="823"/>
      <c r="Z385" s="823"/>
      <c r="AA385" s="823"/>
      <c r="AB385" s="823"/>
      <c r="AC385" s="823"/>
      <c r="AD385" s="823"/>
      <c r="AE385" s="823"/>
      <c r="AF385" s="823"/>
      <c r="AG385" s="823"/>
      <c r="AH385" s="823"/>
      <c r="AI385" s="823"/>
      <c r="AJ385" s="824"/>
      <c r="AK385" s="179"/>
      <c r="AL385" s="179"/>
      <c r="AM385" s="179"/>
      <c r="AN385" s="179"/>
      <c r="AO385" s="179"/>
      <c r="AP385" s="179"/>
      <c r="AQ385" s="179"/>
      <c r="AR385" s="179"/>
      <c r="AS385" s="179"/>
      <c r="AT385" s="179"/>
      <c r="AU385" s="179"/>
      <c r="AV385" s="179"/>
      <c r="AW385" s="179"/>
      <c r="AX385" s="179"/>
      <c r="AY385" s="179"/>
      <c r="AZ385" s="179"/>
      <c r="BA385" s="179"/>
      <c r="BB385" s="179"/>
      <c r="BC385" s="179"/>
      <c r="BD385" s="179"/>
    </row>
    <row r="386" spans="1:56" ht="16.149999999999999" customHeight="1">
      <c r="A386" s="179"/>
      <c r="B386" s="179"/>
      <c r="C386" s="887"/>
      <c r="D386" s="888"/>
      <c r="E386" s="888"/>
      <c r="F386" s="888"/>
      <c r="G386" s="888"/>
      <c r="H386" s="888"/>
      <c r="I386" s="822"/>
      <c r="J386" s="823"/>
      <c r="K386" s="823"/>
      <c r="L386" s="823"/>
      <c r="M386" s="823"/>
      <c r="N386" s="823"/>
      <c r="O386" s="823"/>
      <c r="P386" s="823"/>
      <c r="Q386" s="823"/>
      <c r="R386" s="823"/>
      <c r="S386" s="823"/>
      <c r="T386" s="823"/>
      <c r="U386" s="823"/>
      <c r="V386" s="823"/>
      <c r="W386" s="823"/>
      <c r="X386" s="823"/>
      <c r="Y386" s="823"/>
      <c r="Z386" s="823"/>
      <c r="AA386" s="823"/>
      <c r="AB386" s="823"/>
      <c r="AC386" s="823"/>
      <c r="AD386" s="823"/>
      <c r="AE386" s="823"/>
      <c r="AF386" s="823"/>
      <c r="AG386" s="823"/>
      <c r="AH386" s="823"/>
      <c r="AI386" s="823"/>
      <c r="AJ386" s="824"/>
      <c r="AK386" s="179"/>
      <c r="AL386" s="179"/>
      <c r="AM386" s="179"/>
      <c r="AN386" s="179"/>
      <c r="AO386" s="179"/>
      <c r="AP386" s="179"/>
      <c r="AQ386" s="179"/>
      <c r="AR386" s="179"/>
      <c r="AS386" s="179"/>
      <c r="AT386" s="179"/>
      <c r="AU386" s="179"/>
      <c r="AV386" s="179"/>
      <c r="AW386" s="179"/>
      <c r="AX386" s="179"/>
      <c r="AY386" s="179"/>
      <c r="AZ386" s="179"/>
      <c r="BA386" s="179"/>
      <c r="BB386" s="179"/>
      <c r="BC386" s="179"/>
      <c r="BD386" s="179"/>
    </row>
    <row r="387" spans="1:56" ht="16.149999999999999" customHeight="1" thickBot="1">
      <c r="A387" s="179"/>
      <c r="B387" s="179"/>
      <c r="C387" s="887"/>
      <c r="D387" s="888"/>
      <c r="E387" s="888"/>
      <c r="F387" s="888"/>
      <c r="G387" s="888"/>
      <c r="H387" s="888"/>
      <c r="I387" s="825"/>
      <c r="J387" s="826"/>
      <c r="K387" s="826"/>
      <c r="L387" s="826"/>
      <c r="M387" s="826"/>
      <c r="N387" s="826"/>
      <c r="O387" s="826"/>
      <c r="P387" s="826"/>
      <c r="Q387" s="826"/>
      <c r="R387" s="826"/>
      <c r="S387" s="826"/>
      <c r="T387" s="826"/>
      <c r="U387" s="826"/>
      <c r="V387" s="826"/>
      <c r="W387" s="826"/>
      <c r="X387" s="826"/>
      <c r="Y387" s="826"/>
      <c r="Z387" s="826"/>
      <c r="AA387" s="826"/>
      <c r="AB387" s="826"/>
      <c r="AC387" s="826"/>
      <c r="AD387" s="826"/>
      <c r="AE387" s="826"/>
      <c r="AF387" s="826"/>
      <c r="AG387" s="826"/>
      <c r="AH387" s="826"/>
      <c r="AI387" s="826"/>
      <c r="AJ387" s="827"/>
      <c r="AK387" s="179"/>
      <c r="AL387" s="179"/>
      <c r="AM387" s="179"/>
      <c r="AN387" s="179"/>
      <c r="AO387" s="179"/>
      <c r="AP387" s="179"/>
      <c r="AQ387" s="179"/>
      <c r="AR387" s="179"/>
      <c r="AS387" s="179"/>
      <c r="AT387" s="179"/>
      <c r="AU387" s="179"/>
      <c r="AV387" s="179"/>
      <c r="AW387" s="179"/>
      <c r="AX387" s="179"/>
      <c r="AY387" s="179"/>
      <c r="AZ387" s="179"/>
      <c r="BA387" s="179"/>
      <c r="BB387" s="179"/>
      <c r="BC387" s="179"/>
      <c r="BD387" s="179"/>
    </row>
    <row r="388" spans="1:56" ht="16.149999999999999" customHeight="1" thickBot="1">
      <c r="A388" s="179"/>
      <c r="B388" s="179"/>
      <c r="C388" s="887" t="s">
        <v>206</v>
      </c>
      <c r="D388" s="888"/>
      <c r="E388" s="888"/>
      <c r="F388" s="888"/>
      <c r="G388" s="888"/>
      <c r="H388" s="889"/>
      <c r="I388" s="179" t="s">
        <v>179</v>
      </c>
      <c r="J388" s="179"/>
      <c r="K388" s="179"/>
      <c r="L388" s="179"/>
      <c r="M388" s="179"/>
      <c r="N388" s="179"/>
      <c r="O388" s="179"/>
      <c r="P388" s="179"/>
      <c r="Q388" s="179"/>
      <c r="R388" s="179"/>
      <c r="S388" s="179"/>
      <c r="T388" s="179"/>
      <c r="U388" s="179"/>
      <c r="V388" s="179"/>
      <c r="W388" s="179"/>
      <c r="X388" s="179"/>
      <c r="Y388" s="179"/>
      <c r="Z388" s="179"/>
      <c r="AA388" s="179"/>
      <c r="AB388" s="179"/>
      <c r="AC388" s="179"/>
      <c r="AD388" s="179"/>
      <c r="AE388" s="179"/>
      <c r="AF388" s="179"/>
      <c r="AG388" s="179"/>
      <c r="AH388" s="179"/>
      <c r="AI388" s="179"/>
      <c r="AJ388" s="241"/>
      <c r="AK388" s="179"/>
      <c r="AL388" s="179"/>
      <c r="AM388" s="179"/>
      <c r="AN388" s="179"/>
      <c r="AO388" s="179"/>
      <c r="AP388" s="179"/>
      <c r="AQ388" s="179"/>
      <c r="AR388" s="179"/>
      <c r="AS388" s="179"/>
      <c r="AT388" s="179"/>
      <c r="AU388" s="179"/>
      <c r="AV388" s="179"/>
      <c r="AW388" s="179"/>
      <c r="AX388" s="179"/>
      <c r="AY388" s="179"/>
      <c r="AZ388" s="179"/>
      <c r="BA388" s="179"/>
      <c r="BB388" s="179"/>
      <c r="BC388" s="179"/>
      <c r="BD388" s="179"/>
    </row>
    <row r="389" spans="1:56" ht="16.149999999999999" customHeight="1">
      <c r="A389" s="179"/>
      <c r="B389" s="179"/>
      <c r="C389" s="887"/>
      <c r="D389" s="888"/>
      <c r="E389" s="888"/>
      <c r="F389" s="888"/>
      <c r="G389" s="888"/>
      <c r="H389" s="888"/>
      <c r="I389" s="819"/>
      <c r="J389" s="820"/>
      <c r="K389" s="820"/>
      <c r="L389" s="820"/>
      <c r="M389" s="820"/>
      <c r="N389" s="820"/>
      <c r="O389" s="820"/>
      <c r="P389" s="820"/>
      <c r="Q389" s="820"/>
      <c r="R389" s="820"/>
      <c r="S389" s="820"/>
      <c r="T389" s="820"/>
      <c r="U389" s="820"/>
      <c r="V389" s="820"/>
      <c r="W389" s="820"/>
      <c r="X389" s="820"/>
      <c r="Y389" s="820"/>
      <c r="Z389" s="820"/>
      <c r="AA389" s="820"/>
      <c r="AB389" s="820"/>
      <c r="AC389" s="820"/>
      <c r="AD389" s="820"/>
      <c r="AE389" s="820"/>
      <c r="AF389" s="820"/>
      <c r="AG389" s="820"/>
      <c r="AH389" s="820"/>
      <c r="AI389" s="820"/>
      <c r="AJ389" s="821"/>
      <c r="AK389" s="179"/>
      <c r="AL389" s="179"/>
      <c r="AM389" s="179"/>
      <c r="AN389" s="179"/>
      <c r="AO389" s="179"/>
      <c r="AP389" s="179"/>
      <c r="AQ389" s="179"/>
      <c r="AR389" s="179"/>
      <c r="AS389" s="179"/>
      <c r="AT389" s="179"/>
      <c r="AU389" s="179"/>
      <c r="AV389" s="179"/>
      <c r="AW389" s="179"/>
      <c r="AX389" s="179"/>
      <c r="AY389" s="179"/>
      <c r="AZ389" s="179"/>
      <c r="BA389" s="179"/>
      <c r="BB389" s="179"/>
      <c r="BC389" s="179"/>
      <c r="BD389" s="179"/>
    </row>
    <row r="390" spans="1:56" ht="16.149999999999999" customHeight="1">
      <c r="A390" s="179"/>
      <c r="B390" s="179"/>
      <c r="C390" s="887"/>
      <c r="D390" s="888"/>
      <c r="E390" s="888"/>
      <c r="F390" s="888"/>
      <c r="G390" s="888"/>
      <c r="H390" s="888"/>
      <c r="I390" s="822"/>
      <c r="J390" s="823"/>
      <c r="K390" s="823"/>
      <c r="L390" s="823"/>
      <c r="M390" s="823"/>
      <c r="N390" s="823"/>
      <c r="O390" s="823"/>
      <c r="P390" s="823"/>
      <c r="Q390" s="823"/>
      <c r="R390" s="823"/>
      <c r="S390" s="823"/>
      <c r="T390" s="823"/>
      <c r="U390" s="823"/>
      <c r="V390" s="823"/>
      <c r="W390" s="823"/>
      <c r="X390" s="823"/>
      <c r="Y390" s="823"/>
      <c r="Z390" s="823"/>
      <c r="AA390" s="823"/>
      <c r="AB390" s="823"/>
      <c r="AC390" s="823"/>
      <c r="AD390" s="823"/>
      <c r="AE390" s="823"/>
      <c r="AF390" s="823"/>
      <c r="AG390" s="823"/>
      <c r="AH390" s="823"/>
      <c r="AI390" s="823"/>
      <c r="AJ390" s="824"/>
      <c r="AK390" s="179"/>
      <c r="AL390" s="179"/>
      <c r="AM390" s="179"/>
      <c r="AN390" s="179"/>
      <c r="AO390" s="179"/>
      <c r="AP390" s="179"/>
      <c r="AQ390" s="179"/>
      <c r="AR390" s="179"/>
      <c r="AS390" s="179"/>
      <c r="AT390" s="179"/>
      <c r="AU390" s="179"/>
      <c r="AV390" s="179"/>
      <c r="AW390" s="179"/>
      <c r="AX390" s="179"/>
      <c r="AY390" s="179"/>
      <c r="AZ390" s="179"/>
      <c r="BA390" s="179"/>
      <c r="BB390" s="179"/>
      <c r="BC390" s="179"/>
      <c r="BD390" s="179"/>
    </row>
    <row r="391" spans="1:56" ht="16.149999999999999" customHeight="1">
      <c r="A391" s="179"/>
      <c r="B391" s="179"/>
      <c r="C391" s="887"/>
      <c r="D391" s="888"/>
      <c r="E391" s="888"/>
      <c r="F391" s="888"/>
      <c r="G391" s="888"/>
      <c r="H391" s="888"/>
      <c r="I391" s="822"/>
      <c r="J391" s="823"/>
      <c r="K391" s="823"/>
      <c r="L391" s="823"/>
      <c r="M391" s="823"/>
      <c r="N391" s="823"/>
      <c r="O391" s="823"/>
      <c r="P391" s="823"/>
      <c r="Q391" s="823"/>
      <c r="R391" s="823"/>
      <c r="S391" s="823"/>
      <c r="T391" s="823"/>
      <c r="U391" s="823"/>
      <c r="V391" s="823"/>
      <c r="W391" s="823"/>
      <c r="X391" s="823"/>
      <c r="Y391" s="823"/>
      <c r="Z391" s="823"/>
      <c r="AA391" s="823"/>
      <c r="AB391" s="823"/>
      <c r="AC391" s="823"/>
      <c r="AD391" s="823"/>
      <c r="AE391" s="823"/>
      <c r="AF391" s="823"/>
      <c r="AG391" s="823"/>
      <c r="AH391" s="823"/>
      <c r="AI391" s="823"/>
      <c r="AJ391" s="824"/>
      <c r="AK391" s="179"/>
      <c r="AL391" s="179"/>
      <c r="AM391" s="179"/>
      <c r="AN391" s="179"/>
      <c r="AO391" s="179"/>
      <c r="AP391" s="179"/>
      <c r="AQ391" s="179"/>
      <c r="AR391" s="179"/>
      <c r="AS391" s="179"/>
      <c r="AT391" s="179"/>
      <c r="AU391" s="179"/>
      <c r="AV391" s="179"/>
      <c r="AW391" s="179"/>
      <c r="AX391" s="179"/>
      <c r="AY391" s="179"/>
      <c r="AZ391" s="179"/>
      <c r="BA391" s="179"/>
      <c r="BB391" s="179"/>
      <c r="BC391" s="179"/>
      <c r="BD391" s="179"/>
    </row>
    <row r="392" spans="1:56" ht="16.149999999999999" customHeight="1">
      <c r="A392" s="179"/>
      <c r="B392" s="179"/>
      <c r="C392" s="887"/>
      <c r="D392" s="888"/>
      <c r="E392" s="888"/>
      <c r="F392" s="888"/>
      <c r="G392" s="888"/>
      <c r="H392" s="888"/>
      <c r="I392" s="822"/>
      <c r="J392" s="823"/>
      <c r="K392" s="823"/>
      <c r="L392" s="823"/>
      <c r="M392" s="823"/>
      <c r="N392" s="823"/>
      <c r="O392" s="823"/>
      <c r="P392" s="823"/>
      <c r="Q392" s="823"/>
      <c r="R392" s="823"/>
      <c r="S392" s="823"/>
      <c r="T392" s="823"/>
      <c r="U392" s="823"/>
      <c r="V392" s="823"/>
      <c r="W392" s="823"/>
      <c r="X392" s="823"/>
      <c r="Y392" s="823"/>
      <c r="Z392" s="823"/>
      <c r="AA392" s="823"/>
      <c r="AB392" s="823"/>
      <c r="AC392" s="823"/>
      <c r="AD392" s="823"/>
      <c r="AE392" s="823"/>
      <c r="AF392" s="823"/>
      <c r="AG392" s="823"/>
      <c r="AH392" s="823"/>
      <c r="AI392" s="823"/>
      <c r="AJ392" s="824"/>
      <c r="AK392" s="179"/>
      <c r="AL392" s="179"/>
      <c r="AM392" s="179"/>
      <c r="AN392" s="179"/>
      <c r="AO392" s="179"/>
      <c r="AP392" s="179"/>
      <c r="AQ392" s="179"/>
      <c r="AR392" s="179"/>
      <c r="AS392" s="179"/>
      <c r="AT392" s="179"/>
      <c r="AU392" s="179"/>
      <c r="AV392" s="179"/>
      <c r="AW392" s="179"/>
      <c r="AX392" s="179"/>
      <c r="AY392" s="179"/>
      <c r="AZ392" s="179"/>
      <c r="BA392" s="179"/>
      <c r="BB392" s="179"/>
      <c r="BC392" s="179"/>
      <c r="BD392" s="179"/>
    </row>
    <row r="393" spans="1:56" ht="16.149999999999999" customHeight="1">
      <c r="A393" s="179"/>
      <c r="B393" s="179"/>
      <c r="C393" s="887"/>
      <c r="D393" s="888"/>
      <c r="E393" s="888"/>
      <c r="F393" s="888"/>
      <c r="G393" s="888"/>
      <c r="H393" s="888"/>
      <c r="I393" s="822"/>
      <c r="J393" s="823"/>
      <c r="K393" s="823"/>
      <c r="L393" s="823"/>
      <c r="M393" s="823"/>
      <c r="N393" s="823"/>
      <c r="O393" s="823"/>
      <c r="P393" s="823"/>
      <c r="Q393" s="823"/>
      <c r="R393" s="823"/>
      <c r="S393" s="823"/>
      <c r="T393" s="823"/>
      <c r="U393" s="823"/>
      <c r="V393" s="823"/>
      <c r="W393" s="823"/>
      <c r="X393" s="823"/>
      <c r="Y393" s="823"/>
      <c r="Z393" s="823"/>
      <c r="AA393" s="823"/>
      <c r="AB393" s="823"/>
      <c r="AC393" s="823"/>
      <c r="AD393" s="823"/>
      <c r="AE393" s="823"/>
      <c r="AF393" s="823"/>
      <c r="AG393" s="823"/>
      <c r="AH393" s="823"/>
      <c r="AI393" s="823"/>
      <c r="AJ393" s="824"/>
      <c r="AK393" s="179"/>
      <c r="AL393" s="179"/>
      <c r="AM393" s="179"/>
      <c r="AN393" s="179"/>
      <c r="AO393" s="179"/>
      <c r="AP393" s="179"/>
      <c r="AQ393" s="179"/>
      <c r="AR393" s="179"/>
      <c r="AS393" s="179"/>
      <c r="AT393" s="179"/>
      <c r="AU393" s="179"/>
      <c r="AV393" s="179"/>
      <c r="AW393" s="179"/>
      <c r="AX393" s="179"/>
      <c r="AY393" s="179"/>
      <c r="AZ393" s="179"/>
      <c r="BA393" s="179"/>
      <c r="BB393" s="179"/>
      <c r="BC393" s="179"/>
      <c r="BD393" s="179"/>
    </row>
    <row r="394" spans="1:56" ht="16.149999999999999" customHeight="1">
      <c r="A394" s="179"/>
      <c r="B394" s="179"/>
      <c r="C394" s="887"/>
      <c r="D394" s="888"/>
      <c r="E394" s="888"/>
      <c r="F394" s="888"/>
      <c r="G394" s="888"/>
      <c r="H394" s="888"/>
      <c r="I394" s="822"/>
      <c r="J394" s="823"/>
      <c r="K394" s="823"/>
      <c r="L394" s="823"/>
      <c r="M394" s="823"/>
      <c r="N394" s="823"/>
      <c r="O394" s="823"/>
      <c r="P394" s="823"/>
      <c r="Q394" s="823"/>
      <c r="R394" s="823"/>
      <c r="S394" s="823"/>
      <c r="T394" s="823"/>
      <c r="U394" s="823"/>
      <c r="V394" s="823"/>
      <c r="W394" s="823"/>
      <c r="X394" s="823"/>
      <c r="Y394" s="823"/>
      <c r="Z394" s="823"/>
      <c r="AA394" s="823"/>
      <c r="AB394" s="823"/>
      <c r="AC394" s="823"/>
      <c r="AD394" s="823"/>
      <c r="AE394" s="823"/>
      <c r="AF394" s="823"/>
      <c r="AG394" s="823"/>
      <c r="AH394" s="823"/>
      <c r="AI394" s="823"/>
      <c r="AJ394" s="824"/>
      <c r="AK394" s="179"/>
      <c r="AL394" s="179"/>
      <c r="AM394" s="179"/>
      <c r="AN394" s="179"/>
      <c r="AO394" s="179"/>
      <c r="AP394" s="179"/>
      <c r="AQ394" s="179"/>
      <c r="AR394" s="179"/>
      <c r="AS394" s="179"/>
      <c r="AT394" s="179"/>
      <c r="AU394" s="179"/>
      <c r="AV394" s="179"/>
      <c r="AW394" s="179"/>
      <c r="AX394" s="179"/>
      <c r="AY394" s="179"/>
      <c r="AZ394" s="179"/>
      <c r="BA394" s="179"/>
      <c r="BB394" s="179"/>
      <c r="BC394" s="179"/>
      <c r="BD394" s="179"/>
    </row>
    <row r="395" spans="1:56" ht="16.149999999999999" customHeight="1">
      <c r="A395" s="179"/>
      <c r="B395" s="179"/>
      <c r="C395" s="887"/>
      <c r="D395" s="888"/>
      <c r="E395" s="888"/>
      <c r="F395" s="888"/>
      <c r="G395" s="888"/>
      <c r="H395" s="888"/>
      <c r="I395" s="822"/>
      <c r="J395" s="823"/>
      <c r="K395" s="823"/>
      <c r="L395" s="823"/>
      <c r="M395" s="823"/>
      <c r="N395" s="823"/>
      <c r="O395" s="823"/>
      <c r="P395" s="823"/>
      <c r="Q395" s="823"/>
      <c r="R395" s="823"/>
      <c r="S395" s="823"/>
      <c r="T395" s="823"/>
      <c r="U395" s="823"/>
      <c r="V395" s="823"/>
      <c r="W395" s="823"/>
      <c r="X395" s="823"/>
      <c r="Y395" s="823"/>
      <c r="Z395" s="823"/>
      <c r="AA395" s="823"/>
      <c r="AB395" s="823"/>
      <c r="AC395" s="823"/>
      <c r="AD395" s="823"/>
      <c r="AE395" s="823"/>
      <c r="AF395" s="823"/>
      <c r="AG395" s="823"/>
      <c r="AH395" s="823"/>
      <c r="AI395" s="823"/>
      <c r="AJ395" s="824"/>
      <c r="AK395" s="179"/>
      <c r="AL395" s="179"/>
      <c r="AM395" s="179"/>
      <c r="AN395" s="179"/>
      <c r="AO395" s="179"/>
      <c r="AP395" s="179"/>
      <c r="AQ395" s="179"/>
      <c r="AR395" s="179"/>
      <c r="AS395" s="179"/>
      <c r="AT395" s="179"/>
      <c r="AU395" s="179"/>
      <c r="AV395" s="179"/>
      <c r="AW395" s="179"/>
      <c r="AX395" s="179"/>
      <c r="AY395" s="179"/>
      <c r="AZ395" s="179"/>
      <c r="BA395" s="179"/>
      <c r="BB395" s="179"/>
      <c r="BC395" s="179"/>
      <c r="BD395" s="179"/>
    </row>
    <row r="396" spans="1:56" ht="16.149999999999999" customHeight="1" thickBot="1">
      <c r="A396" s="179"/>
      <c r="B396" s="179"/>
      <c r="C396" s="720"/>
      <c r="D396" s="890"/>
      <c r="E396" s="890"/>
      <c r="F396" s="890"/>
      <c r="G396" s="890"/>
      <c r="H396" s="890"/>
      <c r="I396" s="825"/>
      <c r="J396" s="826"/>
      <c r="K396" s="826"/>
      <c r="L396" s="826"/>
      <c r="M396" s="826"/>
      <c r="N396" s="826"/>
      <c r="O396" s="826"/>
      <c r="P396" s="826"/>
      <c r="Q396" s="826"/>
      <c r="R396" s="826"/>
      <c r="S396" s="826"/>
      <c r="T396" s="826"/>
      <c r="U396" s="826"/>
      <c r="V396" s="826"/>
      <c r="W396" s="826"/>
      <c r="X396" s="826"/>
      <c r="Y396" s="826"/>
      <c r="Z396" s="826"/>
      <c r="AA396" s="826"/>
      <c r="AB396" s="826"/>
      <c r="AC396" s="826"/>
      <c r="AD396" s="826"/>
      <c r="AE396" s="826"/>
      <c r="AF396" s="826"/>
      <c r="AG396" s="826"/>
      <c r="AH396" s="826"/>
      <c r="AI396" s="826"/>
      <c r="AJ396" s="827"/>
      <c r="AK396" s="179"/>
      <c r="AL396" s="179"/>
      <c r="AM396" s="179"/>
      <c r="AN396" s="179"/>
      <c r="AO396" s="179"/>
      <c r="AP396" s="179"/>
      <c r="AQ396" s="179"/>
      <c r="AR396" s="179"/>
      <c r="AS396" s="179"/>
      <c r="AT396" s="179"/>
      <c r="AU396" s="179"/>
      <c r="AV396" s="179"/>
      <c r="AW396" s="179"/>
      <c r="AX396" s="179"/>
      <c r="AY396" s="179"/>
      <c r="AZ396" s="179"/>
      <c r="BA396" s="179"/>
      <c r="BB396" s="179"/>
      <c r="BC396" s="179"/>
      <c r="BD396" s="179"/>
    </row>
    <row r="397" spans="1:56" ht="16.149999999999999" customHeight="1">
      <c r="A397" s="179"/>
      <c r="B397" s="179"/>
      <c r="C397" s="262" t="s">
        <v>149</v>
      </c>
      <c r="D397" s="179"/>
      <c r="E397" s="179"/>
      <c r="F397" s="179"/>
      <c r="G397" s="179"/>
      <c r="H397" s="179"/>
      <c r="I397" s="179"/>
      <c r="J397" s="179"/>
      <c r="K397" s="179"/>
      <c r="L397" s="179"/>
      <c r="M397" s="179"/>
      <c r="N397" s="179"/>
      <c r="O397" s="179"/>
      <c r="P397" s="179"/>
      <c r="Q397" s="179"/>
      <c r="R397" s="179"/>
      <c r="S397" s="179"/>
      <c r="T397" s="179"/>
      <c r="U397" s="179"/>
      <c r="V397" s="179"/>
      <c r="W397" s="179"/>
      <c r="X397" s="179"/>
      <c r="Y397" s="179"/>
      <c r="Z397" s="179"/>
      <c r="AA397" s="179"/>
      <c r="AB397" s="179"/>
      <c r="AC397" s="179"/>
      <c r="AD397" s="179"/>
      <c r="AE397" s="179"/>
      <c r="AF397" s="179"/>
      <c r="AG397" s="179"/>
      <c r="AH397" s="179"/>
      <c r="AI397" s="179"/>
      <c r="AJ397" s="179"/>
      <c r="AK397" s="179"/>
      <c r="AL397" s="179"/>
      <c r="AM397" s="179"/>
      <c r="AN397" s="179"/>
      <c r="AO397" s="179"/>
      <c r="AP397" s="179"/>
      <c r="AQ397" s="179"/>
      <c r="AR397" s="179"/>
      <c r="AS397" s="179"/>
      <c r="AT397" s="179"/>
      <c r="AU397" s="179"/>
      <c r="AV397" s="179"/>
      <c r="AW397" s="179"/>
      <c r="AX397" s="179"/>
      <c r="AY397" s="179"/>
      <c r="AZ397" s="179"/>
      <c r="BA397" s="179"/>
      <c r="BB397" s="179"/>
      <c r="BC397" s="179"/>
      <c r="BD397" s="179"/>
    </row>
    <row r="398" spans="1:56" ht="16.149999999999999" customHeight="1">
      <c r="A398" s="179"/>
      <c r="B398" s="179"/>
      <c r="C398" s="215"/>
      <c r="D398" s="179"/>
      <c r="E398" s="179"/>
      <c r="F398" s="179"/>
      <c r="G398" s="179"/>
      <c r="H398" s="179"/>
      <c r="I398" s="179"/>
      <c r="J398" s="179"/>
      <c r="K398" s="179"/>
      <c r="L398" s="179"/>
      <c r="M398" s="179"/>
      <c r="N398" s="179"/>
      <c r="O398" s="179"/>
      <c r="P398" s="179"/>
      <c r="Q398" s="179"/>
      <c r="R398" s="179"/>
      <c r="S398" s="179"/>
      <c r="T398" s="179"/>
      <c r="U398" s="179"/>
      <c r="V398" s="179"/>
      <c r="W398" s="179"/>
      <c r="X398" s="179"/>
      <c r="Y398" s="179"/>
      <c r="Z398" s="179"/>
      <c r="AA398" s="179"/>
      <c r="AB398" s="179"/>
      <c r="AC398" s="179"/>
      <c r="AD398" s="179"/>
      <c r="AE398" s="179"/>
      <c r="AF398" s="179"/>
      <c r="AG398" s="179"/>
      <c r="AH398" s="179"/>
      <c r="AI398" s="179"/>
      <c r="AJ398" s="179"/>
      <c r="AK398" s="179"/>
      <c r="AL398" s="179"/>
      <c r="AM398" s="179"/>
      <c r="AN398" s="179"/>
      <c r="AO398" s="179"/>
      <c r="AP398" s="179"/>
      <c r="AQ398" s="179"/>
      <c r="AR398" s="179"/>
      <c r="AS398" s="179"/>
      <c r="AT398" s="179"/>
      <c r="AU398" s="179"/>
      <c r="AV398" s="179"/>
      <c r="AW398" s="179"/>
      <c r="AX398" s="179"/>
      <c r="AY398" s="179"/>
      <c r="AZ398" s="179"/>
      <c r="BA398" s="179"/>
      <c r="BB398" s="179"/>
      <c r="BC398" s="179"/>
      <c r="BD398" s="179"/>
    </row>
    <row r="399" spans="1:56" ht="16.149999999999999" customHeight="1">
      <c r="A399" s="179"/>
      <c r="B399" s="179"/>
      <c r="C399" s="179"/>
      <c r="D399" s="179"/>
      <c r="E399" s="179"/>
      <c r="F399" s="179"/>
      <c r="G399" s="179"/>
      <c r="H399" s="179"/>
      <c r="I399" s="179"/>
      <c r="J399" s="179"/>
      <c r="K399" s="179"/>
      <c r="L399" s="179"/>
      <c r="M399" s="179"/>
      <c r="N399" s="179"/>
      <c r="O399" s="179"/>
      <c r="P399" s="179"/>
      <c r="Q399" s="179"/>
      <c r="R399" s="179"/>
      <c r="S399" s="179"/>
      <c r="T399" s="179"/>
      <c r="U399" s="179"/>
      <c r="V399" s="179"/>
      <c r="W399" s="179"/>
      <c r="X399" s="179"/>
      <c r="Y399" s="179"/>
      <c r="Z399" s="179"/>
      <c r="AA399" s="179"/>
      <c r="AB399" s="179"/>
      <c r="AC399" s="179"/>
      <c r="AD399" s="179"/>
      <c r="AE399" s="179"/>
      <c r="AF399" s="179"/>
      <c r="AG399" s="179"/>
      <c r="AH399" s="179"/>
      <c r="AI399" s="179"/>
      <c r="AJ399" s="179"/>
      <c r="AK399" s="179"/>
      <c r="AL399" s="179"/>
      <c r="AM399" s="179"/>
      <c r="AN399" s="179"/>
      <c r="AO399" s="179"/>
      <c r="AP399" s="179"/>
      <c r="AQ399" s="179"/>
      <c r="AR399" s="179"/>
      <c r="AS399" s="179"/>
      <c r="AT399" s="179"/>
      <c r="AU399" s="179"/>
      <c r="AV399" s="179"/>
      <c r="AW399" s="179"/>
      <c r="AX399" s="179"/>
      <c r="AY399" s="179"/>
      <c r="AZ399" s="179"/>
      <c r="BA399" s="179"/>
      <c r="BB399" s="179"/>
      <c r="BC399" s="179"/>
      <c r="BD399" s="179"/>
    </row>
    <row r="400" spans="1:56" ht="16.149999999999999" customHeight="1" thickBot="1">
      <c r="A400" s="179"/>
      <c r="B400" s="179"/>
      <c r="C400" s="179" t="s">
        <v>207</v>
      </c>
      <c r="D400" s="179"/>
      <c r="E400" s="179"/>
      <c r="F400" s="179"/>
      <c r="G400" s="179"/>
      <c r="H400" s="179"/>
      <c r="I400" s="179"/>
      <c r="J400" s="179"/>
      <c r="K400" s="179"/>
      <c r="L400" s="179"/>
      <c r="M400" s="179"/>
      <c r="N400" s="179"/>
      <c r="O400" s="179"/>
      <c r="P400" s="179"/>
      <c r="Q400" s="179"/>
      <c r="R400" s="179"/>
      <c r="S400" s="179"/>
      <c r="T400" s="179"/>
      <c r="U400" s="179"/>
      <c r="V400" s="179"/>
      <c r="W400" s="179"/>
      <c r="X400" s="179"/>
      <c r="Y400" s="179"/>
      <c r="Z400" s="179"/>
      <c r="AA400" s="179"/>
      <c r="AB400" s="179"/>
      <c r="AC400" s="179"/>
      <c r="AD400" s="179"/>
      <c r="AE400" s="179"/>
      <c r="AF400" s="179"/>
      <c r="AG400" s="179"/>
      <c r="AH400" s="179"/>
      <c r="AI400" s="179"/>
      <c r="AJ400" s="179"/>
      <c r="AK400" s="179"/>
      <c r="AL400" s="179"/>
      <c r="AM400" s="179"/>
      <c r="AN400" s="179"/>
      <c r="AO400" s="179"/>
      <c r="AP400" s="179"/>
      <c r="AQ400" s="179"/>
      <c r="AR400" s="179"/>
      <c r="AS400" s="179"/>
      <c r="AT400" s="179"/>
      <c r="AU400" s="179"/>
      <c r="AV400" s="179"/>
      <c r="AW400" s="179"/>
      <c r="AX400" s="179"/>
      <c r="AY400" s="179"/>
      <c r="AZ400" s="179"/>
      <c r="BA400" s="179"/>
      <c r="BB400" s="179"/>
      <c r="BC400" s="179"/>
      <c r="BD400" s="179"/>
    </row>
    <row r="401" spans="1:56" ht="16.149999999999999" customHeight="1" thickBot="1">
      <c r="A401" s="179"/>
      <c r="B401" s="179"/>
      <c r="C401" s="882" t="s">
        <v>208</v>
      </c>
      <c r="D401" s="883"/>
      <c r="E401" s="883"/>
      <c r="F401" s="883"/>
      <c r="G401" s="883"/>
      <c r="H401" s="883"/>
      <c r="I401" s="883"/>
      <c r="J401" s="883"/>
      <c r="K401" s="883"/>
      <c r="L401" s="883"/>
      <c r="M401" s="883"/>
      <c r="N401" s="883"/>
      <c r="O401" s="883"/>
      <c r="P401" s="883"/>
      <c r="Q401" s="883"/>
      <c r="R401" s="883"/>
      <c r="S401" s="883"/>
      <c r="T401" s="883"/>
      <c r="U401" s="883"/>
      <c r="V401" s="883"/>
      <c r="W401" s="883"/>
      <c r="X401" s="883"/>
      <c r="Y401" s="883"/>
      <c r="Z401" s="883"/>
      <c r="AA401" s="883"/>
      <c r="AB401" s="883"/>
      <c r="AC401" s="883"/>
      <c r="AD401" s="883"/>
      <c r="AE401" s="883"/>
      <c r="AF401" s="883"/>
      <c r="AG401" s="883"/>
      <c r="AH401" s="883"/>
      <c r="AI401" s="883"/>
      <c r="AJ401" s="884"/>
      <c r="AK401" s="179"/>
      <c r="AL401" s="179"/>
      <c r="AM401" s="497" t="s">
        <v>579</v>
      </c>
      <c r="AN401" s="497"/>
      <c r="AO401" s="497"/>
      <c r="AP401" s="497"/>
      <c r="AQ401" s="497"/>
      <c r="AR401" s="497"/>
      <c r="AS401" s="497"/>
      <c r="AT401" s="497"/>
      <c r="AU401" s="497"/>
      <c r="AV401" s="497"/>
      <c r="AW401" s="497"/>
      <c r="AX401" s="497"/>
      <c r="AY401" s="497"/>
      <c r="AZ401" s="497"/>
      <c r="BA401" s="497"/>
      <c r="BB401" s="497"/>
      <c r="BC401" s="497"/>
      <c r="BD401" s="179"/>
    </row>
    <row r="402" spans="1:56" ht="16.149999999999999" customHeight="1" thickBot="1">
      <c r="A402" s="179"/>
      <c r="B402" s="179"/>
      <c r="C402" s="680"/>
      <c r="D402" s="885"/>
      <c r="E402" s="885"/>
      <c r="F402" s="885"/>
      <c r="G402" s="885"/>
      <c r="H402" s="885"/>
      <c r="I402" s="885"/>
      <c r="J402" s="885"/>
      <c r="K402" s="885"/>
      <c r="L402" s="885"/>
      <c r="M402" s="885"/>
      <c r="N402" s="885"/>
      <c r="O402" s="885"/>
      <c r="P402" s="885"/>
      <c r="Q402" s="885"/>
      <c r="R402" s="885"/>
      <c r="S402" s="885"/>
      <c r="T402" s="885"/>
      <c r="U402" s="885"/>
      <c r="V402" s="885"/>
      <c r="W402" s="885"/>
      <c r="X402" s="885"/>
      <c r="Y402" s="885"/>
      <c r="Z402" s="885"/>
      <c r="AA402" s="885"/>
      <c r="AB402" s="885"/>
      <c r="AC402" s="885"/>
      <c r="AD402" s="885"/>
      <c r="AE402" s="885"/>
      <c r="AF402" s="885"/>
      <c r="AG402" s="885"/>
      <c r="AH402" s="885"/>
      <c r="AI402" s="885"/>
      <c r="AJ402" s="886"/>
      <c r="AK402" s="179"/>
      <c r="AL402" s="179"/>
      <c r="AM402" s="497"/>
      <c r="AN402" s="497"/>
      <c r="AO402" s="497"/>
      <c r="AP402" s="497"/>
      <c r="AQ402" s="497"/>
      <c r="AR402" s="497"/>
      <c r="AS402" s="497"/>
      <c r="AT402" s="497"/>
      <c r="AU402" s="497"/>
      <c r="AV402" s="497"/>
      <c r="AW402" s="497"/>
      <c r="AX402" s="497"/>
      <c r="AY402" s="497"/>
      <c r="AZ402" s="497"/>
      <c r="BA402" s="497"/>
      <c r="BB402" s="497"/>
      <c r="BC402" s="497"/>
      <c r="BD402" s="179"/>
    </row>
    <row r="403" spans="1:56" ht="16.149999999999999" customHeight="1" thickBot="1">
      <c r="A403" s="179"/>
      <c r="B403" s="179"/>
      <c r="C403" s="864"/>
      <c r="D403" s="865"/>
      <c r="E403" s="865"/>
      <c r="F403" s="865"/>
      <c r="G403" s="865"/>
      <c r="H403" s="865"/>
      <c r="I403" s="865"/>
      <c r="J403" s="865"/>
      <c r="K403" s="865"/>
      <c r="L403" s="865"/>
      <c r="M403" s="865"/>
      <c r="N403" s="865"/>
      <c r="O403" s="865"/>
      <c r="P403" s="865"/>
      <c r="Q403" s="865"/>
      <c r="R403" s="865"/>
      <c r="S403" s="865"/>
      <c r="T403" s="865"/>
      <c r="U403" s="865"/>
      <c r="V403" s="865"/>
      <c r="W403" s="865"/>
      <c r="X403" s="865"/>
      <c r="Y403" s="865"/>
      <c r="Z403" s="865"/>
      <c r="AA403" s="865"/>
      <c r="AB403" s="865"/>
      <c r="AC403" s="865"/>
      <c r="AD403" s="865"/>
      <c r="AE403" s="865"/>
      <c r="AF403" s="865"/>
      <c r="AG403" s="865"/>
      <c r="AH403" s="865"/>
      <c r="AI403" s="865"/>
      <c r="AJ403" s="866"/>
      <c r="AK403" s="179"/>
      <c r="AL403" s="179"/>
      <c r="AM403" s="497"/>
      <c r="AN403" s="497"/>
      <c r="AO403" s="497"/>
      <c r="AP403" s="497"/>
      <c r="AQ403" s="497"/>
      <c r="AR403" s="497"/>
      <c r="AS403" s="497"/>
      <c r="AT403" s="497"/>
      <c r="AU403" s="497"/>
      <c r="AV403" s="497"/>
      <c r="AW403" s="497"/>
      <c r="AX403" s="497"/>
      <c r="AY403" s="497"/>
      <c r="AZ403" s="497"/>
      <c r="BA403" s="497"/>
      <c r="BB403" s="497"/>
      <c r="BC403" s="497"/>
      <c r="BD403" s="179"/>
    </row>
    <row r="404" spans="1:56" ht="16.149999999999999" customHeight="1" thickBot="1">
      <c r="A404" s="179"/>
      <c r="B404" s="179"/>
      <c r="C404" s="867"/>
      <c r="D404" s="868"/>
      <c r="E404" s="868"/>
      <c r="F404" s="868"/>
      <c r="G404" s="868"/>
      <c r="H404" s="868"/>
      <c r="I404" s="868"/>
      <c r="J404" s="868"/>
      <c r="K404" s="868"/>
      <c r="L404" s="868"/>
      <c r="M404" s="868"/>
      <c r="N404" s="868"/>
      <c r="O404" s="868"/>
      <c r="P404" s="868"/>
      <c r="Q404" s="868"/>
      <c r="R404" s="868"/>
      <c r="S404" s="868"/>
      <c r="T404" s="868"/>
      <c r="U404" s="868"/>
      <c r="V404" s="868"/>
      <c r="W404" s="868"/>
      <c r="X404" s="868"/>
      <c r="Y404" s="868"/>
      <c r="Z404" s="868"/>
      <c r="AA404" s="868"/>
      <c r="AB404" s="868"/>
      <c r="AC404" s="868"/>
      <c r="AD404" s="868"/>
      <c r="AE404" s="868"/>
      <c r="AF404" s="868"/>
      <c r="AG404" s="868"/>
      <c r="AH404" s="868"/>
      <c r="AI404" s="868"/>
      <c r="AJ404" s="869"/>
      <c r="AK404" s="179"/>
      <c r="AL404" s="179"/>
      <c r="AM404" s="497"/>
      <c r="AN404" s="497"/>
      <c r="AO404" s="497"/>
      <c r="AP404" s="497"/>
      <c r="AQ404" s="497"/>
      <c r="AR404" s="497"/>
      <c r="AS404" s="497"/>
      <c r="AT404" s="497"/>
      <c r="AU404" s="497"/>
      <c r="AV404" s="497"/>
      <c r="AW404" s="497"/>
      <c r="AX404" s="497"/>
      <c r="AY404" s="497"/>
      <c r="AZ404" s="497"/>
      <c r="BA404" s="497"/>
      <c r="BB404" s="497"/>
      <c r="BC404" s="497"/>
      <c r="BD404" s="179"/>
    </row>
    <row r="405" spans="1:56" ht="16.149999999999999" customHeight="1" thickBot="1">
      <c r="A405" s="179"/>
      <c r="B405" s="179"/>
      <c r="C405" s="867"/>
      <c r="D405" s="868"/>
      <c r="E405" s="868"/>
      <c r="F405" s="868"/>
      <c r="G405" s="868"/>
      <c r="H405" s="868"/>
      <c r="I405" s="868"/>
      <c r="J405" s="868"/>
      <c r="K405" s="868"/>
      <c r="L405" s="868"/>
      <c r="M405" s="868"/>
      <c r="N405" s="868"/>
      <c r="O405" s="868"/>
      <c r="P405" s="868"/>
      <c r="Q405" s="868"/>
      <c r="R405" s="868"/>
      <c r="S405" s="868"/>
      <c r="T405" s="868"/>
      <c r="U405" s="868"/>
      <c r="V405" s="868"/>
      <c r="W405" s="868"/>
      <c r="X405" s="868"/>
      <c r="Y405" s="868"/>
      <c r="Z405" s="868"/>
      <c r="AA405" s="868"/>
      <c r="AB405" s="868"/>
      <c r="AC405" s="868"/>
      <c r="AD405" s="868"/>
      <c r="AE405" s="868"/>
      <c r="AF405" s="868"/>
      <c r="AG405" s="868"/>
      <c r="AH405" s="868"/>
      <c r="AI405" s="868"/>
      <c r="AJ405" s="869"/>
      <c r="AK405" s="179"/>
      <c r="AL405" s="179"/>
      <c r="AM405" s="489"/>
      <c r="AN405" s="489"/>
      <c r="AO405" s="489"/>
      <c r="AP405" s="489"/>
      <c r="AQ405" s="489"/>
      <c r="AR405" s="489"/>
      <c r="AS405" s="489"/>
      <c r="AT405" s="489"/>
      <c r="AU405" s="489"/>
      <c r="AV405" s="489"/>
      <c r="AW405" s="489"/>
      <c r="AX405" s="489"/>
      <c r="AY405" s="489"/>
      <c r="AZ405" s="489"/>
      <c r="BA405" s="489"/>
      <c r="BB405" s="489"/>
      <c r="BC405" s="489"/>
      <c r="BD405" s="179"/>
    </row>
    <row r="406" spans="1:56" ht="16.149999999999999" customHeight="1" thickBot="1">
      <c r="A406" s="179"/>
      <c r="B406" s="179"/>
      <c r="C406" s="867"/>
      <c r="D406" s="868"/>
      <c r="E406" s="868"/>
      <c r="F406" s="868"/>
      <c r="G406" s="868"/>
      <c r="H406" s="868"/>
      <c r="I406" s="868"/>
      <c r="J406" s="868"/>
      <c r="K406" s="868"/>
      <c r="L406" s="868"/>
      <c r="M406" s="868"/>
      <c r="N406" s="868"/>
      <c r="O406" s="868"/>
      <c r="P406" s="868"/>
      <c r="Q406" s="868"/>
      <c r="R406" s="868"/>
      <c r="S406" s="868"/>
      <c r="T406" s="868"/>
      <c r="U406" s="868"/>
      <c r="V406" s="868"/>
      <c r="W406" s="868"/>
      <c r="X406" s="868"/>
      <c r="Y406" s="868"/>
      <c r="Z406" s="868"/>
      <c r="AA406" s="868"/>
      <c r="AB406" s="868"/>
      <c r="AC406" s="868"/>
      <c r="AD406" s="868"/>
      <c r="AE406" s="868"/>
      <c r="AF406" s="868"/>
      <c r="AG406" s="868"/>
      <c r="AH406" s="868"/>
      <c r="AI406" s="868"/>
      <c r="AJ406" s="869"/>
      <c r="AK406" s="179"/>
      <c r="AL406" s="179"/>
      <c r="AM406" s="489"/>
      <c r="AN406" s="489"/>
      <c r="AO406" s="489"/>
      <c r="AP406" s="489"/>
      <c r="AQ406" s="489"/>
      <c r="AR406" s="489"/>
      <c r="AS406" s="489"/>
      <c r="AT406" s="489"/>
      <c r="AU406" s="489"/>
      <c r="AV406" s="489"/>
      <c r="AW406" s="489"/>
      <c r="AX406" s="489"/>
      <c r="AY406" s="489"/>
      <c r="AZ406" s="489"/>
      <c r="BA406" s="489"/>
      <c r="BB406" s="489"/>
      <c r="BC406" s="489"/>
      <c r="BD406" s="179"/>
    </row>
    <row r="407" spans="1:56" ht="16.149999999999999" customHeight="1" thickBot="1">
      <c r="A407" s="179"/>
      <c r="B407" s="179"/>
      <c r="C407" s="867"/>
      <c r="D407" s="868"/>
      <c r="E407" s="868"/>
      <c r="F407" s="868"/>
      <c r="G407" s="868"/>
      <c r="H407" s="868"/>
      <c r="I407" s="868"/>
      <c r="J407" s="868"/>
      <c r="K407" s="868"/>
      <c r="L407" s="868"/>
      <c r="M407" s="868"/>
      <c r="N407" s="868"/>
      <c r="O407" s="868"/>
      <c r="P407" s="868"/>
      <c r="Q407" s="868"/>
      <c r="R407" s="868"/>
      <c r="S407" s="868"/>
      <c r="T407" s="868"/>
      <c r="U407" s="868"/>
      <c r="V407" s="868"/>
      <c r="W407" s="868"/>
      <c r="X407" s="868"/>
      <c r="Y407" s="868"/>
      <c r="Z407" s="868"/>
      <c r="AA407" s="868"/>
      <c r="AB407" s="868"/>
      <c r="AC407" s="868"/>
      <c r="AD407" s="868"/>
      <c r="AE407" s="868"/>
      <c r="AF407" s="868"/>
      <c r="AG407" s="868"/>
      <c r="AH407" s="868"/>
      <c r="AI407" s="868"/>
      <c r="AJ407" s="869"/>
      <c r="AK407" s="179"/>
      <c r="AL407" s="179"/>
      <c r="AM407" s="179"/>
      <c r="AN407" s="179"/>
      <c r="AO407" s="179"/>
      <c r="AP407" s="179"/>
      <c r="AQ407" s="179"/>
      <c r="AR407" s="179"/>
      <c r="AS407" s="179"/>
      <c r="AT407" s="179"/>
      <c r="AU407" s="179"/>
      <c r="AV407" s="179"/>
      <c r="AW407" s="179"/>
      <c r="AX407" s="179"/>
      <c r="AY407" s="179"/>
      <c r="AZ407" s="179"/>
      <c r="BA407" s="179"/>
      <c r="BB407" s="179"/>
      <c r="BC407" s="179"/>
      <c r="BD407" s="179"/>
    </row>
    <row r="408" spans="1:56" ht="16.149999999999999" customHeight="1" thickBot="1">
      <c r="A408" s="179"/>
      <c r="B408" s="179"/>
      <c r="C408" s="867"/>
      <c r="D408" s="868"/>
      <c r="E408" s="868"/>
      <c r="F408" s="868"/>
      <c r="G408" s="868"/>
      <c r="H408" s="868"/>
      <c r="I408" s="868"/>
      <c r="J408" s="868"/>
      <c r="K408" s="868"/>
      <c r="L408" s="868"/>
      <c r="M408" s="868"/>
      <c r="N408" s="868"/>
      <c r="O408" s="868"/>
      <c r="P408" s="868"/>
      <c r="Q408" s="868"/>
      <c r="R408" s="868"/>
      <c r="S408" s="868"/>
      <c r="T408" s="868"/>
      <c r="U408" s="868"/>
      <c r="V408" s="868"/>
      <c r="W408" s="868"/>
      <c r="X408" s="868"/>
      <c r="Y408" s="868"/>
      <c r="Z408" s="868"/>
      <c r="AA408" s="868"/>
      <c r="AB408" s="868"/>
      <c r="AC408" s="868"/>
      <c r="AD408" s="868"/>
      <c r="AE408" s="868"/>
      <c r="AF408" s="868"/>
      <c r="AG408" s="868"/>
      <c r="AH408" s="868"/>
      <c r="AI408" s="868"/>
      <c r="AJ408" s="869"/>
      <c r="AK408" s="179"/>
      <c r="AL408" s="179"/>
      <c r="AM408" s="179"/>
      <c r="AN408" s="179"/>
      <c r="AO408" s="179"/>
      <c r="AP408" s="179"/>
      <c r="AQ408" s="179"/>
      <c r="AR408" s="179"/>
      <c r="AS408" s="179"/>
      <c r="AT408" s="179"/>
      <c r="AU408" s="179"/>
      <c r="AV408" s="179"/>
      <c r="AW408" s="179"/>
      <c r="AX408" s="179"/>
      <c r="AY408" s="179"/>
      <c r="AZ408" s="179"/>
      <c r="BA408" s="179"/>
      <c r="BB408" s="179"/>
      <c r="BC408" s="179"/>
      <c r="BD408" s="179"/>
    </row>
    <row r="409" spans="1:56" ht="16.149999999999999" customHeight="1" thickBot="1">
      <c r="A409" s="179"/>
      <c r="B409" s="179"/>
      <c r="C409" s="867"/>
      <c r="D409" s="868"/>
      <c r="E409" s="868"/>
      <c r="F409" s="868"/>
      <c r="G409" s="868"/>
      <c r="H409" s="868"/>
      <c r="I409" s="868"/>
      <c r="J409" s="868"/>
      <c r="K409" s="868"/>
      <c r="L409" s="868"/>
      <c r="M409" s="868"/>
      <c r="N409" s="868"/>
      <c r="O409" s="868"/>
      <c r="P409" s="868"/>
      <c r="Q409" s="868"/>
      <c r="R409" s="868"/>
      <c r="S409" s="868"/>
      <c r="T409" s="868"/>
      <c r="U409" s="868"/>
      <c r="V409" s="868"/>
      <c r="W409" s="868"/>
      <c r="X409" s="868"/>
      <c r="Y409" s="868"/>
      <c r="Z409" s="868"/>
      <c r="AA409" s="868"/>
      <c r="AB409" s="868"/>
      <c r="AC409" s="868"/>
      <c r="AD409" s="868"/>
      <c r="AE409" s="868"/>
      <c r="AF409" s="868"/>
      <c r="AG409" s="868"/>
      <c r="AH409" s="868"/>
      <c r="AI409" s="868"/>
      <c r="AJ409" s="869"/>
      <c r="AK409" s="179"/>
      <c r="AL409" s="179"/>
      <c r="AM409" s="179"/>
      <c r="AN409" s="179"/>
      <c r="AO409" s="179"/>
      <c r="AP409" s="179"/>
      <c r="AQ409" s="179"/>
      <c r="AR409" s="179"/>
      <c r="AS409" s="179"/>
      <c r="AT409" s="179"/>
      <c r="AU409" s="179"/>
      <c r="AV409" s="179"/>
      <c r="AW409" s="179"/>
      <c r="AX409" s="179"/>
      <c r="AY409" s="179"/>
      <c r="AZ409" s="179"/>
      <c r="BA409" s="179"/>
      <c r="BB409" s="179"/>
      <c r="BC409" s="179"/>
      <c r="BD409" s="179"/>
    </row>
    <row r="410" spans="1:56" ht="16.149999999999999" customHeight="1" thickBot="1">
      <c r="A410" s="179"/>
      <c r="B410" s="179"/>
      <c r="C410" s="867"/>
      <c r="D410" s="868"/>
      <c r="E410" s="868"/>
      <c r="F410" s="868"/>
      <c r="G410" s="868"/>
      <c r="H410" s="868"/>
      <c r="I410" s="868"/>
      <c r="J410" s="868"/>
      <c r="K410" s="868"/>
      <c r="L410" s="868"/>
      <c r="M410" s="868"/>
      <c r="N410" s="868"/>
      <c r="O410" s="868"/>
      <c r="P410" s="868"/>
      <c r="Q410" s="868"/>
      <c r="R410" s="868"/>
      <c r="S410" s="868"/>
      <c r="T410" s="868"/>
      <c r="U410" s="868"/>
      <c r="V410" s="868"/>
      <c r="W410" s="868"/>
      <c r="X410" s="868"/>
      <c r="Y410" s="868"/>
      <c r="Z410" s="868"/>
      <c r="AA410" s="868"/>
      <c r="AB410" s="868"/>
      <c r="AC410" s="868"/>
      <c r="AD410" s="868"/>
      <c r="AE410" s="868"/>
      <c r="AF410" s="868"/>
      <c r="AG410" s="868"/>
      <c r="AH410" s="868"/>
      <c r="AI410" s="868"/>
      <c r="AJ410" s="869"/>
      <c r="AK410" s="179"/>
      <c r="AL410" s="179"/>
      <c r="AM410" s="179"/>
      <c r="AN410" s="179"/>
      <c r="AO410" s="179"/>
      <c r="AP410" s="179"/>
      <c r="AQ410" s="179"/>
      <c r="AR410" s="179"/>
      <c r="AS410" s="179"/>
      <c r="AT410" s="179"/>
      <c r="AU410" s="179"/>
      <c r="AV410" s="179"/>
      <c r="AW410" s="179"/>
      <c r="AX410" s="179"/>
      <c r="AY410" s="179"/>
      <c r="AZ410" s="179"/>
      <c r="BA410" s="179"/>
      <c r="BB410" s="179"/>
      <c r="BC410" s="179"/>
      <c r="BD410" s="179"/>
    </row>
    <row r="411" spans="1:56" ht="16.149999999999999" customHeight="1" thickBot="1">
      <c r="A411" s="179"/>
      <c r="B411" s="179"/>
      <c r="C411" s="867"/>
      <c r="D411" s="868"/>
      <c r="E411" s="868"/>
      <c r="F411" s="868"/>
      <c r="G411" s="868"/>
      <c r="H411" s="868"/>
      <c r="I411" s="868"/>
      <c r="J411" s="868"/>
      <c r="K411" s="868"/>
      <c r="L411" s="868"/>
      <c r="M411" s="868"/>
      <c r="N411" s="868"/>
      <c r="O411" s="868"/>
      <c r="P411" s="868"/>
      <c r="Q411" s="868"/>
      <c r="R411" s="868"/>
      <c r="S411" s="868"/>
      <c r="T411" s="868"/>
      <c r="U411" s="868"/>
      <c r="V411" s="868"/>
      <c r="W411" s="868"/>
      <c r="X411" s="868"/>
      <c r="Y411" s="868"/>
      <c r="Z411" s="868"/>
      <c r="AA411" s="868"/>
      <c r="AB411" s="868"/>
      <c r="AC411" s="868"/>
      <c r="AD411" s="868"/>
      <c r="AE411" s="868"/>
      <c r="AF411" s="868"/>
      <c r="AG411" s="868"/>
      <c r="AH411" s="868"/>
      <c r="AI411" s="868"/>
      <c r="AJ411" s="869"/>
      <c r="AK411" s="179"/>
      <c r="AL411" s="179"/>
      <c r="AM411" s="179"/>
      <c r="AN411" s="179"/>
      <c r="AO411" s="179"/>
      <c r="AP411" s="179"/>
      <c r="AQ411" s="179"/>
      <c r="AR411" s="179"/>
      <c r="AS411" s="179"/>
      <c r="AT411" s="179"/>
      <c r="AU411" s="179"/>
      <c r="AV411" s="179"/>
      <c r="AW411" s="179"/>
      <c r="AX411" s="179"/>
      <c r="AY411" s="179"/>
      <c r="AZ411" s="179"/>
      <c r="BA411" s="179"/>
      <c r="BB411" s="179"/>
      <c r="BC411" s="179"/>
      <c r="BD411" s="179"/>
    </row>
    <row r="412" spans="1:56" ht="16.149999999999999" customHeight="1" thickBot="1">
      <c r="A412" s="179"/>
      <c r="B412" s="179"/>
      <c r="C412" s="867"/>
      <c r="D412" s="868"/>
      <c r="E412" s="868"/>
      <c r="F412" s="868"/>
      <c r="G412" s="868"/>
      <c r="H412" s="868"/>
      <c r="I412" s="868"/>
      <c r="J412" s="868"/>
      <c r="K412" s="868"/>
      <c r="L412" s="868"/>
      <c r="M412" s="868"/>
      <c r="N412" s="868"/>
      <c r="O412" s="868"/>
      <c r="P412" s="868"/>
      <c r="Q412" s="868"/>
      <c r="R412" s="868"/>
      <c r="S412" s="868"/>
      <c r="T412" s="868"/>
      <c r="U412" s="868"/>
      <c r="V412" s="868"/>
      <c r="W412" s="868"/>
      <c r="X412" s="868"/>
      <c r="Y412" s="868"/>
      <c r="Z412" s="868"/>
      <c r="AA412" s="868"/>
      <c r="AB412" s="868"/>
      <c r="AC412" s="868"/>
      <c r="AD412" s="868"/>
      <c r="AE412" s="868"/>
      <c r="AF412" s="868"/>
      <c r="AG412" s="868"/>
      <c r="AH412" s="868"/>
      <c r="AI412" s="868"/>
      <c r="AJ412" s="869"/>
      <c r="AK412" s="179"/>
      <c r="AL412" s="179"/>
      <c r="AM412" s="179"/>
      <c r="AN412" s="179"/>
      <c r="AO412" s="179"/>
      <c r="AP412" s="179"/>
      <c r="AQ412" s="179"/>
      <c r="AR412" s="179"/>
      <c r="AS412" s="179"/>
      <c r="AT412" s="179"/>
      <c r="AU412" s="179"/>
      <c r="AV412" s="179"/>
      <c r="AW412" s="179"/>
      <c r="AX412" s="179"/>
      <c r="AY412" s="179"/>
      <c r="AZ412" s="179"/>
      <c r="BA412" s="179"/>
      <c r="BB412" s="179"/>
      <c r="BC412" s="179"/>
      <c r="BD412" s="179"/>
    </row>
    <row r="413" spans="1:56" ht="16.149999999999999" customHeight="1" thickBot="1">
      <c r="A413" s="179"/>
      <c r="B413" s="179"/>
      <c r="C413" s="867"/>
      <c r="D413" s="868"/>
      <c r="E413" s="868"/>
      <c r="F413" s="868"/>
      <c r="G413" s="868"/>
      <c r="H413" s="868"/>
      <c r="I413" s="868"/>
      <c r="J413" s="868"/>
      <c r="K413" s="868"/>
      <c r="L413" s="868"/>
      <c r="M413" s="868"/>
      <c r="N413" s="868"/>
      <c r="O413" s="868"/>
      <c r="P413" s="868"/>
      <c r="Q413" s="868"/>
      <c r="R413" s="868"/>
      <c r="S413" s="868"/>
      <c r="T413" s="868"/>
      <c r="U413" s="868"/>
      <c r="V413" s="868"/>
      <c r="W413" s="868"/>
      <c r="X413" s="868"/>
      <c r="Y413" s="868"/>
      <c r="Z413" s="868"/>
      <c r="AA413" s="868"/>
      <c r="AB413" s="868"/>
      <c r="AC413" s="868"/>
      <c r="AD413" s="868"/>
      <c r="AE413" s="868"/>
      <c r="AF413" s="868"/>
      <c r="AG413" s="868"/>
      <c r="AH413" s="868"/>
      <c r="AI413" s="868"/>
      <c r="AJ413" s="869"/>
      <c r="AK413" s="179"/>
      <c r="AL413" s="179"/>
      <c r="AM413" s="179"/>
      <c r="AN413" s="179"/>
      <c r="AO413" s="179"/>
      <c r="AP413" s="179"/>
      <c r="AQ413" s="179"/>
      <c r="AR413" s="179"/>
      <c r="AS413" s="179"/>
      <c r="AT413" s="179"/>
      <c r="AU413" s="179"/>
      <c r="AV413" s="179"/>
      <c r="AW413" s="179"/>
      <c r="AX413" s="179"/>
      <c r="AY413" s="179"/>
      <c r="AZ413" s="179"/>
      <c r="BA413" s="179"/>
      <c r="BB413" s="179"/>
      <c r="BC413" s="179"/>
      <c r="BD413" s="179"/>
    </row>
    <row r="414" spans="1:56" ht="16.149999999999999" customHeight="1" thickBot="1">
      <c r="A414" s="179"/>
      <c r="B414" s="179"/>
      <c r="C414" s="867"/>
      <c r="D414" s="868"/>
      <c r="E414" s="868"/>
      <c r="F414" s="868"/>
      <c r="G414" s="868"/>
      <c r="H414" s="868"/>
      <c r="I414" s="868"/>
      <c r="J414" s="868"/>
      <c r="K414" s="868"/>
      <c r="L414" s="868"/>
      <c r="M414" s="868"/>
      <c r="N414" s="868"/>
      <c r="O414" s="868"/>
      <c r="P414" s="868"/>
      <c r="Q414" s="868"/>
      <c r="R414" s="868"/>
      <c r="S414" s="868"/>
      <c r="T414" s="868"/>
      <c r="U414" s="868"/>
      <c r="V414" s="868"/>
      <c r="W414" s="868"/>
      <c r="X414" s="868"/>
      <c r="Y414" s="868"/>
      <c r="Z414" s="868"/>
      <c r="AA414" s="868"/>
      <c r="AB414" s="868"/>
      <c r="AC414" s="868"/>
      <c r="AD414" s="868"/>
      <c r="AE414" s="868"/>
      <c r="AF414" s="868"/>
      <c r="AG414" s="868"/>
      <c r="AH414" s="868"/>
      <c r="AI414" s="868"/>
      <c r="AJ414" s="869"/>
      <c r="AK414" s="179"/>
      <c r="AL414" s="179"/>
      <c r="AM414" s="179"/>
      <c r="AN414" s="179"/>
      <c r="AO414" s="179"/>
      <c r="AP414" s="179"/>
      <c r="AQ414" s="179"/>
      <c r="AR414" s="179"/>
      <c r="AS414" s="179"/>
      <c r="AT414" s="179"/>
      <c r="AU414" s="179"/>
      <c r="AV414" s="179"/>
      <c r="AW414" s="179"/>
      <c r="AX414" s="179"/>
      <c r="AY414" s="179"/>
      <c r="AZ414" s="179"/>
      <c r="BA414" s="179"/>
      <c r="BB414" s="179"/>
      <c r="BC414" s="179"/>
      <c r="BD414" s="179"/>
    </row>
    <row r="415" spans="1:56" ht="16.149999999999999" customHeight="1" thickBot="1">
      <c r="A415" s="179"/>
      <c r="B415" s="179"/>
      <c r="C415" s="867"/>
      <c r="D415" s="868"/>
      <c r="E415" s="868"/>
      <c r="F415" s="868"/>
      <c r="G415" s="868"/>
      <c r="H415" s="868"/>
      <c r="I415" s="868"/>
      <c r="J415" s="868"/>
      <c r="K415" s="868"/>
      <c r="L415" s="868"/>
      <c r="M415" s="868"/>
      <c r="N415" s="868"/>
      <c r="O415" s="868"/>
      <c r="P415" s="868"/>
      <c r="Q415" s="868"/>
      <c r="R415" s="868"/>
      <c r="S415" s="868"/>
      <c r="T415" s="868"/>
      <c r="U415" s="868"/>
      <c r="V415" s="868"/>
      <c r="W415" s="868"/>
      <c r="X415" s="868"/>
      <c r="Y415" s="868"/>
      <c r="Z415" s="868"/>
      <c r="AA415" s="868"/>
      <c r="AB415" s="868"/>
      <c r="AC415" s="868"/>
      <c r="AD415" s="868"/>
      <c r="AE415" s="868"/>
      <c r="AF415" s="868"/>
      <c r="AG415" s="868"/>
      <c r="AH415" s="868"/>
      <c r="AI415" s="868"/>
      <c r="AJ415" s="869"/>
      <c r="AK415" s="179"/>
      <c r="AL415" s="179"/>
      <c r="AM415" s="179"/>
      <c r="AN415" s="179"/>
      <c r="AO415" s="179"/>
      <c r="AP415" s="179"/>
      <c r="AQ415" s="179"/>
      <c r="AR415" s="179"/>
      <c r="AS415" s="179"/>
      <c r="AT415" s="179"/>
      <c r="AU415" s="179"/>
      <c r="AV415" s="179"/>
      <c r="AW415" s="179"/>
      <c r="AX415" s="179"/>
      <c r="AY415" s="179"/>
      <c r="AZ415" s="179"/>
      <c r="BA415" s="179"/>
      <c r="BB415" s="179"/>
      <c r="BC415" s="179"/>
      <c r="BD415" s="179"/>
    </row>
    <row r="416" spans="1:56" ht="16.149999999999999" customHeight="1" thickBot="1">
      <c r="A416" s="179"/>
      <c r="B416" s="179"/>
      <c r="C416" s="867"/>
      <c r="D416" s="868"/>
      <c r="E416" s="868"/>
      <c r="F416" s="868"/>
      <c r="G416" s="868"/>
      <c r="H416" s="868"/>
      <c r="I416" s="868"/>
      <c r="J416" s="868"/>
      <c r="K416" s="868"/>
      <c r="L416" s="868"/>
      <c r="M416" s="868"/>
      <c r="N416" s="868"/>
      <c r="O416" s="868"/>
      <c r="P416" s="868"/>
      <c r="Q416" s="868"/>
      <c r="R416" s="868"/>
      <c r="S416" s="868"/>
      <c r="T416" s="868"/>
      <c r="U416" s="868"/>
      <c r="V416" s="868"/>
      <c r="W416" s="868"/>
      <c r="X416" s="868"/>
      <c r="Y416" s="868"/>
      <c r="Z416" s="868"/>
      <c r="AA416" s="868"/>
      <c r="AB416" s="868"/>
      <c r="AC416" s="868"/>
      <c r="AD416" s="868"/>
      <c r="AE416" s="868"/>
      <c r="AF416" s="868"/>
      <c r="AG416" s="868"/>
      <c r="AH416" s="868"/>
      <c r="AI416" s="868"/>
      <c r="AJ416" s="869"/>
      <c r="AK416" s="179"/>
      <c r="AL416" s="179"/>
      <c r="AM416" s="179"/>
      <c r="AN416" s="179"/>
      <c r="AO416" s="179"/>
      <c r="AP416" s="179"/>
      <c r="AQ416" s="179"/>
      <c r="AR416" s="179"/>
      <c r="AS416" s="179"/>
      <c r="AT416" s="179"/>
      <c r="AU416" s="179"/>
      <c r="AV416" s="179"/>
      <c r="AW416" s="179"/>
      <c r="AX416" s="179"/>
      <c r="AY416" s="179"/>
      <c r="AZ416" s="179"/>
      <c r="BA416" s="179"/>
      <c r="BB416" s="179"/>
      <c r="BC416" s="179"/>
      <c r="BD416" s="179"/>
    </row>
    <row r="417" spans="1:56" ht="16.149999999999999" customHeight="1" thickBot="1">
      <c r="A417" s="179"/>
      <c r="B417" s="179"/>
      <c r="C417" s="867"/>
      <c r="D417" s="868"/>
      <c r="E417" s="868"/>
      <c r="F417" s="868"/>
      <c r="G417" s="868"/>
      <c r="H417" s="868"/>
      <c r="I417" s="868"/>
      <c r="J417" s="868"/>
      <c r="K417" s="868"/>
      <c r="L417" s="868"/>
      <c r="M417" s="868"/>
      <c r="N417" s="868"/>
      <c r="O417" s="868"/>
      <c r="P417" s="868"/>
      <c r="Q417" s="868"/>
      <c r="R417" s="868"/>
      <c r="S417" s="868"/>
      <c r="T417" s="868"/>
      <c r="U417" s="868"/>
      <c r="V417" s="868"/>
      <c r="W417" s="868"/>
      <c r="X417" s="868"/>
      <c r="Y417" s="868"/>
      <c r="Z417" s="868"/>
      <c r="AA417" s="868"/>
      <c r="AB417" s="868"/>
      <c r="AC417" s="868"/>
      <c r="AD417" s="868"/>
      <c r="AE417" s="868"/>
      <c r="AF417" s="868"/>
      <c r="AG417" s="868"/>
      <c r="AH417" s="868"/>
      <c r="AI417" s="868"/>
      <c r="AJ417" s="869"/>
      <c r="AK417" s="179"/>
      <c r="AL417" s="179"/>
      <c r="AM417" s="179"/>
      <c r="AN417" s="179"/>
      <c r="AO417" s="179"/>
      <c r="AP417" s="179"/>
      <c r="AQ417" s="179"/>
      <c r="AR417" s="179"/>
      <c r="AS417" s="179"/>
      <c r="AT417" s="179"/>
      <c r="AU417" s="179"/>
      <c r="AV417" s="179"/>
      <c r="AW417" s="179"/>
      <c r="AX417" s="179"/>
      <c r="AY417" s="179"/>
      <c r="AZ417" s="179"/>
      <c r="BA417" s="179"/>
      <c r="BB417" s="179"/>
      <c r="BC417" s="179"/>
      <c r="BD417" s="179"/>
    </row>
    <row r="418" spans="1:56" ht="16.149999999999999" customHeight="1" thickBot="1">
      <c r="A418" s="179"/>
      <c r="B418" s="179"/>
      <c r="C418" s="867"/>
      <c r="D418" s="868"/>
      <c r="E418" s="868"/>
      <c r="F418" s="868"/>
      <c r="G418" s="868"/>
      <c r="H418" s="868"/>
      <c r="I418" s="868"/>
      <c r="J418" s="868"/>
      <c r="K418" s="868"/>
      <c r="L418" s="868"/>
      <c r="M418" s="868"/>
      <c r="N418" s="868"/>
      <c r="O418" s="868"/>
      <c r="P418" s="868"/>
      <c r="Q418" s="868"/>
      <c r="R418" s="868"/>
      <c r="S418" s="868"/>
      <c r="T418" s="868"/>
      <c r="U418" s="868"/>
      <c r="V418" s="868"/>
      <c r="W418" s="868"/>
      <c r="X418" s="868"/>
      <c r="Y418" s="868"/>
      <c r="Z418" s="868"/>
      <c r="AA418" s="868"/>
      <c r="AB418" s="868"/>
      <c r="AC418" s="868"/>
      <c r="AD418" s="868"/>
      <c r="AE418" s="868"/>
      <c r="AF418" s="868"/>
      <c r="AG418" s="868"/>
      <c r="AH418" s="868"/>
      <c r="AI418" s="868"/>
      <c r="AJ418" s="869"/>
      <c r="AK418" s="179"/>
      <c r="AL418" s="179"/>
      <c r="AM418" s="179"/>
      <c r="AN418" s="179"/>
      <c r="AO418" s="179"/>
      <c r="AP418" s="179"/>
      <c r="AQ418" s="179"/>
      <c r="AR418" s="179"/>
      <c r="AS418" s="179"/>
      <c r="AT418" s="179"/>
      <c r="AU418" s="179"/>
      <c r="AV418" s="179"/>
      <c r="AW418" s="179"/>
      <c r="AX418" s="179"/>
      <c r="AY418" s="179"/>
      <c r="AZ418" s="179"/>
      <c r="BA418" s="179"/>
      <c r="BB418" s="179"/>
      <c r="BC418" s="179"/>
      <c r="BD418" s="179"/>
    </row>
    <row r="419" spans="1:56" ht="16.149999999999999" customHeight="1" thickBot="1">
      <c r="A419" s="179"/>
      <c r="B419" s="179"/>
      <c r="C419" s="867"/>
      <c r="D419" s="868"/>
      <c r="E419" s="868"/>
      <c r="F419" s="868"/>
      <c r="G419" s="868"/>
      <c r="H419" s="868"/>
      <c r="I419" s="868"/>
      <c r="J419" s="868"/>
      <c r="K419" s="868"/>
      <c r="L419" s="868"/>
      <c r="M419" s="868"/>
      <c r="N419" s="868"/>
      <c r="O419" s="868"/>
      <c r="P419" s="868"/>
      <c r="Q419" s="868"/>
      <c r="R419" s="868"/>
      <c r="S419" s="868"/>
      <c r="T419" s="868"/>
      <c r="U419" s="868"/>
      <c r="V419" s="868"/>
      <c r="W419" s="868"/>
      <c r="X419" s="868"/>
      <c r="Y419" s="868"/>
      <c r="Z419" s="868"/>
      <c r="AA419" s="868"/>
      <c r="AB419" s="868"/>
      <c r="AC419" s="868"/>
      <c r="AD419" s="868"/>
      <c r="AE419" s="868"/>
      <c r="AF419" s="868"/>
      <c r="AG419" s="868"/>
      <c r="AH419" s="868"/>
      <c r="AI419" s="868"/>
      <c r="AJ419" s="869"/>
      <c r="AK419" s="179"/>
      <c r="AL419" s="179"/>
      <c r="AM419" s="179"/>
      <c r="AN419" s="179"/>
      <c r="AO419" s="179"/>
      <c r="AP419" s="179"/>
      <c r="AQ419" s="179"/>
      <c r="AR419" s="179"/>
      <c r="AS419" s="179"/>
      <c r="AT419" s="179"/>
      <c r="AU419" s="179"/>
      <c r="AV419" s="179"/>
      <c r="AW419" s="179"/>
      <c r="AX419" s="179"/>
      <c r="AY419" s="179"/>
      <c r="AZ419" s="179"/>
      <c r="BA419" s="179"/>
      <c r="BB419" s="179"/>
      <c r="BC419" s="179"/>
      <c r="BD419" s="179"/>
    </row>
    <row r="420" spans="1:56" ht="16.149999999999999" customHeight="1" thickBot="1">
      <c r="A420" s="179"/>
      <c r="B420" s="179"/>
      <c r="C420" s="867"/>
      <c r="D420" s="868"/>
      <c r="E420" s="868"/>
      <c r="F420" s="868"/>
      <c r="G420" s="868"/>
      <c r="H420" s="868"/>
      <c r="I420" s="868"/>
      <c r="J420" s="868"/>
      <c r="K420" s="868"/>
      <c r="L420" s="868"/>
      <c r="M420" s="868"/>
      <c r="N420" s="868"/>
      <c r="O420" s="868"/>
      <c r="P420" s="868"/>
      <c r="Q420" s="868"/>
      <c r="R420" s="868"/>
      <c r="S420" s="868"/>
      <c r="T420" s="868"/>
      <c r="U420" s="868"/>
      <c r="V420" s="868"/>
      <c r="W420" s="868"/>
      <c r="X420" s="868"/>
      <c r="Y420" s="868"/>
      <c r="Z420" s="868"/>
      <c r="AA420" s="868"/>
      <c r="AB420" s="868"/>
      <c r="AC420" s="868"/>
      <c r="AD420" s="868"/>
      <c r="AE420" s="868"/>
      <c r="AF420" s="868"/>
      <c r="AG420" s="868"/>
      <c r="AH420" s="868"/>
      <c r="AI420" s="868"/>
      <c r="AJ420" s="869"/>
      <c r="AK420" s="179"/>
      <c r="AL420" s="179"/>
      <c r="AM420" s="179"/>
      <c r="AN420" s="179"/>
      <c r="AO420" s="179"/>
      <c r="AP420" s="179"/>
      <c r="AQ420" s="179"/>
      <c r="AR420" s="179"/>
      <c r="AS420" s="179"/>
      <c r="AT420" s="179"/>
      <c r="AU420" s="179"/>
      <c r="AV420" s="179"/>
      <c r="AW420" s="179"/>
      <c r="AX420" s="179"/>
      <c r="AY420" s="179"/>
      <c r="AZ420" s="179"/>
      <c r="BA420" s="179"/>
      <c r="BB420" s="179"/>
      <c r="BC420" s="179"/>
      <c r="BD420" s="179"/>
    </row>
    <row r="421" spans="1:56" ht="16.149999999999999" customHeight="1" thickBot="1">
      <c r="A421" s="179"/>
      <c r="B421" s="179"/>
      <c r="C421" s="870"/>
      <c r="D421" s="871"/>
      <c r="E421" s="871"/>
      <c r="F421" s="871"/>
      <c r="G421" s="871"/>
      <c r="H421" s="871"/>
      <c r="I421" s="871"/>
      <c r="J421" s="871"/>
      <c r="K421" s="871"/>
      <c r="L421" s="871"/>
      <c r="M421" s="871"/>
      <c r="N421" s="871"/>
      <c r="O421" s="871"/>
      <c r="P421" s="871"/>
      <c r="Q421" s="871"/>
      <c r="R421" s="871"/>
      <c r="S421" s="871"/>
      <c r="T421" s="871"/>
      <c r="U421" s="871"/>
      <c r="V421" s="871"/>
      <c r="W421" s="871"/>
      <c r="X421" s="871"/>
      <c r="Y421" s="871"/>
      <c r="Z421" s="871"/>
      <c r="AA421" s="871"/>
      <c r="AB421" s="871"/>
      <c r="AC421" s="871"/>
      <c r="AD421" s="871"/>
      <c r="AE421" s="871"/>
      <c r="AF421" s="871"/>
      <c r="AG421" s="871"/>
      <c r="AH421" s="871"/>
      <c r="AI421" s="871"/>
      <c r="AJ421" s="872"/>
      <c r="AK421" s="179"/>
      <c r="AL421" s="179"/>
      <c r="AM421" s="179"/>
      <c r="AN421" s="179"/>
      <c r="AO421" s="179"/>
      <c r="AP421" s="179"/>
      <c r="AQ421" s="179"/>
      <c r="AR421" s="179"/>
      <c r="AS421" s="179"/>
      <c r="AT421" s="179"/>
      <c r="AU421" s="179"/>
      <c r="AV421" s="179"/>
      <c r="AW421" s="179"/>
      <c r="AX421" s="179"/>
      <c r="AY421" s="179"/>
      <c r="AZ421" s="179"/>
      <c r="BA421" s="179"/>
      <c r="BB421" s="179"/>
      <c r="BC421" s="179"/>
      <c r="BD421" s="179"/>
    </row>
    <row r="422" spans="1:56" ht="16.149999999999999" customHeight="1">
      <c r="A422" s="179"/>
      <c r="B422" s="179"/>
      <c r="C422" s="262" t="s">
        <v>149</v>
      </c>
      <c r="D422" s="179"/>
      <c r="E422" s="179"/>
      <c r="F422" s="179"/>
      <c r="G422" s="179"/>
      <c r="H422" s="179"/>
      <c r="I422" s="179"/>
      <c r="J422" s="179"/>
      <c r="K422" s="179"/>
      <c r="L422" s="179"/>
      <c r="M422" s="179"/>
      <c r="N422" s="179"/>
      <c r="O422" s="179"/>
      <c r="P422" s="179"/>
      <c r="Q422" s="179"/>
      <c r="R422" s="179"/>
      <c r="S422" s="179"/>
      <c r="T422" s="179"/>
      <c r="U422" s="179"/>
      <c r="V422" s="179"/>
      <c r="W422" s="179"/>
      <c r="X422" s="179"/>
      <c r="Y422" s="179"/>
      <c r="Z422" s="179"/>
      <c r="AA422" s="179"/>
      <c r="AB422" s="179"/>
      <c r="AC422" s="179"/>
      <c r="AD422" s="179"/>
      <c r="AE422" s="179"/>
      <c r="AF422" s="179"/>
      <c r="AG422" s="179"/>
      <c r="AH422" s="179"/>
      <c r="AI422" s="179"/>
      <c r="AJ422" s="179"/>
      <c r="AK422" s="179"/>
      <c r="AL422" s="179"/>
      <c r="AM422" s="179"/>
      <c r="AN422" s="179"/>
      <c r="AO422" s="179"/>
      <c r="AP422" s="179"/>
      <c r="AQ422" s="179"/>
      <c r="AR422" s="179"/>
      <c r="AS422" s="179"/>
      <c r="AT422" s="179"/>
      <c r="AU422" s="179"/>
      <c r="AV422" s="179"/>
      <c r="AW422" s="179"/>
      <c r="AX422" s="179"/>
      <c r="AY422" s="179"/>
      <c r="AZ422" s="179"/>
      <c r="BA422" s="179"/>
      <c r="BB422" s="179"/>
      <c r="BC422" s="179"/>
      <c r="BD422" s="179"/>
    </row>
    <row r="423" spans="1:56" ht="16.149999999999999" customHeight="1">
      <c r="A423" s="179"/>
      <c r="B423" s="179"/>
      <c r="C423" s="179"/>
      <c r="D423" s="179"/>
      <c r="E423" s="179"/>
      <c r="F423" s="179"/>
      <c r="G423" s="179"/>
      <c r="H423" s="179"/>
      <c r="I423" s="179"/>
      <c r="J423" s="179"/>
      <c r="K423" s="179"/>
      <c r="L423" s="179"/>
      <c r="M423" s="179"/>
      <c r="N423" s="179"/>
      <c r="O423" s="179"/>
      <c r="P423" s="179"/>
      <c r="Q423" s="179"/>
      <c r="R423" s="179"/>
      <c r="S423" s="179"/>
      <c r="T423" s="179"/>
      <c r="U423" s="179"/>
      <c r="V423" s="179"/>
      <c r="W423" s="179"/>
      <c r="X423" s="179"/>
      <c r="Y423" s="179"/>
      <c r="Z423" s="179"/>
      <c r="AA423" s="179"/>
      <c r="AB423" s="179"/>
      <c r="AC423" s="179"/>
      <c r="AD423" s="179"/>
      <c r="AE423" s="179"/>
      <c r="AF423" s="179"/>
      <c r="AG423" s="179"/>
      <c r="AH423" s="179"/>
      <c r="AI423" s="179"/>
      <c r="AJ423" s="179"/>
      <c r="AK423" s="179"/>
      <c r="AL423" s="179"/>
      <c r="AM423" s="179"/>
      <c r="AN423" s="179"/>
      <c r="AO423" s="179"/>
      <c r="AP423" s="179"/>
      <c r="AQ423" s="179"/>
      <c r="AR423" s="179"/>
      <c r="AS423" s="179"/>
      <c r="AT423" s="179"/>
      <c r="AU423" s="179"/>
      <c r="AV423" s="179"/>
      <c r="AW423" s="179"/>
      <c r="AX423" s="179"/>
      <c r="AY423" s="179"/>
      <c r="AZ423" s="179"/>
      <c r="BA423" s="179"/>
      <c r="BB423" s="179"/>
      <c r="BC423" s="179"/>
      <c r="BD423" s="179"/>
    </row>
    <row r="424" spans="1:56" ht="16.149999999999999" customHeight="1">
      <c r="A424" s="179"/>
      <c r="B424" s="179"/>
      <c r="C424" s="179"/>
      <c r="D424" s="179"/>
      <c r="E424" s="179"/>
      <c r="F424" s="179"/>
      <c r="G424" s="179"/>
      <c r="H424" s="179"/>
      <c r="I424" s="179"/>
      <c r="J424" s="179"/>
      <c r="K424" s="179"/>
      <c r="L424" s="179"/>
      <c r="M424" s="179"/>
      <c r="N424" s="179"/>
      <c r="O424" s="179"/>
      <c r="P424" s="179"/>
      <c r="Q424" s="179"/>
      <c r="R424" s="179"/>
      <c r="S424" s="179"/>
      <c r="T424" s="179"/>
      <c r="U424" s="179"/>
      <c r="V424" s="179"/>
      <c r="W424" s="179"/>
      <c r="X424" s="179"/>
      <c r="Y424" s="179"/>
      <c r="Z424" s="179"/>
      <c r="AA424" s="179"/>
      <c r="AB424" s="179"/>
      <c r="AC424" s="179"/>
      <c r="AD424" s="179"/>
      <c r="AE424" s="179"/>
      <c r="AF424" s="179"/>
      <c r="AG424" s="179"/>
      <c r="AH424" s="179"/>
      <c r="AI424" s="179"/>
      <c r="AJ424" s="179"/>
      <c r="AK424" s="179"/>
      <c r="AL424" s="179"/>
      <c r="AM424" s="179"/>
      <c r="AN424" s="179"/>
      <c r="AO424" s="179"/>
      <c r="AP424" s="179"/>
      <c r="AQ424" s="179"/>
      <c r="AR424" s="179"/>
      <c r="AS424" s="179"/>
      <c r="AT424" s="179"/>
      <c r="AU424" s="179"/>
      <c r="AV424" s="179"/>
      <c r="AW424" s="179"/>
      <c r="AX424" s="179"/>
      <c r="AY424" s="179"/>
      <c r="AZ424" s="179"/>
      <c r="BA424" s="179"/>
      <c r="BB424" s="179"/>
      <c r="BC424" s="179"/>
      <c r="BD424" s="179"/>
    </row>
    <row r="425" spans="1:56" ht="16.149999999999999" customHeight="1">
      <c r="A425" s="179"/>
      <c r="B425" s="179"/>
      <c r="C425" s="179"/>
      <c r="D425" s="179"/>
      <c r="E425" s="179"/>
      <c r="F425" s="179"/>
      <c r="G425" s="179"/>
      <c r="H425" s="179"/>
      <c r="I425" s="179"/>
      <c r="J425" s="179"/>
      <c r="K425" s="179"/>
      <c r="L425" s="179"/>
      <c r="M425" s="179"/>
      <c r="N425" s="179"/>
      <c r="O425" s="179"/>
      <c r="P425" s="179"/>
      <c r="Q425" s="179"/>
      <c r="R425" s="179"/>
      <c r="S425" s="179"/>
      <c r="T425" s="179"/>
      <c r="U425" s="179"/>
      <c r="V425" s="179"/>
      <c r="W425" s="179"/>
      <c r="X425" s="179"/>
      <c r="Y425" s="179"/>
      <c r="Z425" s="179"/>
      <c r="AA425" s="179"/>
      <c r="AB425" s="179"/>
      <c r="AC425" s="179"/>
      <c r="AD425" s="179"/>
      <c r="AE425" s="179"/>
      <c r="AF425" s="179"/>
      <c r="AG425" s="179"/>
      <c r="AH425" s="179"/>
      <c r="AI425" s="179"/>
      <c r="AJ425" s="179"/>
      <c r="AK425" s="179"/>
      <c r="AL425" s="179"/>
      <c r="AM425" s="179"/>
      <c r="AN425" s="179"/>
      <c r="AO425" s="179"/>
      <c r="AP425" s="179"/>
      <c r="AQ425" s="179"/>
      <c r="AR425" s="179"/>
      <c r="AS425" s="179"/>
      <c r="AT425" s="179"/>
      <c r="AU425" s="179"/>
      <c r="AV425" s="179"/>
      <c r="AW425" s="179"/>
      <c r="AX425" s="179"/>
      <c r="AY425" s="179"/>
      <c r="AZ425" s="179"/>
      <c r="BA425" s="179"/>
      <c r="BB425" s="179"/>
      <c r="BC425" s="179"/>
      <c r="BD425" s="179"/>
    </row>
    <row r="426" spans="1:56" ht="16.149999999999999" customHeight="1">
      <c r="A426" s="179"/>
      <c r="B426" s="179"/>
      <c r="C426" s="179"/>
      <c r="D426" s="179"/>
      <c r="E426" s="179"/>
      <c r="F426" s="179"/>
      <c r="G426" s="179"/>
      <c r="H426" s="179"/>
      <c r="I426" s="179"/>
      <c r="J426" s="179"/>
      <c r="K426" s="565" t="s">
        <v>576</v>
      </c>
      <c r="L426" s="566"/>
      <c r="M426" s="566"/>
      <c r="N426" s="566"/>
      <c r="O426" s="566"/>
      <c r="P426" s="566"/>
      <c r="Q426" s="566"/>
      <c r="R426" s="566"/>
      <c r="S426" s="566"/>
      <c r="T426" s="566"/>
      <c r="U426" s="566"/>
      <c r="V426" s="566"/>
      <c r="W426" s="566"/>
      <c r="X426" s="566"/>
      <c r="Y426" s="566"/>
      <c r="Z426" s="566"/>
      <c r="AA426" s="566"/>
      <c r="AB426" s="179"/>
      <c r="AC426" s="179"/>
      <c r="AD426" s="179"/>
      <c r="AE426" s="179"/>
      <c r="AF426" s="179"/>
      <c r="AG426" s="179"/>
      <c r="AH426" s="179"/>
      <c r="AI426" s="179"/>
      <c r="AJ426" s="179"/>
      <c r="AK426" s="179"/>
      <c r="AL426" s="179"/>
      <c r="AM426" s="179"/>
      <c r="AN426" s="179"/>
      <c r="AO426" s="179"/>
      <c r="AP426" s="179"/>
      <c r="AQ426" s="179"/>
      <c r="AR426" s="179"/>
      <c r="AS426" s="179"/>
      <c r="AT426" s="179"/>
      <c r="AU426" s="179"/>
      <c r="AV426" s="179"/>
      <c r="AW426" s="179"/>
      <c r="AX426" s="179"/>
      <c r="AY426" s="179"/>
      <c r="AZ426" s="179"/>
      <c r="BA426" s="179"/>
      <c r="BB426" s="179"/>
      <c r="BC426" s="179"/>
      <c r="BD426" s="179"/>
    </row>
    <row r="427" spans="1:56" ht="16.149999999999999" customHeight="1">
      <c r="A427" s="179"/>
      <c r="B427" s="179"/>
      <c r="C427" s="179"/>
      <c r="D427" s="179"/>
      <c r="E427" s="179"/>
      <c r="F427" s="179"/>
      <c r="G427" s="179"/>
      <c r="H427" s="179"/>
      <c r="I427" s="179"/>
      <c r="J427" s="179"/>
      <c r="K427" s="566"/>
      <c r="L427" s="566"/>
      <c r="M427" s="566"/>
      <c r="N427" s="566"/>
      <c r="O427" s="566"/>
      <c r="P427" s="566"/>
      <c r="Q427" s="566"/>
      <c r="R427" s="566"/>
      <c r="S427" s="566"/>
      <c r="T427" s="566"/>
      <c r="U427" s="566"/>
      <c r="V427" s="566"/>
      <c r="W427" s="566"/>
      <c r="X427" s="566"/>
      <c r="Y427" s="566"/>
      <c r="Z427" s="566"/>
      <c r="AA427" s="566"/>
      <c r="AB427" s="179"/>
      <c r="AC427" s="179"/>
      <c r="AD427" s="179"/>
      <c r="AE427" s="179"/>
      <c r="AF427" s="179"/>
      <c r="AG427" s="179"/>
      <c r="AH427" s="179"/>
      <c r="AI427" s="179"/>
      <c r="AJ427" s="179"/>
      <c r="AK427" s="179"/>
      <c r="AL427" s="179"/>
      <c r="AM427" s="179"/>
      <c r="AN427" s="179"/>
      <c r="AO427" s="179"/>
      <c r="AP427" s="179"/>
      <c r="AQ427" s="179"/>
      <c r="AR427" s="179"/>
      <c r="AS427" s="179"/>
      <c r="AT427" s="179"/>
      <c r="AU427" s="179"/>
      <c r="AV427" s="179"/>
      <c r="AW427" s="179"/>
      <c r="AX427" s="179"/>
      <c r="AY427" s="179"/>
      <c r="AZ427" s="179"/>
      <c r="BA427" s="179"/>
      <c r="BB427" s="179"/>
      <c r="BC427" s="179"/>
      <c r="BD427" s="179"/>
    </row>
    <row r="428" spans="1:56" ht="16.149999999999999" customHeight="1">
      <c r="A428" s="179"/>
      <c r="B428" s="179"/>
      <c r="C428" s="179"/>
      <c r="D428" s="179"/>
      <c r="E428" s="179"/>
      <c r="F428" s="179"/>
      <c r="G428" s="179"/>
      <c r="H428" s="179"/>
      <c r="I428" s="179"/>
      <c r="J428" s="179"/>
      <c r="K428" s="566"/>
      <c r="L428" s="566"/>
      <c r="M428" s="566"/>
      <c r="N428" s="566"/>
      <c r="O428" s="566"/>
      <c r="P428" s="566"/>
      <c r="Q428" s="566"/>
      <c r="R428" s="566"/>
      <c r="S428" s="566"/>
      <c r="T428" s="566"/>
      <c r="U428" s="566"/>
      <c r="V428" s="566"/>
      <c r="W428" s="566"/>
      <c r="X428" s="566"/>
      <c r="Y428" s="566"/>
      <c r="Z428" s="566"/>
      <c r="AA428" s="566"/>
      <c r="AB428" s="179"/>
      <c r="AC428" s="179"/>
      <c r="AD428" s="179"/>
      <c r="AE428" s="179"/>
      <c r="AF428" s="179"/>
      <c r="AG428" s="179"/>
      <c r="AH428" s="179"/>
      <c r="AI428" s="179"/>
      <c r="AJ428" s="179"/>
      <c r="AK428" s="179"/>
      <c r="AL428" s="179"/>
      <c r="AM428" s="179"/>
      <c r="AN428" s="179"/>
      <c r="AO428" s="179"/>
      <c r="AP428" s="179"/>
      <c r="AQ428" s="179"/>
      <c r="AR428" s="179"/>
      <c r="AS428" s="179"/>
      <c r="AT428" s="179"/>
      <c r="AU428" s="179"/>
      <c r="AV428" s="179"/>
      <c r="AW428" s="179"/>
      <c r="AX428" s="179"/>
      <c r="AY428" s="179"/>
      <c r="AZ428" s="179"/>
      <c r="BA428" s="179"/>
      <c r="BB428" s="179"/>
      <c r="BC428" s="179"/>
      <c r="BD428" s="179"/>
    </row>
    <row r="429" spans="1:56" ht="16.149999999999999" customHeight="1">
      <c r="A429" s="179"/>
      <c r="B429" s="179"/>
      <c r="C429" s="179"/>
      <c r="D429" s="179"/>
      <c r="E429" s="179"/>
      <c r="F429" s="179"/>
      <c r="G429" s="179"/>
      <c r="H429" s="179"/>
      <c r="I429" s="179"/>
      <c r="J429" s="179"/>
      <c r="K429" s="566"/>
      <c r="L429" s="566"/>
      <c r="M429" s="566"/>
      <c r="N429" s="566"/>
      <c r="O429" s="566"/>
      <c r="P429" s="566"/>
      <c r="Q429" s="566"/>
      <c r="R429" s="566"/>
      <c r="S429" s="566"/>
      <c r="T429" s="566"/>
      <c r="U429" s="566"/>
      <c r="V429" s="566"/>
      <c r="W429" s="566"/>
      <c r="X429" s="566"/>
      <c r="Y429" s="566"/>
      <c r="Z429" s="566"/>
      <c r="AA429" s="566"/>
      <c r="AB429" s="179"/>
      <c r="AC429" s="179"/>
      <c r="AD429" s="179"/>
      <c r="AE429" s="179"/>
      <c r="AF429" s="179"/>
      <c r="AG429" s="179"/>
      <c r="AH429" s="179"/>
      <c r="AI429" s="179"/>
      <c r="AJ429" s="179"/>
      <c r="AK429" s="179"/>
      <c r="AL429" s="179"/>
      <c r="AM429" s="179"/>
      <c r="AN429" s="179"/>
      <c r="AO429" s="179"/>
      <c r="AP429" s="179"/>
      <c r="AQ429" s="179"/>
      <c r="AR429" s="179"/>
      <c r="AS429" s="179"/>
      <c r="AT429" s="179"/>
      <c r="AU429" s="179"/>
      <c r="AV429" s="179"/>
      <c r="AW429" s="179"/>
      <c r="AX429" s="179"/>
      <c r="AY429" s="179"/>
      <c r="AZ429" s="179"/>
      <c r="BA429" s="179"/>
      <c r="BB429" s="179"/>
      <c r="BC429" s="179"/>
      <c r="BD429" s="179"/>
    </row>
    <row r="430" spans="1:56" ht="21">
      <c r="A430" s="179"/>
      <c r="B430" s="179"/>
      <c r="C430" s="179"/>
      <c r="D430" s="179"/>
      <c r="E430" s="179"/>
      <c r="F430" s="179"/>
      <c r="G430" s="179"/>
      <c r="H430" s="179"/>
      <c r="I430" s="179"/>
      <c r="J430" s="179"/>
      <c r="K430" s="566"/>
      <c r="L430" s="566"/>
      <c r="M430" s="566"/>
      <c r="N430" s="566"/>
      <c r="O430" s="566"/>
      <c r="P430" s="566"/>
      <c r="Q430" s="566"/>
      <c r="R430" s="566"/>
      <c r="S430" s="566"/>
      <c r="T430" s="566"/>
      <c r="U430" s="566"/>
      <c r="V430" s="566"/>
      <c r="W430" s="566"/>
      <c r="X430" s="566"/>
      <c r="Y430" s="566"/>
      <c r="Z430" s="566"/>
      <c r="AA430" s="566"/>
      <c r="AB430" s="179"/>
      <c r="AC430" s="259" t="s">
        <v>147</v>
      </c>
      <c r="AD430" s="179"/>
      <c r="AE430" s="910" t="s">
        <v>209</v>
      </c>
      <c r="AF430" s="911"/>
      <c r="AG430" s="259" t="s">
        <v>210</v>
      </c>
      <c r="AH430" s="179"/>
      <c r="AI430" s="179"/>
      <c r="AJ430" s="179"/>
      <c r="AK430" s="179"/>
      <c r="AL430" s="179"/>
      <c r="AM430" s="179"/>
      <c r="AN430" s="179"/>
      <c r="AO430" s="179"/>
      <c r="AP430" s="179"/>
      <c r="AQ430" s="179"/>
      <c r="AR430" s="179"/>
      <c r="AS430" s="179"/>
      <c r="AT430" s="179"/>
      <c r="AU430" s="179"/>
      <c r="AV430" s="179"/>
      <c r="AW430" s="179"/>
      <c r="AX430" s="179"/>
      <c r="AY430" s="179"/>
      <c r="AZ430" s="179"/>
      <c r="BA430" s="179"/>
      <c r="BB430" s="179"/>
      <c r="BC430" s="179"/>
      <c r="BD430" s="179"/>
    </row>
    <row r="431" spans="1:56" ht="16.149999999999999" customHeight="1">
      <c r="A431" s="179"/>
      <c r="B431" s="179"/>
      <c r="C431" s="179"/>
      <c r="D431" s="179"/>
      <c r="E431" s="179"/>
      <c r="F431" s="179"/>
      <c r="G431" s="179"/>
      <c r="H431" s="179"/>
      <c r="I431" s="179"/>
      <c r="J431" s="179"/>
      <c r="K431" s="566"/>
      <c r="L431" s="566"/>
      <c r="M431" s="566"/>
      <c r="N431" s="566"/>
      <c r="O431" s="566"/>
      <c r="P431" s="566"/>
      <c r="Q431" s="566"/>
      <c r="R431" s="566"/>
      <c r="S431" s="566"/>
      <c r="T431" s="566"/>
      <c r="U431" s="566"/>
      <c r="V431" s="566"/>
      <c r="W431" s="566"/>
      <c r="X431" s="566"/>
      <c r="Y431" s="566"/>
      <c r="Z431" s="566"/>
      <c r="AA431" s="566"/>
      <c r="AB431" s="179"/>
      <c r="AC431" s="179" t="s">
        <v>211</v>
      </c>
      <c r="AD431" s="179"/>
      <c r="AE431" s="179"/>
      <c r="AF431" s="179"/>
      <c r="AG431" s="179"/>
      <c r="AH431" s="179"/>
      <c r="AI431" s="179"/>
      <c r="AJ431" s="179"/>
      <c r="AK431" s="179"/>
      <c r="AL431" s="179"/>
      <c r="AM431" s="179"/>
      <c r="AN431" s="179"/>
      <c r="AO431" s="179"/>
      <c r="AP431" s="179"/>
      <c r="AQ431" s="179"/>
      <c r="AR431" s="179"/>
      <c r="AS431" s="179"/>
      <c r="AT431" s="179"/>
      <c r="AU431" s="179"/>
      <c r="AV431" s="179"/>
      <c r="AW431" s="179"/>
      <c r="AX431" s="179"/>
      <c r="AY431" s="179"/>
      <c r="AZ431" s="179"/>
      <c r="BA431" s="179"/>
      <c r="BB431" s="179"/>
      <c r="BC431" s="179"/>
      <c r="BD431" s="179"/>
    </row>
    <row r="432" spans="1:56" ht="16.149999999999999" customHeight="1">
      <c r="A432" s="179"/>
      <c r="B432" s="179"/>
      <c r="C432" s="179"/>
      <c r="D432" s="179"/>
      <c r="E432" s="179"/>
      <c r="F432" s="179"/>
      <c r="G432" s="179"/>
      <c r="H432" s="179"/>
      <c r="I432" s="179"/>
      <c r="J432" s="179"/>
      <c r="K432" s="566"/>
      <c r="L432" s="566"/>
      <c r="M432" s="566"/>
      <c r="N432" s="566"/>
      <c r="O432" s="566"/>
      <c r="P432" s="566"/>
      <c r="Q432" s="566"/>
      <c r="R432" s="566"/>
      <c r="S432" s="566"/>
      <c r="T432" s="566"/>
      <c r="U432" s="566"/>
      <c r="V432" s="566"/>
      <c r="W432" s="566"/>
      <c r="X432" s="566"/>
      <c r="Y432" s="566"/>
      <c r="Z432" s="566"/>
      <c r="AA432" s="566"/>
      <c r="AB432" s="179"/>
      <c r="AC432" s="179"/>
      <c r="AD432" s="179"/>
      <c r="AE432" s="179"/>
      <c r="AF432" s="179"/>
      <c r="AG432" s="179"/>
      <c r="AH432" s="179"/>
      <c r="AI432" s="179"/>
      <c r="AJ432" s="179"/>
      <c r="AK432" s="179"/>
      <c r="AL432" s="179"/>
      <c r="AM432" s="179"/>
      <c r="AN432" s="179"/>
      <c r="AO432" s="179"/>
      <c r="AP432" s="179"/>
      <c r="AQ432" s="179"/>
      <c r="AR432" s="179"/>
      <c r="AS432" s="179"/>
      <c r="AT432" s="179"/>
      <c r="AU432" s="179"/>
      <c r="AV432" s="179"/>
      <c r="AW432" s="179"/>
      <c r="AX432" s="179"/>
      <c r="AY432" s="179"/>
      <c r="AZ432" s="179"/>
      <c r="BA432" s="179"/>
      <c r="BB432" s="179"/>
      <c r="BC432" s="179"/>
      <c r="BD432" s="179"/>
    </row>
    <row r="433" spans="1:56" ht="16.149999999999999" customHeight="1">
      <c r="A433" s="179"/>
      <c r="B433" s="179"/>
      <c r="C433" s="179"/>
      <c r="D433" s="179"/>
      <c r="E433" s="179"/>
      <c r="F433" s="179"/>
      <c r="G433" s="179"/>
      <c r="H433" s="179"/>
      <c r="I433" s="179"/>
      <c r="J433" s="179"/>
      <c r="K433" s="566"/>
      <c r="L433" s="566"/>
      <c r="M433" s="566"/>
      <c r="N433" s="566"/>
      <c r="O433" s="566"/>
      <c r="P433" s="566"/>
      <c r="Q433" s="566"/>
      <c r="R433" s="566"/>
      <c r="S433" s="566"/>
      <c r="T433" s="566"/>
      <c r="U433" s="566"/>
      <c r="V433" s="566"/>
      <c r="W433" s="566"/>
      <c r="X433" s="566"/>
      <c r="Y433" s="566"/>
      <c r="Z433" s="566"/>
      <c r="AA433" s="566"/>
      <c r="AB433" s="179"/>
      <c r="AC433" s="179"/>
      <c r="AD433" s="179"/>
      <c r="AE433" s="179"/>
      <c r="AF433" s="179"/>
      <c r="AG433" s="179"/>
      <c r="AH433" s="179"/>
      <c r="AI433" s="179"/>
      <c r="AJ433" s="179"/>
      <c r="AK433" s="179"/>
      <c r="AL433" s="179"/>
      <c r="AM433" s="179"/>
      <c r="AN433" s="179"/>
      <c r="AO433" s="179"/>
      <c r="AP433" s="179"/>
      <c r="AQ433" s="179"/>
      <c r="AR433" s="179"/>
      <c r="AS433" s="179"/>
      <c r="AT433" s="179"/>
      <c r="AU433" s="179"/>
      <c r="AV433" s="179"/>
      <c r="AW433" s="179"/>
      <c r="AX433" s="179"/>
      <c r="AY433" s="179"/>
      <c r="AZ433" s="179"/>
      <c r="BA433" s="179"/>
      <c r="BB433" s="179"/>
      <c r="BC433" s="179"/>
      <c r="BD433" s="179"/>
    </row>
    <row r="434" spans="1:56" ht="16.149999999999999" customHeight="1">
      <c r="A434" s="179"/>
      <c r="B434" s="179"/>
      <c r="C434" s="179"/>
      <c r="D434" s="179"/>
      <c r="E434" s="179"/>
      <c r="F434" s="179"/>
      <c r="G434" s="179"/>
      <c r="H434" s="179"/>
      <c r="I434" s="179"/>
      <c r="J434" s="179"/>
      <c r="K434" s="566"/>
      <c r="L434" s="566"/>
      <c r="M434" s="566"/>
      <c r="N434" s="566"/>
      <c r="O434" s="566"/>
      <c r="P434" s="566"/>
      <c r="Q434" s="566"/>
      <c r="R434" s="566"/>
      <c r="S434" s="566"/>
      <c r="T434" s="566"/>
      <c r="U434" s="566"/>
      <c r="V434" s="566"/>
      <c r="W434" s="566"/>
      <c r="X434" s="566"/>
      <c r="Y434" s="566"/>
      <c r="Z434" s="566"/>
      <c r="AA434" s="566"/>
      <c r="AB434" s="179"/>
      <c r="AC434" s="179"/>
      <c r="AD434" s="179"/>
      <c r="AE434" s="179"/>
      <c r="AF434" s="179"/>
      <c r="AG434" s="179"/>
      <c r="AH434" s="179"/>
      <c r="AI434" s="179"/>
      <c r="AJ434" s="179"/>
      <c r="AK434" s="179"/>
      <c r="AL434" s="179"/>
      <c r="AM434" s="179"/>
      <c r="AN434" s="179"/>
      <c r="AO434" s="179"/>
      <c r="AP434" s="179"/>
      <c r="AQ434" s="179"/>
      <c r="AR434" s="179"/>
      <c r="AS434" s="179"/>
      <c r="AT434" s="179"/>
      <c r="AU434" s="179"/>
      <c r="AV434" s="179"/>
      <c r="AW434" s="179"/>
      <c r="AX434" s="179"/>
      <c r="AY434" s="179"/>
      <c r="AZ434" s="179"/>
      <c r="BA434" s="179"/>
      <c r="BB434" s="179"/>
      <c r="BC434" s="179"/>
      <c r="BD434" s="179"/>
    </row>
    <row r="435" spans="1:56" ht="16.149999999999999" customHeight="1">
      <c r="A435" s="179"/>
      <c r="B435" s="179"/>
      <c r="C435" s="179"/>
      <c r="D435" s="179"/>
      <c r="E435" s="179"/>
      <c r="F435" s="179"/>
      <c r="G435" s="179"/>
      <c r="H435" s="179"/>
      <c r="I435" s="179"/>
      <c r="J435" s="179"/>
      <c r="K435" s="566"/>
      <c r="L435" s="566"/>
      <c r="M435" s="566"/>
      <c r="N435" s="566"/>
      <c r="O435" s="566"/>
      <c r="P435" s="566"/>
      <c r="Q435" s="566"/>
      <c r="R435" s="566"/>
      <c r="S435" s="566"/>
      <c r="T435" s="566"/>
      <c r="U435" s="566"/>
      <c r="V435" s="566"/>
      <c r="W435" s="566"/>
      <c r="X435" s="566"/>
      <c r="Y435" s="566"/>
      <c r="Z435" s="566"/>
      <c r="AA435" s="566"/>
      <c r="AB435" s="179"/>
      <c r="AC435" s="179"/>
      <c r="AD435" s="179"/>
      <c r="AE435" s="179"/>
      <c r="AF435" s="179"/>
      <c r="AG435" s="179"/>
      <c r="AH435" s="179"/>
      <c r="AI435" s="179"/>
      <c r="AJ435" s="179"/>
      <c r="AK435" s="179"/>
      <c r="AL435" s="179"/>
      <c r="AM435" s="179"/>
      <c r="AN435" s="179"/>
      <c r="AO435" s="179"/>
      <c r="AP435" s="179"/>
      <c r="AQ435" s="179"/>
      <c r="AR435" s="179"/>
      <c r="AS435" s="179"/>
      <c r="AT435" s="179"/>
      <c r="AU435" s="179"/>
      <c r="AV435" s="179"/>
      <c r="AW435" s="179"/>
      <c r="AX435" s="179"/>
      <c r="AY435" s="179"/>
      <c r="AZ435" s="179"/>
      <c r="BA435" s="179"/>
      <c r="BB435" s="179"/>
      <c r="BC435" s="179"/>
      <c r="BD435" s="179"/>
    </row>
    <row r="436" spans="1:56" ht="16.149999999999999" customHeight="1">
      <c r="A436" s="179"/>
      <c r="B436" s="179"/>
      <c r="C436" s="179"/>
      <c r="D436" s="179"/>
      <c r="E436" s="179"/>
      <c r="F436" s="179"/>
      <c r="G436" s="179"/>
      <c r="H436" s="179"/>
      <c r="I436" s="179"/>
      <c r="J436" s="179"/>
      <c r="K436" s="567"/>
      <c r="L436" s="567"/>
      <c r="M436" s="567"/>
      <c r="N436" s="567"/>
      <c r="O436" s="567"/>
      <c r="P436" s="567"/>
      <c r="Q436" s="567"/>
      <c r="R436" s="567"/>
      <c r="S436" s="567"/>
      <c r="T436" s="567"/>
      <c r="U436" s="567"/>
      <c r="V436" s="567"/>
      <c r="W436" s="567"/>
      <c r="X436" s="567"/>
      <c r="Y436" s="567"/>
      <c r="Z436" s="567"/>
      <c r="AA436" s="567"/>
      <c r="AB436" s="179"/>
      <c r="AC436" s="179"/>
      <c r="AD436" s="179"/>
      <c r="AE436" s="179"/>
      <c r="AF436" s="179"/>
      <c r="AG436" s="179"/>
      <c r="AH436" s="179"/>
      <c r="AI436" s="179"/>
      <c r="AJ436" s="179"/>
      <c r="AK436" s="179"/>
      <c r="AL436" s="179"/>
      <c r="AM436" s="179"/>
      <c r="AN436" s="179"/>
      <c r="AO436" s="179"/>
      <c r="AP436" s="179"/>
      <c r="AQ436" s="179"/>
      <c r="AR436" s="179"/>
      <c r="AS436" s="179"/>
      <c r="AT436" s="179"/>
      <c r="AU436" s="179"/>
      <c r="AV436" s="179"/>
      <c r="AW436" s="179"/>
      <c r="AX436" s="179"/>
      <c r="AY436" s="179"/>
      <c r="AZ436" s="179"/>
      <c r="BA436" s="179"/>
      <c r="BB436" s="179"/>
      <c r="BC436" s="179"/>
      <c r="BD436" s="179"/>
    </row>
    <row r="437" spans="1:56" ht="16.149999999999999" customHeight="1">
      <c r="A437" s="179"/>
      <c r="B437" s="179"/>
      <c r="C437" s="179"/>
      <c r="D437" s="179"/>
      <c r="E437" s="179"/>
      <c r="F437" s="179"/>
      <c r="G437" s="179"/>
      <c r="H437" s="179"/>
      <c r="I437" s="179"/>
      <c r="J437" s="179"/>
      <c r="K437" s="179"/>
      <c r="L437" s="179"/>
      <c r="M437" s="179"/>
      <c r="N437" s="179"/>
      <c r="O437" s="179"/>
      <c r="P437" s="179"/>
      <c r="Q437" s="179"/>
      <c r="R437" s="179"/>
      <c r="S437" s="179"/>
      <c r="T437" s="179"/>
      <c r="U437" s="179"/>
      <c r="V437" s="179"/>
      <c r="W437" s="179"/>
      <c r="X437" s="179"/>
      <c r="Y437" s="179"/>
      <c r="Z437" s="179"/>
      <c r="AA437" s="179"/>
      <c r="AB437" s="179"/>
      <c r="AC437" s="179"/>
      <c r="AD437" s="179"/>
      <c r="AE437" s="179"/>
      <c r="AF437" s="179"/>
      <c r="AG437" s="179"/>
      <c r="AH437" s="179"/>
      <c r="AI437" s="179"/>
      <c r="AJ437" s="179"/>
      <c r="AK437" s="179"/>
      <c r="AL437" s="179"/>
      <c r="AM437" s="179"/>
      <c r="AN437" s="179"/>
      <c r="AO437" s="179"/>
      <c r="AP437" s="179"/>
      <c r="AQ437" s="179"/>
      <c r="AR437" s="179"/>
      <c r="AS437" s="179"/>
      <c r="AT437" s="179"/>
      <c r="AU437" s="179"/>
      <c r="AV437" s="179"/>
      <c r="AW437" s="179"/>
      <c r="AX437" s="179"/>
      <c r="AY437" s="179"/>
      <c r="AZ437" s="179"/>
      <c r="BA437" s="179"/>
      <c r="BB437" s="179"/>
      <c r="BC437" s="179"/>
      <c r="BD437" s="179"/>
    </row>
    <row r="438" spans="1:56" ht="16.149999999999999" customHeight="1"/>
    <row r="439" spans="1:56" ht="16.149999999999999" customHeight="1"/>
    <row r="440" spans="1:56" ht="16.149999999999999" customHeight="1"/>
    <row r="441" spans="1:56" ht="16.149999999999999" customHeight="1"/>
    <row r="442" spans="1:56" ht="16.149999999999999" customHeight="1"/>
    <row r="443" spans="1:56" ht="16.149999999999999" customHeight="1"/>
    <row r="444" spans="1:56" ht="16.149999999999999" customHeight="1"/>
  </sheetData>
  <sheetProtection sheet="1" selectLockedCells="1"/>
  <dataConsolidate/>
  <mergeCells count="412">
    <mergeCell ref="AM154:BC161"/>
    <mergeCell ref="AA110:AB110"/>
    <mergeCell ref="X110:Z110"/>
    <mergeCell ref="AF110:AL110"/>
    <mergeCell ref="AF111:AL112"/>
    <mergeCell ref="AF113:AL114"/>
    <mergeCell ref="AF115:AL116"/>
    <mergeCell ref="AF117:AL118"/>
    <mergeCell ref="AF119:AL120"/>
    <mergeCell ref="AC110:AE110"/>
    <mergeCell ref="X111:AE112"/>
    <mergeCell ref="X113:AE114"/>
    <mergeCell ref="X115:AE116"/>
    <mergeCell ref="X117:AE118"/>
    <mergeCell ref="X119:AE120"/>
    <mergeCell ref="AF127:AL128"/>
    <mergeCell ref="X121:AE122"/>
    <mergeCell ref="X123:AE124"/>
    <mergeCell ref="X125:AE126"/>
    <mergeCell ref="X127:AE128"/>
    <mergeCell ref="AF121:AL122"/>
    <mergeCell ref="AF123:AL124"/>
    <mergeCell ref="AF125:AL126"/>
    <mergeCell ref="F150:AJ153"/>
    <mergeCell ref="S87:U87"/>
    <mergeCell ref="B80:Q81"/>
    <mergeCell ref="AB80:AD81"/>
    <mergeCell ref="F84:Y84"/>
    <mergeCell ref="AG67:BC67"/>
    <mergeCell ref="U19:AI21"/>
    <mergeCell ref="Q19:T21"/>
    <mergeCell ref="AB70:AD71"/>
    <mergeCell ref="Q70:Q71"/>
    <mergeCell ref="Q72:Q73"/>
    <mergeCell ref="Q74:Q75"/>
    <mergeCell ref="B78:Q79"/>
    <mergeCell ref="AG68:BC70"/>
    <mergeCell ref="J50:AH50"/>
    <mergeCell ref="J34:AH35"/>
    <mergeCell ref="B68:P68"/>
    <mergeCell ref="Q68:Q69"/>
    <mergeCell ref="J36:AH38"/>
    <mergeCell ref="U25:AI25"/>
    <mergeCell ref="U26:AI26"/>
    <mergeCell ref="D62:P63"/>
    <mergeCell ref="D64:P65"/>
    <mergeCell ref="AB60:AD61"/>
    <mergeCell ref="B58:P59"/>
    <mergeCell ref="K169:N171"/>
    <mergeCell ref="O169:R171"/>
    <mergeCell ref="AM20:BB21"/>
    <mergeCell ref="D70:P71"/>
    <mergeCell ref="AM145:BC147"/>
    <mergeCell ref="AE87:AL87"/>
    <mergeCell ref="U22:AI24"/>
    <mergeCell ref="B101:R101"/>
    <mergeCell ref="S101:AA101"/>
    <mergeCell ref="T96:Y97"/>
    <mergeCell ref="T98:Y99"/>
    <mergeCell ref="B98:O99"/>
    <mergeCell ref="B118:D119"/>
    <mergeCell ref="P96:R97"/>
    <mergeCell ref="Z96:AD99"/>
    <mergeCell ref="S100:AA100"/>
    <mergeCell ref="AE88:AL91"/>
    <mergeCell ref="Q58:Q59"/>
    <mergeCell ref="X56:AD57"/>
    <mergeCell ref="AB66:AD67"/>
    <mergeCell ref="AB64:AD65"/>
    <mergeCell ref="AB58:AD59"/>
    <mergeCell ref="V64:AA65"/>
    <mergeCell ref="Q22:T24"/>
    <mergeCell ref="G175:J177"/>
    <mergeCell ref="C181:F186"/>
    <mergeCell ref="O181:R183"/>
    <mergeCell ref="S181:V183"/>
    <mergeCell ref="AC166:AD168"/>
    <mergeCell ref="AV169:BD174"/>
    <mergeCell ref="AV175:BD180"/>
    <mergeCell ref="AM175:AU180"/>
    <mergeCell ref="B45:I47"/>
    <mergeCell ref="E49:I49"/>
    <mergeCell ref="V62:AA63"/>
    <mergeCell ref="J49:AA49"/>
    <mergeCell ref="AB49:AH49"/>
    <mergeCell ref="O166:P168"/>
    <mergeCell ref="Q166:R168"/>
    <mergeCell ref="AG71:BC72"/>
    <mergeCell ref="AK49:BC52"/>
    <mergeCell ref="V58:AA59"/>
    <mergeCell ref="AG60:BC61"/>
    <mergeCell ref="AG58:BC59"/>
    <mergeCell ref="AG62:BC63"/>
    <mergeCell ref="B60:C61"/>
    <mergeCell ref="D60:P61"/>
    <mergeCell ref="AB62:AD63"/>
    <mergeCell ref="W187:Z189"/>
    <mergeCell ref="V78:AA79"/>
    <mergeCell ref="AB74:AD75"/>
    <mergeCell ref="V76:AA77"/>
    <mergeCell ref="V74:AA75"/>
    <mergeCell ref="AB78:AD79"/>
    <mergeCell ref="B76:Q77"/>
    <mergeCell ref="R58:U81"/>
    <mergeCell ref="D66:P67"/>
    <mergeCell ref="B64:C65"/>
    <mergeCell ref="B74:P75"/>
    <mergeCell ref="V66:AA67"/>
    <mergeCell ref="AB68:AD69"/>
    <mergeCell ref="V68:AA69"/>
    <mergeCell ref="B69:P69"/>
    <mergeCell ref="Q66:Q67"/>
    <mergeCell ref="B66:C67"/>
    <mergeCell ref="AA169:AD171"/>
    <mergeCell ref="X172:Z174"/>
    <mergeCell ref="AA187:AD189"/>
    <mergeCell ref="AB178:AD180"/>
    <mergeCell ref="AB184:AD186"/>
    <mergeCell ref="V72:AA73"/>
    <mergeCell ref="V60:AA61"/>
    <mergeCell ref="B211:F216"/>
    <mergeCell ref="G181:J183"/>
    <mergeCell ref="S175:V177"/>
    <mergeCell ref="G172:J174"/>
    <mergeCell ref="C175:F180"/>
    <mergeCell ref="G205:J207"/>
    <mergeCell ref="K199:N201"/>
    <mergeCell ref="G202:J204"/>
    <mergeCell ref="G208:J210"/>
    <mergeCell ref="K208:N210"/>
    <mergeCell ref="O205:R207"/>
    <mergeCell ref="K190:N192"/>
    <mergeCell ref="S187:V189"/>
    <mergeCell ref="C187:F192"/>
    <mergeCell ref="G190:J192"/>
    <mergeCell ref="G187:J189"/>
    <mergeCell ref="T178:V180"/>
    <mergeCell ref="K175:N177"/>
    <mergeCell ref="P208:R210"/>
    <mergeCell ref="K172:N174"/>
    <mergeCell ref="K184:N186"/>
    <mergeCell ref="G211:J213"/>
    <mergeCell ref="K211:N213"/>
    <mergeCell ref="O211:R213"/>
    <mergeCell ref="AE430:AF430"/>
    <mergeCell ref="X220:Z222"/>
    <mergeCell ref="W199:Z201"/>
    <mergeCell ref="S205:V207"/>
    <mergeCell ref="O193:R195"/>
    <mergeCell ref="O187:R189"/>
    <mergeCell ref="W181:Z183"/>
    <mergeCell ref="K187:N189"/>
    <mergeCell ref="AE166:AJ168"/>
    <mergeCell ref="AE169:AJ171"/>
    <mergeCell ref="AE190:AJ192"/>
    <mergeCell ref="AB190:AD192"/>
    <mergeCell ref="P190:R192"/>
    <mergeCell ref="T190:V192"/>
    <mergeCell ref="X184:Z186"/>
    <mergeCell ref="X178:Z180"/>
    <mergeCell ref="S169:V171"/>
    <mergeCell ref="W169:Z171"/>
    <mergeCell ref="AA181:AD183"/>
    <mergeCell ref="K181:N183"/>
    <mergeCell ref="P178:R180"/>
    <mergeCell ref="P184:R186"/>
    <mergeCell ref="T184:V186"/>
    <mergeCell ref="O175:R177"/>
    <mergeCell ref="AM284:BC286"/>
    <mergeCell ref="AA205:AD207"/>
    <mergeCell ref="AE211:AJ213"/>
    <mergeCell ref="AE205:AJ207"/>
    <mergeCell ref="AE208:AJ210"/>
    <mergeCell ref="AA211:AD213"/>
    <mergeCell ref="AM196:AU201"/>
    <mergeCell ref="AM211:AU216"/>
    <mergeCell ref="AM217:AU222"/>
    <mergeCell ref="AV196:BD201"/>
    <mergeCell ref="AV211:BD216"/>
    <mergeCell ref="AV217:BD222"/>
    <mergeCell ref="AN238:BA239"/>
    <mergeCell ref="AE214:AJ216"/>
    <mergeCell ref="AE217:AJ219"/>
    <mergeCell ref="AN250:BA254"/>
    <mergeCell ref="AN255:BA256"/>
    <mergeCell ref="AM279:BC282"/>
    <mergeCell ref="AB214:AD216"/>
    <mergeCell ref="AM229:AS232"/>
    <mergeCell ref="AM246:AS249"/>
    <mergeCell ref="AE196:AJ198"/>
    <mergeCell ref="AN233:BA237"/>
    <mergeCell ref="AE199:AJ201"/>
    <mergeCell ref="AM319:BC322"/>
    <mergeCell ref="C403:AJ421"/>
    <mergeCell ref="C343:H360"/>
    <mergeCell ref="C401:AJ402"/>
    <mergeCell ref="P328:AJ340"/>
    <mergeCell ref="C388:H396"/>
    <mergeCell ref="I389:AJ396"/>
    <mergeCell ref="P306:AJ315"/>
    <mergeCell ref="I316:O340"/>
    <mergeCell ref="C379:H387"/>
    <mergeCell ref="I380:AJ387"/>
    <mergeCell ref="AM346:BC349"/>
    <mergeCell ref="I362:AJ369"/>
    <mergeCell ref="C370:H378"/>
    <mergeCell ref="I371:AJ378"/>
    <mergeCell ref="C361:H369"/>
    <mergeCell ref="I353:AJ360"/>
    <mergeCell ref="C266:H267"/>
    <mergeCell ref="I266:AJ267"/>
    <mergeCell ref="S301:AJ301"/>
    <mergeCell ref="AE220:AJ222"/>
    <mergeCell ref="C229:AJ244"/>
    <mergeCell ref="P283:AJ292"/>
    <mergeCell ref="I279:O292"/>
    <mergeCell ref="C279:H340"/>
    <mergeCell ref="S294:AI296"/>
    <mergeCell ref="I293:O315"/>
    <mergeCell ref="C268:H278"/>
    <mergeCell ref="I269:AJ278"/>
    <mergeCell ref="T220:V222"/>
    <mergeCell ref="P220:R222"/>
    <mergeCell ref="AI224:AJ224"/>
    <mergeCell ref="AI223:AJ223"/>
    <mergeCell ref="B217:F222"/>
    <mergeCell ref="AB220:AD222"/>
    <mergeCell ref="K217:N219"/>
    <mergeCell ref="C246:AJ261"/>
    <mergeCell ref="O217:R219"/>
    <mergeCell ref="S217:V219"/>
    <mergeCell ref="W217:Z219"/>
    <mergeCell ref="AA217:AD219"/>
    <mergeCell ref="AM297:BC300"/>
    <mergeCell ref="AM270:BC272"/>
    <mergeCell ref="AB196:AD198"/>
    <mergeCell ref="G196:J198"/>
    <mergeCell ref="G214:J216"/>
    <mergeCell ref="G220:J222"/>
    <mergeCell ref="O199:R201"/>
    <mergeCell ref="S199:V201"/>
    <mergeCell ref="P214:R216"/>
    <mergeCell ref="T208:V210"/>
    <mergeCell ref="X208:Z210"/>
    <mergeCell ref="K214:N216"/>
    <mergeCell ref="K220:N222"/>
    <mergeCell ref="G217:J219"/>
    <mergeCell ref="T196:V198"/>
    <mergeCell ref="K205:N207"/>
    <mergeCell ref="P202:R204"/>
    <mergeCell ref="T214:V216"/>
    <mergeCell ref="X214:Z216"/>
    <mergeCell ref="W211:Z213"/>
    <mergeCell ref="W205:Z207"/>
    <mergeCell ref="G199:J201"/>
    <mergeCell ref="P196:R198"/>
    <mergeCell ref="T202:V204"/>
    <mergeCell ref="X202:Z204"/>
    <mergeCell ref="X196:Z198"/>
    <mergeCell ref="S193:V195"/>
    <mergeCell ref="AB208:AD210"/>
    <mergeCell ref="AB202:AD204"/>
    <mergeCell ref="AB72:AD73"/>
    <mergeCell ref="AB76:AD77"/>
    <mergeCell ref="W193:Z195"/>
    <mergeCell ref="AA166:AB168"/>
    <mergeCell ref="X131:AC131"/>
    <mergeCell ref="B132:W132"/>
    <mergeCell ref="X132:AC132"/>
    <mergeCell ref="B133:W133"/>
    <mergeCell ref="X133:AC133"/>
    <mergeCell ref="AA199:AD201"/>
    <mergeCell ref="B137:W137"/>
    <mergeCell ref="X137:AC137"/>
    <mergeCell ref="D150:E153"/>
    <mergeCell ref="X134:AC134"/>
    <mergeCell ref="G184:J186"/>
    <mergeCell ref="U166:V168"/>
    <mergeCell ref="W166:X168"/>
    <mergeCell ref="B166:J168"/>
    <mergeCell ref="G169:J171"/>
    <mergeCell ref="AE193:AJ195"/>
    <mergeCell ref="AO142:AX142"/>
    <mergeCell ref="B129:W129"/>
    <mergeCell ref="X129:AC129"/>
    <mergeCell ref="B130:W130"/>
    <mergeCell ref="X130:AC130"/>
    <mergeCell ref="B131:W131"/>
    <mergeCell ref="G193:J195"/>
    <mergeCell ref="K196:N198"/>
    <mergeCell ref="P172:R174"/>
    <mergeCell ref="B135:W135"/>
    <mergeCell ref="AB172:AD174"/>
    <mergeCell ref="K166:L168"/>
    <mergeCell ref="B142:AJ149"/>
    <mergeCell ref="X190:Z192"/>
    <mergeCell ref="M166:N168"/>
    <mergeCell ref="S166:T168"/>
    <mergeCell ref="B151:C152"/>
    <mergeCell ref="AE181:AJ183"/>
    <mergeCell ref="AA175:AD177"/>
    <mergeCell ref="AE172:AJ174"/>
    <mergeCell ref="W175:Z177"/>
    <mergeCell ref="G178:J180"/>
    <mergeCell ref="K178:N180"/>
    <mergeCell ref="AE187:AJ189"/>
    <mergeCell ref="B35:I35"/>
    <mergeCell ref="J39:AH39"/>
    <mergeCell ref="J40:AH40"/>
    <mergeCell ref="O121:W122"/>
    <mergeCell ref="O123:W124"/>
    <mergeCell ref="O127:W128"/>
    <mergeCell ref="Z88:AD91"/>
    <mergeCell ref="Z92:AD95"/>
    <mergeCell ref="S88:S91"/>
    <mergeCell ref="B88:O91"/>
    <mergeCell ref="T90:Y91"/>
    <mergeCell ref="B49:D51"/>
    <mergeCell ref="B39:I41"/>
    <mergeCell ref="B42:I43"/>
    <mergeCell ref="J42:AH44"/>
    <mergeCell ref="R56:T57"/>
    <mergeCell ref="V87:X87"/>
    <mergeCell ref="Y87:AD87"/>
    <mergeCell ref="P92:R93"/>
    <mergeCell ref="AG54:AW55"/>
    <mergeCell ref="AP87:BB99"/>
    <mergeCell ref="AE92:AL95"/>
    <mergeCell ref="X135:AC135"/>
    <mergeCell ref="V80:AA81"/>
    <mergeCell ref="Q64:Q65"/>
    <mergeCell ref="B62:C63"/>
    <mergeCell ref="B44:I44"/>
    <mergeCell ref="E50:I50"/>
    <mergeCell ref="E51:I51"/>
    <mergeCell ref="J51:AH51"/>
    <mergeCell ref="AH57:BC57"/>
    <mergeCell ref="B31:I34"/>
    <mergeCell ref="Q60:Q61"/>
    <mergeCell ref="Q62:Q63"/>
    <mergeCell ref="B36:I38"/>
    <mergeCell ref="P41:AH41"/>
    <mergeCell ref="V70:AA71"/>
    <mergeCell ref="B72:P73"/>
    <mergeCell ref="B70:C71"/>
    <mergeCell ref="B56:Q57"/>
    <mergeCell ref="AL31:BB36"/>
    <mergeCell ref="AL38:BB40"/>
    <mergeCell ref="AL42:BB43"/>
    <mergeCell ref="AL45:BB47"/>
    <mergeCell ref="U56:W57"/>
    <mergeCell ref="B48:I48"/>
    <mergeCell ref="A1:AR1"/>
    <mergeCell ref="AV1:BA1"/>
    <mergeCell ref="BB1:BD1"/>
    <mergeCell ref="U3:Z3"/>
    <mergeCell ref="B10:K10"/>
    <mergeCell ref="U17:AI17"/>
    <mergeCell ref="A5:AJ7"/>
    <mergeCell ref="AA16:AD16"/>
    <mergeCell ref="V16:Z16"/>
    <mergeCell ref="AE16:AI16"/>
    <mergeCell ref="AM16:BB18"/>
    <mergeCell ref="U18:AI18"/>
    <mergeCell ref="K426:AA436"/>
    <mergeCell ref="AM401:BC406"/>
    <mergeCell ref="T92:Y93"/>
    <mergeCell ref="T94:Y95"/>
    <mergeCell ref="B96:O97"/>
    <mergeCell ref="B110:W110"/>
    <mergeCell ref="B134:W134"/>
    <mergeCell ref="B136:W136"/>
    <mergeCell ref="X136:AC136"/>
    <mergeCell ref="AA193:AD195"/>
    <mergeCell ref="K193:N195"/>
    <mergeCell ref="B169:F174"/>
    <mergeCell ref="AV190:BD195"/>
    <mergeCell ref="C193:F198"/>
    <mergeCell ref="B199:F204"/>
    <mergeCell ref="C205:F210"/>
    <mergeCell ref="K202:N204"/>
    <mergeCell ref="AE202:AJ204"/>
    <mergeCell ref="S211:V213"/>
    <mergeCell ref="AE184:AJ186"/>
    <mergeCell ref="AM190:AU195"/>
    <mergeCell ref="AE175:AJ177"/>
    <mergeCell ref="T172:V174"/>
    <mergeCell ref="AM162:BB167"/>
    <mergeCell ref="AL23:AL26"/>
    <mergeCell ref="BC23:BC26"/>
    <mergeCell ref="AM23:BB26"/>
    <mergeCell ref="AT246:AW249"/>
    <mergeCell ref="AT229:AW232"/>
    <mergeCell ref="AX246:BC249"/>
    <mergeCell ref="AX229:BC232"/>
    <mergeCell ref="AM150:BC153"/>
    <mergeCell ref="AE178:AJ180"/>
    <mergeCell ref="AE76:BD77"/>
    <mergeCell ref="AM169:AU174"/>
    <mergeCell ref="B154:AJ161"/>
    <mergeCell ref="B92:O95"/>
    <mergeCell ref="P90:R91"/>
    <mergeCell ref="P94:R95"/>
    <mergeCell ref="P88:R89"/>
    <mergeCell ref="P98:R99"/>
    <mergeCell ref="AE96:AL99"/>
    <mergeCell ref="B100:R100"/>
    <mergeCell ref="T88:Y89"/>
    <mergeCell ref="S92:S95"/>
    <mergeCell ref="B87:R87"/>
    <mergeCell ref="Y166:Z168"/>
    <mergeCell ref="S96:S99"/>
  </mergeCells>
  <phoneticPr fontId="42"/>
  <conditionalFormatting sqref="B154:AJ161">
    <cfRule type="expression" dxfId="108" priority="12">
      <formula>$BF$150=TRUE</formula>
    </cfRule>
  </conditionalFormatting>
  <conditionalFormatting sqref="C229">
    <cfRule type="expression" dxfId="107" priority="222">
      <formula>$AL$223&lt;=0</formula>
    </cfRule>
  </conditionalFormatting>
  <conditionalFormatting sqref="C246">
    <cfRule type="expression" dxfId="106" priority="220">
      <formula>$AK$223&lt;=0</formula>
    </cfRule>
  </conditionalFormatting>
  <conditionalFormatting sqref="J49:AA49">
    <cfRule type="expression" dxfId="105" priority="6">
      <formula>$J$49="部署、担当等を入力"</formula>
    </cfRule>
  </conditionalFormatting>
  <conditionalFormatting sqref="J34:AH35">
    <cfRule type="expression" dxfId="104" priority="2">
      <formula>$J$34="印刷用シートには貴事業者名が自動的に入ります"</formula>
    </cfRule>
    <cfRule type="expression" dxfId="103" priority="8">
      <formula>$J$34="フランチャイズ本部事業者名を入力してください"</formula>
    </cfRule>
    <cfRule type="expression" dxfId="102" priority="16">
      <formula>$BF$31=1</formula>
    </cfRule>
  </conditionalFormatting>
  <conditionalFormatting sqref="J39:AH40">
    <cfRule type="expression" dxfId="101" priority="87">
      <formula>OR($J$39="",$J$39="上記所在地（１６～１８行目）と一部でも異なる場合のみ、都道府県名からすべて入力")</formula>
    </cfRule>
  </conditionalFormatting>
  <conditionalFormatting sqref="J42:AH44">
    <cfRule type="expression" dxfId="100" priority="10">
      <formula>AND($J$42&lt;&gt;"飲食料品小売業",$J$42&lt;&gt;"（選択してください）")</formula>
    </cfRule>
    <cfRule type="expression" dxfId="99" priority="103">
      <formula>$J$42="（選択してください）"</formula>
    </cfRule>
  </conditionalFormatting>
  <conditionalFormatting sqref="R58">
    <cfRule type="expression" dxfId="98" priority="5">
      <formula>$R$58="入力不要　第４表に進んでください"</formula>
    </cfRule>
  </conditionalFormatting>
  <conditionalFormatting sqref="U22:AI24">
    <cfRule type="expression" dxfId="97" priority="22">
      <formula>$U$22="4xxxxxxxxx"</formula>
    </cfRule>
    <cfRule type="expression" dxfId="96" priority="25">
      <formula>OR($U$22&gt;4999999999,$U$22&lt;4000000000)</formula>
    </cfRule>
  </conditionalFormatting>
  <conditionalFormatting sqref="U25:AI25">
    <cfRule type="expression" dxfId="95" priority="14">
      <formula>$U$25="役職"</formula>
    </cfRule>
  </conditionalFormatting>
  <conditionalFormatting sqref="U26:AI26">
    <cfRule type="expression" dxfId="94" priority="13">
      <formula>$U$26="氏名"</formula>
    </cfRule>
  </conditionalFormatting>
  <conditionalFormatting sqref="AB172">
    <cfRule type="expression" dxfId="93" priority="186">
      <formula>VALUE($AB$172)&gt;100</formula>
    </cfRule>
    <cfRule type="expression" dxfId="92" priority="53" stopIfTrue="1">
      <formula>VALUE($AB$172)&gt;=105</formula>
    </cfRule>
  </conditionalFormatting>
  <conditionalFormatting sqref="AB178">
    <cfRule type="expression" dxfId="91" priority="52" stopIfTrue="1">
      <formula>VALUE($AB$178)&gt;=105</formula>
    </cfRule>
    <cfRule type="expression" dxfId="90" priority="187">
      <formula>VALUE($AB$178)&gt;100</formula>
    </cfRule>
  </conditionalFormatting>
  <conditionalFormatting sqref="AB184">
    <cfRule type="expression" dxfId="89" priority="188">
      <formula>VALUE($AB$184)&gt;100</formula>
    </cfRule>
    <cfRule type="expression" dxfId="88" priority="51" stopIfTrue="1">
      <formula>VALUE($AB$184)&gt;=105</formula>
    </cfRule>
  </conditionalFormatting>
  <conditionalFormatting sqref="AB190">
    <cfRule type="expression" dxfId="87" priority="50" stopIfTrue="1">
      <formula>VALUE($AB$190)&gt;=105</formula>
    </cfRule>
  </conditionalFormatting>
  <conditionalFormatting sqref="AB196">
    <cfRule type="expression" dxfId="86" priority="49">
      <formula>VALUE($AB$196)&gt;100</formula>
    </cfRule>
    <cfRule type="expression" dxfId="85" priority="194" stopIfTrue="1">
      <formula>VALUE($AB$196)&gt;=105</formula>
    </cfRule>
  </conditionalFormatting>
  <conditionalFormatting sqref="AB202">
    <cfRule type="expression" dxfId="84" priority="48" stopIfTrue="1">
      <formula>VALUE($AB$202)&gt;=105</formula>
    </cfRule>
    <cfRule type="expression" dxfId="83" priority="193">
      <formula>VALUE($AB$202)&gt;100</formula>
    </cfRule>
  </conditionalFormatting>
  <conditionalFormatting sqref="AB208">
    <cfRule type="expression" dxfId="82" priority="47" stopIfTrue="1">
      <formula>VALUE($AB$208)&gt;=105</formula>
    </cfRule>
    <cfRule type="expression" dxfId="81" priority="192">
      <formula>VALUE($AB$208)&gt;100</formula>
    </cfRule>
  </conditionalFormatting>
  <conditionalFormatting sqref="AB214">
    <cfRule type="expression" dxfId="80" priority="46" stopIfTrue="1">
      <formula>VALUE($AB$214)&gt;=105</formula>
    </cfRule>
    <cfRule type="expression" dxfId="79" priority="191">
      <formula>VALUE($AB$214)&gt;100</formula>
    </cfRule>
  </conditionalFormatting>
  <conditionalFormatting sqref="AB220">
    <cfRule type="expression" dxfId="78" priority="45" stopIfTrue="1">
      <formula>VALUE($AB$220)&gt;=105</formula>
    </cfRule>
    <cfRule type="expression" dxfId="77" priority="190">
      <formula>VALUE($AB$220)&gt;100</formula>
    </cfRule>
  </conditionalFormatting>
  <conditionalFormatting sqref="AB190:AD192">
    <cfRule type="expression" dxfId="76" priority="189">
      <formula>VALUE($AB$190)&gt;100</formula>
    </cfRule>
  </conditionalFormatting>
  <conditionalFormatting sqref="AB49:AH49">
    <cfRule type="expression" dxfId="75" priority="7">
      <formula>$AB$49="氏名"</formula>
    </cfRule>
  </conditionalFormatting>
  <conditionalFormatting sqref="AE76">
    <cfRule type="expression" dxfId="74" priority="241" stopIfTrue="1">
      <formula>AND($V$76&gt;0,$V$76&lt;50000)</formula>
    </cfRule>
  </conditionalFormatting>
  <conditionalFormatting sqref="AE172">
    <cfRule type="expression" dxfId="73" priority="119">
      <formula>VALUE($AE$172)&gt;100</formula>
    </cfRule>
    <cfRule type="expression" dxfId="72" priority="44" stopIfTrue="1">
      <formula>VALUE($AE$172)&gt;=105</formula>
    </cfRule>
  </conditionalFormatting>
  <conditionalFormatting sqref="AE178">
    <cfRule type="expression" dxfId="71" priority="43" stopIfTrue="1">
      <formula>VALUE($AE$178)&gt;=105</formula>
    </cfRule>
    <cfRule type="expression" dxfId="70" priority="134">
      <formula>VALUE($AE$178)&gt;100</formula>
    </cfRule>
  </conditionalFormatting>
  <conditionalFormatting sqref="AE184">
    <cfRule type="expression" dxfId="69" priority="136">
      <formula>VALUE($AE$184)&gt;100</formula>
    </cfRule>
    <cfRule type="expression" dxfId="68" priority="42" stopIfTrue="1">
      <formula>VALUE($AE$184)&gt;=105</formula>
    </cfRule>
  </conditionalFormatting>
  <conditionalFormatting sqref="AE190">
    <cfRule type="expression" dxfId="67" priority="138">
      <formula>VALUE($AE$190)&gt;100</formula>
    </cfRule>
    <cfRule type="expression" dxfId="66" priority="41" stopIfTrue="1">
      <formula>VALUE($AE$190)&gt;=105</formula>
    </cfRule>
  </conditionalFormatting>
  <conditionalFormatting sqref="AE196">
    <cfRule type="expression" dxfId="65" priority="140">
      <formula>VALUE($AE$196)&gt;100</formula>
    </cfRule>
    <cfRule type="expression" dxfId="64" priority="40" stopIfTrue="1">
      <formula>VALUE($AE$196)&gt;=105</formula>
    </cfRule>
  </conditionalFormatting>
  <conditionalFormatting sqref="AE202">
    <cfRule type="expression" dxfId="63" priority="121">
      <formula>VALUE($AE$202)&gt;100</formula>
    </cfRule>
    <cfRule type="expression" dxfId="62" priority="39" stopIfTrue="1">
      <formula>VALUE($AE$202)&gt;=105</formula>
    </cfRule>
  </conditionalFormatting>
  <conditionalFormatting sqref="AE208">
    <cfRule type="expression" dxfId="61" priority="38" stopIfTrue="1">
      <formula>VALUE($AE$208)&gt;=105</formula>
    </cfRule>
    <cfRule type="expression" dxfId="60" priority="141">
      <formula>VALUE($AE$208)&gt;100</formula>
    </cfRule>
  </conditionalFormatting>
  <conditionalFormatting sqref="AE214">
    <cfRule type="expression" dxfId="59" priority="122">
      <formula>VALUE($AE$214)&gt;100</formula>
    </cfRule>
    <cfRule type="expression" dxfId="58" priority="37" stopIfTrue="1">
      <formula>VALUE($AE$214)&gt;=105</formula>
    </cfRule>
  </conditionalFormatting>
  <conditionalFormatting sqref="AE220">
    <cfRule type="expression" dxfId="57" priority="36" stopIfTrue="1">
      <formula>VALUE($AE$220)&gt;=105</formula>
    </cfRule>
    <cfRule type="expression" dxfId="56" priority="123">
      <formula>VALUE($AE$220)&gt;100</formula>
    </cfRule>
  </conditionalFormatting>
  <conditionalFormatting sqref="AG58 AG67:AG68">
    <cfRule type="expression" dxfId="55" priority="117" stopIfTrue="1">
      <formula>LEN(TRIM(AG58))&gt;0</formula>
    </cfRule>
  </conditionalFormatting>
  <conditionalFormatting sqref="AG60">
    <cfRule type="expression" dxfId="54" priority="147" stopIfTrue="1">
      <formula>LEN(TRIM(AG58))&gt;0</formula>
    </cfRule>
  </conditionalFormatting>
  <conditionalFormatting sqref="AG62">
    <cfRule type="expression" dxfId="53" priority="174" stopIfTrue="1">
      <formula>LEN(TRIM(AG58))&gt;0</formula>
    </cfRule>
  </conditionalFormatting>
  <conditionalFormatting sqref="AG67:AG68 AG71 BD68:BD69">
    <cfRule type="expression" dxfId="52" priority="242">
      <formula>MOD($V$76,1)&gt;0</formula>
    </cfRule>
  </conditionalFormatting>
  <conditionalFormatting sqref="AG71">
    <cfRule type="expression" dxfId="51" priority="99" stopIfTrue="1">
      <formula>LEN(TRIM(AG71))&gt;0</formula>
    </cfRule>
  </conditionalFormatting>
  <conditionalFormatting sqref="AM154">
    <cfRule type="expression" dxfId="50" priority="11">
      <formula>$BF$150=TRUE</formula>
    </cfRule>
  </conditionalFormatting>
  <conditionalFormatting sqref="AM169 AM175 AM196 AM211 AN250 AN255">
    <cfRule type="expression" dxfId="49" priority="90">
      <formula>LEN(TRIM($AM$169))&gt;0</formula>
    </cfRule>
  </conditionalFormatting>
  <conditionalFormatting sqref="AM190:AM191">
    <cfRule type="expression" dxfId="48" priority="31">
      <formula>LEN(TRIM($AM$169))&gt;0</formula>
    </cfRule>
  </conditionalFormatting>
  <conditionalFormatting sqref="AM217">
    <cfRule type="expression" dxfId="47" priority="33">
      <formula>LEN(TRIM($AM$169))&gt;0</formula>
    </cfRule>
  </conditionalFormatting>
  <conditionalFormatting sqref="AM229 AX229">
    <cfRule type="expression" dxfId="46" priority="221">
      <formula>$AL$223+$AL$224&lt;=0</formula>
    </cfRule>
  </conditionalFormatting>
  <conditionalFormatting sqref="AM246 AX246">
    <cfRule type="expression" dxfId="45" priority="219">
      <formula>$AK$223+$AK$224&lt;=0</formula>
    </cfRule>
  </conditionalFormatting>
  <conditionalFormatting sqref="AN255">
    <cfRule type="expression" dxfId="44" priority="100" stopIfTrue="1">
      <formula>LEN(TRIM(AN255))&gt;0</formula>
    </cfRule>
  </conditionalFormatting>
  <conditionalFormatting sqref="AT229:AW232">
    <cfRule type="expression" dxfId="43" priority="4">
      <formula>$AL$223+$AL$224&lt;=0</formula>
    </cfRule>
  </conditionalFormatting>
  <conditionalFormatting sqref="AT246:AW249">
    <cfRule type="expression" dxfId="42" priority="3">
      <formula>$AK$223+$AK$224&lt;=0</formula>
    </cfRule>
  </conditionalFormatting>
  <conditionalFormatting sqref="AV169 AV175 AV196 AV217 AN233 AN238">
    <cfRule type="expression" dxfId="41" priority="54">
      <formula>LEN(TRIM($AV$169))&gt;0</formula>
    </cfRule>
  </conditionalFormatting>
  <conditionalFormatting sqref="AV190">
    <cfRule type="expression" dxfId="40" priority="28">
      <formula>LEN(TRIM($AV$169))&gt;0</formula>
    </cfRule>
  </conditionalFormatting>
  <conditionalFormatting sqref="AV211">
    <cfRule type="expression" dxfId="39" priority="27">
      <formula>LEN(TRIM($AV$169))&gt;0</formula>
    </cfRule>
  </conditionalFormatting>
  <dataValidations count="31">
    <dataValidation type="custom" errorStyle="warning" allowBlank="1" showInputMessage="1" showErrorMessage="1" errorTitle="複数の項目に入力されています" error="「売上高」、「店舗面積」、「その他」のうち、いずれか一つとして下さい。_x000a_入力を続ける場合は[はい]を、入力を取り消す場合は[キャンセル]をクリックして下さい。" sqref="Z93 AA92:AA93" xr:uid="{00000000-0002-0000-0200-000000000000}">
      <formula1>IF($AP$86="",TRUE,FALSE)</formula1>
    </dataValidation>
    <dataValidation type="decimal" allowBlank="1" showInputMessage="1" showErrorMessage="1" sqref="V72 V74" xr:uid="{00000000-0002-0000-0200-000001000000}">
      <formula1>0</formula1>
      <formula2>9999999999</formula2>
    </dataValidation>
    <dataValidation type="decimal" allowBlank="1" showInputMessage="1" showErrorMessage="1" errorTitle="数値で入力してください" error="数値以外は入力できません。" sqref="V58 V68" xr:uid="{00000000-0002-0000-0200-000002000000}">
      <formula1>0</formula1>
      <formula2>99999999999</formula2>
    </dataValidation>
    <dataValidation type="decimal" allowBlank="1" showInputMessage="1" showErrorMessage="1" prompt="前年度の合計重量を入力" sqref="V78" xr:uid="{00000000-0002-0000-0200-000003000000}">
      <formula1>0</formula1>
      <formula2>9999999999</formula2>
    </dataValidation>
    <dataValidation type="list" showErrorMessage="1" error="プルダウンから選択してください。" sqref="J42:AH44" xr:uid="{00000000-0002-0000-0200-000004000000}">
      <formula1>"（選択してください）,飲食料品小売業,各種商品小売業,織物・衣服・身の回り品小売業,自動車部分品・附属品小売業,家具・じゅう器・機械器具小売業,医薬品・化粧品小売業,書籍・文房具小売業,スポーツ用品・がん具・娯楽用品・楽器小売業,たばこ・喫煙具専門小売業"</formula1>
    </dataValidation>
    <dataValidation allowBlank="1" showInputMessage="1" showErrorMessage="1" prompt="報告年度対象の起算日入力_x000a_例：2021/4/1" sqref="U56:W57" xr:uid="{00000000-0002-0000-0200-000005000000}"/>
    <dataValidation type="list" allowBlank="1" showInputMessage="1" sqref="B10:K10" xr:uid="{00000000-0002-0000-0200-000006000000}">
      <formula1>"　,北海道農政事務所,東北農政局,関東農政局,北陸農政局,東海農政局,近畿農政局,中国四国農政局,九州農政局,内閣府沖縄総合事務局"</formula1>
    </dataValidation>
    <dataValidation type="list" allowBlank="1" showInputMessage="1" prompt="上記所在地と異なる場合のみ入力" sqref="J39:AH39" xr:uid="{00000000-0002-0000-0200-000007000000}">
      <formula1>"上記所在地（１６～１８行目）と一部でも異なる場合のみ、都道府県名からすべて入力"</formula1>
    </dataValidation>
    <dataValidation type="custom" errorStyle="information" allowBlank="1" showInputMessage="1" showErrorMessage="1" errorTitle="５年度間平均原単位変化または対前年度比（Ｄ）が105を超えました" error="プラスチック製容器包装の５年度間平均原単位変化、対前年度比（Ｄ）の_x000a_いずれか又は両方が105を超えています。_x000a_【第6表】の（イ）または（ロ）の理由を記入して下さい。" sqref="K169:Z171" xr:uid="{00000000-0002-0000-0200-000008000000}">
      <formula1>IF(AND($AL$172="",#REF!=""),TRUE,FALSE)</formula1>
    </dataValidation>
    <dataValidation type="custom" errorStyle="information" allowBlank="1" showInputMessage="1" showErrorMessage="1" errorTitle="５年度間平均原単位変化または対前年度比（Ｄ）が105を超えました" error="プラスチック製容器包装の５年度間平均原単位変化、対前年度比（Ｄ）の_x000a_いずれか又は両方が105を超えています。_x000a_【第6表】の（イ）または（ロ）の理由を記入して下さい。" sqref="K175:Z177" xr:uid="{00000000-0002-0000-0200-000009000000}">
      <formula1>IF(AND($AL$178="",#REF!=""),TRUE,FALSE)</formula1>
    </dataValidation>
    <dataValidation type="custom" errorStyle="information" allowBlank="1" showInputMessage="1" showErrorMessage="1" errorTitle="５年度間平均原単位変化または対前年度比（Ｄ）が105を超えました" error="プラスチック製容器包装の５年度間平均原単位変化、対前年度比（Ｄ）の_x000a_いずれか又は両方が105を超えています。_x000a_【第6表】の（イ）または（ロ）の理由を記入して下さい。" sqref="K181:Z183" xr:uid="{00000000-0002-0000-0200-00000A000000}">
      <formula1>IF(AND($AL$184="",#REF!=""),TRUE,FALSE)</formula1>
    </dataValidation>
    <dataValidation type="custom" errorStyle="information" allowBlank="1" showInputMessage="1" showErrorMessage="1" errorTitle="５年度間平均原単位変化または対前年度比（Ｄ）が105を超えました" error="プラスチック製容器包装の５年度間平均原単位変化、対前年度比（Ｄ）の_x000a_いずれか又は両方が105を超えています。_x000a_【第6表】の（イ）または（ロ）の理由を記入して下さい。" sqref="K187:Z189" xr:uid="{00000000-0002-0000-0200-00000B000000}">
      <formula1>IF(AND($AL$190="",#REF!=""),TRUE,FALSE)</formula1>
    </dataValidation>
    <dataValidation type="custom" errorStyle="information" allowBlank="1" showInputMessage="1" showErrorMessage="1" errorTitle="５年度間平均原単位変化または対前年度比（Ｄ）が105を超えました" error="プラスチック製容器包装の５年度間平均原単位変化、対前年度比（Ｄ）の_x000a_いずれか又は両方が105を超えています。_x000a_【第6表】の（イ）または（ロ）の理由を記入して下さい。" sqref="K193:Z195" xr:uid="{00000000-0002-0000-0200-00000C000000}">
      <formula1>IF(AND($AL$196="",#REF!=""),TRUE,FALSE)</formula1>
    </dataValidation>
    <dataValidation type="custom" errorStyle="information" allowBlank="1" showInputMessage="1" showErrorMessage="1" errorTitle="５年度間平均原単位変化または対前年度比（Ｄ）が105を超えました" error="プラスチック製容器包装の５年度間平均原単位変化、対前年度比（Ｄ）の_x000a_いずれか又は両方が105を超えています。_x000a_【第6表】の（イ）または（ロ）の理由を記入して下さい。" sqref="K199:N201" xr:uid="{00000000-0002-0000-0200-00000D000000}">
      <formula1>IF(AND($AL$202="",#REF!=""),TRUE,FALSE)</formula1>
    </dataValidation>
    <dataValidation type="custom" errorStyle="information" allowBlank="1" showInputMessage="1" showErrorMessage="1" errorTitle="５年度間平均原単位変化または対前年度比（Ｄ）が105を超えました" error="紙製容器包装の５年度間平均原単位変化、対前年度比（Ｄ）の_x000a_いずれか又は両方が105を超えています。_x000a_【第6表】の（イ）または（ロ）の理由を記入して下さい。" sqref="O199:Z201" xr:uid="{00000000-0002-0000-0200-00000E000000}">
      <formula1>IF(AND($AL$202="",#REF!=""),TRUE,FALSE)</formula1>
    </dataValidation>
    <dataValidation type="custom" errorStyle="information" allowBlank="1" showInputMessage="1" showErrorMessage="1" errorTitle="５年度間平均原単位変化または対前年度比（Ｄ）が105を超えました" error="プラスチック製容器包装の５年度間平均原単位変化、対前年度比（Ｄ）の_x000a_いずれか又は両方が105を超えています。_x000a_【第6表】の（イ）または（ロ）の理由を記入して下さい。" sqref="K205:N207" xr:uid="{00000000-0002-0000-0200-00000F000000}">
      <formula1>IF(AND($AL$208="",#REF!=""),TRUE,FALSE)</formula1>
    </dataValidation>
    <dataValidation type="custom" errorStyle="information" allowBlank="1" showInputMessage="1" showErrorMessage="1" errorTitle="５年度間平均原単位変化または対前年度比（Ｄ）が105を超えました" error="紙製容器包装の５年度間平均原単位変化、対前年度比（Ｄ）の_x000a_いずれか又は両方が105を超えています。_x000a_【第6表】の（イ）または（ロ）の理由を記入して下さい。" sqref="O205:Z207" xr:uid="{00000000-0002-0000-0200-000010000000}">
      <formula1>IF(AND($AL$208="",#REF!=""),TRUE,FALSE)</formula1>
    </dataValidation>
    <dataValidation type="custom" errorStyle="information" allowBlank="1" showInputMessage="1" showErrorMessage="1" errorTitle="５年度間平均原単位変化または対前年度比（Ｄ）が105を超えました" error="プラスチック製容器包装の５年度間平均原単位変化、対前年度比（Ｄ）の_x000a_いずれか又は両方が105を超えています。_x000a_【第6表】の（イ）または（ロ）の理由を記入して下さい。" sqref="K211:N213" xr:uid="{00000000-0002-0000-0200-000011000000}">
      <formula1>IF(AND($AL$214="",#REF!=""),TRUE,FALSE)</formula1>
    </dataValidation>
    <dataValidation type="custom" errorStyle="information" allowBlank="1" showInputMessage="1" showErrorMessage="1" errorTitle="５年度間平均原単位変化または対前年度比（Ｄ）が105を超えました" error="段ボール製容器包装の５年度間平均原単位変化、対前年度比（Ｄ）の_x000a_いずれか又は両方が105を超えています。_x000a_【第6表】の（イ）または（ロ）の理由を記入して下さい。" sqref="O211:Z213" xr:uid="{00000000-0002-0000-0200-000012000000}">
      <formula1>IF(AND($AL$214="",#REF!=""),TRUE,FALSE)</formula1>
    </dataValidation>
    <dataValidation type="custom" errorStyle="information" allowBlank="1" showInputMessage="1" showErrorMessage="1" errorTitle="５年度間平均原単位変化または対前年度比（Ｄ）が105を超えました" error="プラスチック製容器包装の５年度間平均原単位変化、対前年度比（Ｄ）の_x000a_いずれか又は両方が105を超えています。_x000a_【第6表】の（イ）または（ロ）の理由を記入して下さい。" sqref="K217:N219" xr:uid="{00000000-0002-0000-0200-000013000000}">
      <formula1>IF(AND($AL$220="",#REF!=""),TRUE,FALSE)</formula1>
    </dataValidation>
    <dataValidation type="custom" errorStyle="information" allowBlank="1" showInputMessage="1" showErrorMessage="1" errorTitle="５年度間平均原単位変化または対前年度比（Ｄ）が105を超えました" error="その他の容器包装の５年度間平均原単位変化、対前年度比（Ｄ）の_x000a_いずれか又は両方が105を超えています。_x000a_【第6表】の（イ）または（ロ）の理由を記入して下さい。" sqref="O217:Z219" xr:uid="{00000000-0002-0000-0200-000014000000}">
      <formula1>IF(AND($AL$220="",#REF!=""),TRUE,FALSE)</formula1>
    </dataValidation>
    <dataValidation imeMode="halfAlpha" allowBlank="1" showInputMessage="1" showErrorMessage="1" sqref="U22:AI24" xr:uid="{00000000-0002-0000-0200-000015000000}"/>
    <dataValidation imeMode="fullAlpha" allowBlank="1" showInputMessage="1" showErrorMessage="1" sqref="V16:Z16" xr:uid="{00000000-0002-0000-0200-000016000000}"/>
    <dataValidation allowBlank="1" showInputMessage="1" showErrorMessage="1" prompt="ハイフンを付けて入力してください" sqref="P41:AH41 J50:AH50" xr:uid="{00000000-0002-0000-0200-000017000000}"/>
    <dataValidation type="list" allowBlank="1" showInputMessage="1" sqref="J49:AA49" xr:uid="{00000000-0002-0000-0200-000018000000}">
      <formula1>"部署、担当等を入力"</formula1>
    </dataValidation>
    <dataValidation type="list" allowBlank="1" showInputMessage="1" sqref="AB49:AH49" xr:uid="{00000000-0002-0000-0200-000019000000}">
      <formula1>"氏名"</formula1>
    </dataValidation>
    <dataValidation type="decimal" allowBlank="1" showInputMessage="1" showErrorMessage="1" errorTitle="プラ買物袋の重量がプラ容器包装の重量を超えています" error="プラスチック製の容器包装の重量よりも大きい数値が入力されました。同数以下になるよう見直してください。" sqref="V66" xr:uid="{00000000-0002-0000-0200-00001A000000}">
      <formula1>0</formula1>
      <formula2>SUM($R$58:$AA$59)-SUM($R$60:$AA$61)-SUM($R$62:$AA$63)-SUM($R$64:$AA$65)</formula2>
    </dataValidation>
    <dataValidation type="decimal" allowBlank="1" showInputMessage="1" showErrorMessage="1" errorTitle="プラ買物袋の重量がプラ容器包装の重量を超えています" error="プラスチック製の容器包装の重量よりも大きい数値が入力されました。同数以下になるよう見直してください。" sqref="V60" xr:uid="{00000000-0002-0000-0200-00001B000000}">
      <formula1>0</formula1>
      <formula2>SUM($R$58:$AA$59)-SUM($R$62:$AA$63)-SUM($R$64:$AA$65)-SUM($R$66:$AA$67)</formula2>
    </dataValidation>
    <dataValidation type="decimal" allowBlank="1" showInputMessage="1" showErrorMessage="1" errorTitle="プラ買物袋の重量がプラ容器包装の重量を超えています" error="プラスチック製の容器包装の重量よりも大きい数値が入力されました。同数以下になるよう見直してください。" sqref="V62" xr:uid="{00000000-0002-0000-0200-00001C000000}">
      <formula1>0</formula1>
      <formula2>SUM($R$58:$AA$59)-SUM($R$60:$AA$61)-SUM($R$64:$AA$65)-SUM($R$66:$AA$67)</formula2>
    </dataValidation>
    <dataValidation type="decimal" allowBlank="1" showInputMessage="1" showErrorMessage="1" errorTitle="プラ買物袋の重量がプラ容器包装の重量を超えています" error="プラスチック製の容器包装の重量よりも大きい数値が入力されました。同数以下になるよう見直してください。" sqref="V64" xr:uid="{00000000-0002-0000-0200-00001D000000}">
      <formula1>0</formula1>
      <formula2>SUM($R$58:$AA$59)-SUM($R$60:$AA$61)-SUM($R$62:$AA$63)-SUM($R$66:$AA$67)</formula2>
    </dataValidation>
    <dataValidation type="decimal" allowBlank="1" showInputMessage="1" showErrorMessage="1" errorTitle="紙袋の重量が紙容器の重量を超えています" error="紙袋の重量を紙製容器包装の重量の内数として下さい。" sqref="V70" xr:uid="{00000000-0002-0000-0200-00001E000000}">
      <formula1>0</formula1>
      <formula2>V68</formula2>
    </dataValidation>
  </dataValidations>
  <hyperlinks>
    <hyperlink ref="AO142:AX142" r:id="rId1" display="（参照）定期報告書の記入例" xr:uid="{00000000-0004-0000-0200-000000000000}"/>
    <hyperlink ref="B35:I35" location="様式の備考!B6" display="（備考４参照）" xr:uid="{00000000-0004-0000-0200-000001000000}"/>
    <hyperlink ref="B48:I48" location="様式の備考!B9" display="（備考７参照）" xr:uid="{00000000-0004-0000-0200-000002000000}"/>
    <hyperlink ref="AH57:BA57" location="報告書作成上の留意事項!B4" display="※　留意事項の１、２をご確認下さい。（クリックしてジャンプ）" xr:uid="{00000000-0004-0000-0200-000003000000}"/>
    <hyperlink ref="F84:W84" location="報告書作成上の留意事項!B21" display="※留意事項の３をご確認下さい。（クリックしてジャンプ）" xr:uid="{00000000-0004-0000-0200-000004000000}"/>
    <hyperlink ref="AH57" location="留意事項!A1" display="※　留意事項の１、２をご確認下さい。（クリックしてジャンプ）" xr:uid="{00000000-0004-0000-0200-000005000000}"/>
    <hyperlink ref="AH57:BC57" location="報告書作成上の留意事項!B4" display="※　留意事項の１、２をご確認下さい。（クリックしてジャンプ）" xr:uid="{00000000-0004-0000-0200-000006000000}"/>
    <hyperlink ref="AE430" location="印刷用!A1" display="ここ" xr:uid="{00000000-0004-0000-0200-000008000000}"/>
    <hyperlink ref="B44:I44" r:id="rId2" display="（選択業種の定義）" xr:uid="{00000000-0004-0000-0200-000009000000}"/>
    <hyperlink ref="K426:AA435" location="'定期報告書（印刷用）'!A1" display="'定期報告書（印刷用）'!A1" xr:uid="{00000000-0004-0000-0200-000007000000}"/>
    <hyperlink ref="AE430:AF430" location="'定期報告書（印刷用）'!A1" display="ここ" xr:uid="{1D515A32-15B1-4BF2-972D-37DB91238911}"/>
  </hyperlinks>
  <pageMargins left="0.59027777777777801" right="0.39305555555555599" top="0.59027777777777801" bottom="0.59027777777777801" header="0.31388888888888899" footer="0.31388888888888899"/>
  <pageSetup paperSize="9" scale="61" fitToHeight="0" orientation="portrait" r:id="rId3"/>
  <headerFooter alignWithMargins="0"/>
  <rowBreaks count="6" manualBreakCount="6">
    <brk id="52" max="55" man="1"/>
    <brk id="138" max="55" man="1"/>
    <brk id="224" max="55" man="1"/>
    <brk id="263" max="55" man="1"/>
    <brk id="341" max="55" man="1"/>
    <brk id="423" max="55" man="1"/>
  </rowBreaks>
  <drawing r:id="rId4"/>
  <legacyDrawing r:id="rId5"/>
  <mc:AlternateContent xmlns:mc="http://schemas.openxmlformats.org/markup-compatibility/2006">
    <mc:Choice Requires="x14">
      <controls>
        <mc:AlternateContent xmlns:mc="http://schemas.openxmlformats.org/markup-compatibility/2006">
          <mc:Choice Requires="x14">
            <control shapeId="11006" r:id="rId6" name="Check Box 766">
              <controlPr locked="0" defaultSize="0" autoPict="0">
                <anchor moveWithCells="1">
                  <from>
                    <xdr:col>16</xdr:col>
                    <xdr:colOff>0</xdr:colOff>
                    <xdr:row>291</xdr:row>
                    <xdr:rowOff>190500</xdr:rowOff>
                  </from>
                  <to>
                    <xdr:col>17</xdr:col>
                    <xdr:colOff>38100</xdr:colOff>
                    <xdr:row>294</xdr:row>
                    <xdr:rowOff>57150</xdr:rowOff>
                  </to>
                </anchor>
              </controlPr>
            </control>
          </mc:Choice>
        </mc:AlternateContent>
        <mc:AlternateContent xmlns:mc="http://schemas.openxmlformats.org/markup-compatibility/2006">
          <mc:Choice Requires="x14">
            <control shapeId="11007" r:id="rId7" name="Check Box 767">
              <controlPr locked="0" defaultSize="0" autoPict="0">
                <anchor moveWithCells="1">
                  <from>
                    <xdr:col>16</xdr:col>
                    <xdr:colOff>0</xdr:colOff>
                    <xdr:row>295</xdr:row>
                    <xdr:rowOff>0</xdr:rowOff>
                  </from>
                  <to>
                    <xdr:col>17</xdr:col>
                    <xdr:colOff>38100</xdr:colOff>
                    <xdr:row>297</xdr:row>
                    <xdr:rowOff>57150</xdr:rowOff>
                  </to>
                </anchor>
              </controlPr>
            </control>
          </mc:Choice>
        </mc:AlternateContent>
        <mc:AlternateContent xmlns:mc="http://schemas.openxmlformats.org/markup-compatibility/2006">
          <mc:Choice Requires="x14">
            <control shapeId="11008" r:id="rId8" name="Check Box 768">
              <controlPr locked="0" defaultSize="0" autoPict="0">
                <anchor moveWithCells="1">
                  <from>
                    <xdr:col>16</xdr:col>
                    <xdr:colOff>0</xdr:colOff>
                    <xdr:row>296</xdr:row>
                    <xdr:rowOff>190500</xdr:rowOff>
                  </from>
                  <to>
                    <xdr:col>17</xdr:col>
                    <xdr:colOff>38100</xdr:colOff>
                    <xdr:row>299</xdr:row>
                    <xdr:rowOff>57150</xdr:rowOff>
                  </to>
                </anchor>
              </controlPr>
            </control>
          </mc:Choice>
        </mc:AlternateContent>
        <mc:AlternateContent xmlns:mc="http://schemas.openxmlformats.org/markup-compatibility/2006">
          <mc:Choice Requires="x14">
            <control shapeId="11009" r:id="rId9" name="Check Box 769">
              <controlPr locked="0" defaultSize="0" autoPict="0">
                <anchor moveWithCells="1">
                  <from>
                    <xdr:col>16</xdr:col>
                    <xdr:colOff>0</xdr:colOff>
                    <xdr:row>299</xdr:row>
                    <xdr:rowOff>19050</xdr:rowOff>
                  </from>
                  <to>
                    <xdr:col>17</xdr:col>
                    <xdr:colOff>38100</xdr:colOff>
                    <xdr:row>301</xdr:row>
                    <xdr:rowOff>57150</xdr:rowOff>
                  </to>
                </anchor>
              </controlPr>
            </control>
          </mc:Choice>
        </mc:AlternateContent>
        <mc:AlternateContent xmlns:mc="http://schemas.openxmlformats.org/markup-compatibility/2006">
          <mc:Choice Requires="x14">
            <control shapeId="11010" r:id="rId10" name="Check Box 770">
              <controlPr locked="0" defaultSize="0" autoPict="0">
                <anchor moveWithCells="1">
                  <from>
                    <xdr:col>16</xdr:col>
                    <xdr:colOff>0</xdr:colOff>
                    <xdr:row>300</xdr:row>
                    <xdr:rowOff>209550</xdr:rowOff>
                  </from>
                  <to>
                    <xdr:col>17</xdr:col>
                    <xdr:colOff>38100</xdr:colOff>
                    <xdr:row>303</xdr:row>
                    <xdr:rowOff>57150</xdr:rowOff>
                  </to>
                </anchor>
              </controlPr>
            </control>
          </mc:Choice>
        </mc:AlternateContent>
        <mc:AlternateContent xmlns:mc="http://schemas.openxmlformats.org/markup-compatibility/2006">
          <mc:Choice Requires="x14">
            <control shapeId="11011" r:id="rId11" name="Check Box 771">
              <controlPr locked="0" defaultSize="0" autoPict="0">
                <anchor moveWithCells="1">
                  <from>
                    <xdr:col>16</xdr:col>
                    <xdr:colOff>0</xdr:colOff>
                    <xdr:row>315</xdr:row>
                    <xdr:rowOff>19050</xdr:rowOff>
                  </from>
                  <to>
                    <xdr:col>17</xdr:col>
                    <xdr:colOff>38100</xdr:colOff>
                    <xdr:row>317</xdr:row>
                    <xdr:rowOff>57150</xdr:rowOff>
                  </to>
                </anchor>
              </controlPr>
            </control>
          </mc:Choice>
        </mc:AlternateContent>
        <mc:AlternateContent xmlns:mc="http://schemas.openxmlformats.org/markup-compatibility/2006">
          <mc:Choice Requires="x14">
            <control shapeId="11012" r:id="rId12" name="Check Box 772">
              <controlPr locked="0" defaultSize="0" autoPict="0">
                <anchor moveWithCells="1">
                  <from>
                    <xdr:col>16</xdr:col>
                    <xdr:colOff>0</xdr:colOff>
                    <xdr:row>317</xdr:row>
                    <xdr:rowOff>19050</xdr:rowOff>
                  </from>
                  <to>
                    <xdr:col>17</xdr:col>
                    <xdr:colOff>38100</xdr:colOff>
                    <xdr:row>319</xdr:row>
                    <xdr:rowOff>57150</xdr:rowOff>
                  </to>
                </anchor>
              </controlPr>
            </control>
          </mc:Choice>
        </mc:AlternateContent>
        <mc:AlternateContent xmlns:mc="http://schemas.openxmlformats.org/markup-compatibility/2006">
          <mc:Choice Requires="x14">
            <control shapeId="11013" r:id="rId13" name="Check Box 773">
              <controlPr locked="0" defaultSize="0" autoPict="0">
                <anchor moveWithCells="1">
                  <from>
                    <xdr:col>16</xdr:col>
                    <xdr:colOff>0</xdr:colOff>
                    <xdr:row>321</xdr:row>
                    <xdr:rowOff>19050</xdr:rowOff>
                  </from>
                  <to>
                    <xdr:col>17</xdr:col>
                    <xdr:colOff>38100</xdr:colOff>
                    <xdr:row>323</xdr:row>
                    <xdr:rowOff>57150</xdr:rowOff>
                  </to>
                </anchor>
              </controlPr>
            </control>
          </mc:Choice>
        </mc:AlternateContent>
        <mc:AlternateContent xmlns:mc="http://schemas.openxmlformats.org/markup-compatibility/2006">
          <mc:Choice Requires="x14">
            <control shapeId="11014" r:id="rId14" name="Check Box 774">
              <controlPr locked="0" defaultSize="0" autoPict="0">
                <anchor moveWithCells="1">
                  <from>
                    <xdr:col>16</xdr:col>
                    <xdr:colOff>0</xdr:colOff>
                    <xdr:row>319</xdr:row>
                    <xdr:rowOff>19050</xdr:rowOff>
                  </from>
                  <to>
                    <xdr:col>17</xdr:col>
                    <xdr:colOff>38100</xdr:colOff>
                    <xdr:row>321</xdr:row>
                    <xdr:rowOff>66675</xdr:rowOff>
                  </to>
                </anchor>
              </controlPr>
            </control>
          </mc:Choice>
        </mc:AlternateContent>
        <mc:AlternateContent xmlns:mc="http://schemas.openxmlformats.org/markup-compatibility/2006">
          <mc:Choice Requires="x14">
            <control shapeId="11015" r:id="rId15" name="Check Box 775">
              <controlPr locked="0" defaultSize="0" autoPict="0">
                <anchor moveWithCells="1">
                  <from>
                    <xdr:col>16</xdr:col>
                    <xdr:colOff>0</xdr:colOff>
                    <xdr:row>323</xdr:row>
                    <xdr:rowOff>0</xdr:rowOff>
                  </from>
                  <to>
                    <xdr:col>17</xdr:col>
                    <xdr:colOff>38100</xdr:colOff>
                    <xdr:row>325</xdr:row>
                    <xdr:rowOff>57150</xdr:rowOff>
                  </to>
                </anchor>
              </controlPr>
            </control>
          </mc:Choice>
        </mc:AlternateContent>
        <mc:AlternateContent xmlns:mc="http://schemas.openxmlformats.org/markup-compatibility/2006">
          <mc:Choice Requires="x14">
            <control shapeId="11016" r:id="rId16" name="Check Box 776">
              <controlPr locked="0" defaultSize="0" autoPict="0">
                <anchor moveWithCells="1">
                  <from>
                    <xdr:col>9</xdr:col>
                    <xdr:colOff>0</xdr:colOff>
                    <xdr:row>342</xdr:row>
                    <xdr:rowOff>66675</xdr:rowOff>
                  </from>
                  <to>
                    <xdr:col>10</xdr:col>
                    <xdr:colOff>38100</xdr:colOff>
                    <xdr:row>344</xdr:row>
                    <xdr:rowOff>0</xdr:rowOff>
                  </to>
                </anchor>
              </controlPr>
            </control>
          </mc:Choice>
        </mc:AlternateContent>
        <mc:AlternateContent xmlns:mc="http://schemas.openxmlformats.org/markup-compatibility/2006">
          <mc:Choice Requires="x14">
            <control shapeId="11017" r:id="rId17" name="Check Box 777">
              <controlPr locked="0" defaultSize="0" autoPict="0">
                <anchor moveWithCells="1">
                  <from>
                    <xdr:col>9</xdr:col>
                    <xdr:colOff>0</xdr:colOff>
                    <xdr:row>343</xdr:row>
                    <xdr:rowOff>190500</xdr:rowOff>
                  </from>
                  <to>
                    <xdr:col>10</xdr:col>
                    <xdr:colOff>38100</xdr:colOff>
                    <xdr:row>346</xdr:row>
                    <xdr:rowOff>57150</xdr:rowOff>
                  </to>
                </anchor>
              </controlPr>
            </control>
          </mc:Choice>
        </mc:AlternateContent>
        <mc:AlternateContent xmlns:mc="http://schemas.openxmlformats.org/markup-compatibility/2006">
          <mc:Choice Requires="x14">
            <control shapeId="11018" r:id="rId18" name="Check Box 778">
              <controlPr locked="0" defaultSize="0" autoPict="0">
                <anchor moveWithCells="1">
                  <from>
                    <xdr:col>9</xdr:col>
                    <xdr:colOff>0</xdr:colOff>
                    <xdr:row>345</xdr:row>
                    <xdr:rowOff>190500</xdr:rowOff>
                  </from>
                  <to>
                    <xdr:col>10</xdr:col>
                    <xdr:colOff>38100</xdr:colOff>
                    <xdr:row>348</xdr:row>
                    <xdr:rowOff>57150</xdr:rowOff>
                  </to>
                </anchor>
              </controlPr>
            </control>
          </mc:Choice>
        </mc:AlternateContent>
        <mc:AlternateContent xmlns:mc="http://schemas.openxmlformats.org/markup-compatibility/2006">
          <mc:Choice Requires="x14">
            <control shapeId="11019" r:id="rId19" name="Check Box 779">
              <controlPr locked="0" defaultSize="0" autoPict="0">
                <anchor moveWithCells="1">
                  <from>
                    <xdr:col>9</xdr:col>
                    <xdr:colOff>0</xdr:colOff>
                    <xdr:row>347</xdr:row>
                    <xdr:rowOff>190500</xdr:rowOff>
                  </from>
                  <to>
                    <xdr:col>10</xdr:col>
                    <xdr:colOff>38100</xdr:colOff>
                    <xdr:row>350</xdr:row>
                    <xdr:rowOff>57150</xdr:rowOff>
                  </to>
                </anchor>
              </controlPr>
            </control>
          </mc:Choice>
        </mc:AlternateContent>
        <mc:AlternateContent xmlns:mc="http://schemas.openxmlformats.org/markup-compatibility/2006">
          <mc:Choice Requires="x14">
            <control shapeId="20527" r:id="rId20" name="Check Box 47">
              <controlPr defaultSize="0" autoPict="0">
                <anchor moveWithCells="1">
                  <from>
                    <xdr:col>16</xdr:col>
                    <xdr:colOff>0</xdr:colOff>
                    <xdr:row>277</xdr:row>
                    <xdr:rowOff>171450</xdr:rowOff>
                  </from>
                  <to>
                    <xdr:col>18</xdr:col>
                    <xdr:colOff>19050</xdr:colOff>
                    <xdr:row>281</xdr:row>
                    <xdr:rowOff>19050</xdr:rowOff>
                  </to>
                </anchor>
              </controlPr>
            </control>
          </mc:Choice>
        </mc:AlternateContent>
        <mc:AlternateContent xmlns:mc="http://schemas.openxmlformats.org/markup-compatibility/2006">
          <mc:Choice Requires="x14">
            <control shapeId="20560" r:id="rId21" name="Group Box 8272">
              <controlPr defaultSize="0" autoFill="0" autoPict="0" altText="加盟者か">
                <anchor moveWithCells="1">
                  <from>
                    <xdr:col>9</xdr:col>
                    <xdr:colOff>190500</xdr:colOff>
                    <xdr:row>30</xdr:row>
                    <xdr:rowOff>171450</xdr:rowOff>
                  </from>
                  <to>
                    <xdr:col>11</xdr:col>
                    <xdr:colOff>19050</xdr:colOff>
                    <xdr:row>33</xdr:row>
                    <xdr:rowOff>19050</xdr:rowOff>
                  </to>
                </anchor>
              </controlPr>
            </control>
          </mc:Choice>
        </mc:AlternateContent>
        <mc:AlternateContent xmlns:mc="http://schemas.openxmlformats.org/markup-compatibility/2006">
          <mc:Choice Requires="x14">
            <control shapeId="20561" r:id="rId22" name="Group Box 8273">
              <controlPr defaultSize="0" autoFill="0" autoPict="0" altText="本部か">
                <anchor moveWithCells="1">
                  <from>
                    <xdr:col>8</xdr:col>
                    <xdr:colOff>209550</xdr:colOff>
                    <xdr:row>43</xdr:row>
                    <xdr:rowOff>247650</xdr:rowOff>
                  </from>
                  <to>
                    <xdr:col>34</xdr:col>
                    <xdr:colOff>0</xdr:colOff>
                    <xdr:row>47</xdr:row>
                    <xdr:rowOff>219075</xdr:rowOff>
                  </to>
                </anchor>
              </controlPr>
            </control>
          </mc:Choice>
        </mc:AlternateContent>
        <mc:AlternateContent xmlns:mc="http://schemas.openxmlformats.org/markup-compatibility/2006">
          <mc:Choice Requires="x14">
            <control shapeId="20563" r:id="rId23" name="Group Box 8275">
              <controlPr defaultSize="0" autoFill="0" autoPict="0">
                <anchor moveWithCells="1">
                  <from>
                    <xdr:col>9</xdr:col>
                    <xdr:colOff>0</xdr:colOff>
                    <xdr:row>43</xdr:row>
                    <xdr:rowOff>247650</xdr:rowOff>
                  </from>
                  <to>
                    <xdr:col>34</xdr:col>
                    <xdr:colOff>0</xdr:colOff>
                    <xdr:row>47</xdr:row>
                    <xdr:rowOff>209550</xdr:rowOff>
                  </to>
                </anchor>
              </controlPr>
            </control>
          </mc:Choice>
        </mc:AlternateContent>
        <mc:AlternateContent xmlns:mc="http://schemas.openxmlformats.org/markup-compatibility/2006">
          <mc:Choice Requires="x14">
            <control shapeId="20569" r:id="rId24" name="Option Button 8281">
              <controlPr locked="0" defaultSize="0" autoFill="0" autoLine="0" autoPict="0">
                <anchor moveWithCells="1">
                  <from>
                    <xdr:col>10</xdr:col>
                    <xdr:colOff>0</xdr:colOff>
                    <xdr:row>30</xdr:row>
                    <xdr:rowOff>152400</xdr:rowOff>
                  </from>
                  <to>
                    <xdr:col>11</xdr:col>
                    <xdr:colOff>104775</xdr:colOff>
                    <xdr:row>32</xdr:row>
                    <xdr:rowOff>38100</xdr:rowOff>
                  </to>
                </anchor>
              </controlPr>
            </control>
          </mc:Choice>
        </mc:AlternateContent>
        <mc:AlternateContent xmlns:mc="http://schemas.openxmlformats.org/markup-compatibility/2006">
          <mc:Choice Requires="x14">
            <control shapeId="20571" r:id="rId25" name="Option Button 8283">
              <controlPr defaultSize="0" autoFill="0" autoLine="0" autoPict="0" altText="">
                <anchor moveWithCells="1">
                  <from>
                    <xdr:col>9</xdr:col>
                    <xdr:colOff>190500</xdr:colOff>
                    <xdr:row>45</xdr:row>
                    <xdr:rowOff>19050</xdr:rowOff>
                  </from>
                  <to>
                    <xdr:col>10</xdr:col>
                    <xdr:colOff>190500</xdr:colOff>
                    <xdr:row>46</xdr:row>
                    <xdr:rowOff>0</xdr:rowOff>
                  </to>
                </anchor>
              </controlPr>
            </control>
          </mc:Choice>
        </mc:AlternateContent>
        <mc:AlternateContent xmlns:mc="http://schemas.openxmlformats.org/markup-compatibility/2006">
          <mc:Choice Requires="x14">
            <control shapeId="20572" r:id="rId26" name="Option Button 8284">
              <controlPr defaultSize="0" autoFill="0" autoLine="0" autoPict="0" altText="">
                <anchor moveWithCells="1">
                  <from>
                    <xdr:col>9</xdr:col>
                    <xdr:colOff>190500</xdr:colOff>
                    <xdr:row>45</xdr:row>
                    <xdr:rowOff>228600</xdr:rowOff>
                  </from>
                  <to>
                    <xdr:col>10</xdr:col>
                    <xdr:colOff>209550</xdr:colOff>
                    <xdr:row>47</xdr:row>
                    <xdr:rowOff>0</xdr:rowOff>
                  </to>
                </anchor>
              </controlPr>
            </control>
          </mc:Choice>
        </mc:AlternateContent>
        <mc:AlternateContent xmlns:mc="http://schemas.openxmlformats.org/markup-compatibility/2006">
          <mc:Choice Requires="x14">
            <control shapeId="20577" r:id="rId27" name="Option Button 8289">
              <controlPr defaultSize="0" autoFill="0" autoLine="0" autoPict="0" altText="">
                <anchor moveWithCells="1">
                  <from>
                    <xdr:col>9</xdr:col>
                    <xdr:colOff>190500</xdr:colOff>
                    <xdr:row>46</xdr:row>
                    <xdr:rowOff>209550</xdr:rowOff>
                  </from>
                  <to>
                    <xdr:col>10</xdr:col>
                    <xdr:colOff>209550</xdr:colOff>
                    <xdr:row>47</xdr:row>
                    <xdr:rowOff>209550</xdr:rowOff>
                  </to>
                </anchor>
              </controlPr>
            </control>
          </mc:Choice>
        </mc:AlternateContent>
        <mc:AlternateContent xmlns:mc="http://schemas.openxmlformats.org/markup-compatibility/2006">
          <mc:Choice Requires="x14">
            <control shapeId="20585" r:id="rId28" name="Option Button 8297">
              <controlPr defaultSize="0" autoFill="0" autoLine="0" autoPict="0" altText="">
                <anchor moveWithCells="1">
                  <from>
                    <xdr:col>10</xdr:col>
                    <xdr:colOff>0</xdr:colOff>
                    <xdr:row>31</xdr:row>
                    <xdr:rowOff>142875</xdr:rowOff>
                  </from>
                  <to>
                    <xdr:col>11</xdr:col>
                    <xdr:colOff>114300</xdr:colOff>
                    <xdr:row>33</xdr:row>
                    <xdr:rowOff>19050</xdr:rowOff>
                  </to>
                </anchor>
              </controlPr>
            </control>
          </mc:Choice>
        </mc:AlternateContent>
        <mc:AlternateContent xmlns:mc="http://schemas.openxmlformats.org/markup-compatibility/2006">
          <mc:Choice Requires="x14">
            <control shapeId="20530" r:id="rId29" name="Check Box 8242">
              <controlPr defaultSize="0" autoPict="0">
                <anchor moveWithCells="1">
                  <from>
                    <xdr:col>1</xdr:col>
                    <xdr:colOff>95250</xdr:colOff>
                    <xdr:row>150</xdr:row>
                    <xdr:rowOff>38100</xdr:rowOff>
                  </from>
                  <to>
                    <xdr:col>2</xdr:col>
                    <xdr:colOff>133350</xdr:colOff>
                    <xdr:row>151</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1F000000}">
          <x14:formula1>
            <xm:f>'（職員限り）別記表'!$D$4:$D$50</xm:f>
          </x14:formula1>
          <xm:sqref>AE16:AI16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B0F0"/>
  </sheetPr>
  <dimension ref="A1:BA426"/>
  <sheetViews>
    <sheetView showZeros="0" view="pageBreakPreview" zoomScaleNormal="100" zoomScaleSheetLayoutView="100" workbookViewId="0">
      <pane xSplit="38" ySplit="1" topLeftCell="AM2" activePane="bottomRight" state="frozen"/>
      <selection pane="topRight" activeCell="AM1" sqref="AM1"/>
      <selection pane="bottomLeft" activeCell="A2" sqref="A2"/>
      <selection pane="bottomRight" activeCell="U29" sqref="U29:AG29"/>
    </sheetView>
  </sheetViews>
  <sheetFormatPr defaultColWidth="2.75" defaultRowHeight="15"/>
  <cols>
    <col min="1" max="1" width="2.75" style="77"/>
    <col min="2" max="3" width="2.75" style="77" customWidth="1"/>
    <col min="4" max="4" width="2.75" style="77"/>
    <col min="5" max="5" width="2.75" style="77" customWidth="1"/>
    <col min="6" max="6" width="2.75" style="77"/>
    <col min="7" max="7" width="2.75" style="77" customWidth="1"/>
    <col min="8" max="9" width="2.75" style="77"/>
    <col min="10" max="10" width="2.75" style="77" customWidth="1"/>
    <col min="11" max="20" width="2.75" style="77"/>
    <col min="21" max="30" width="2.75" style="77" customWidth="1"/>
    <col min="31" max="35" width="2.75" style="77"/>
    <col min="36" max="36" width="2.375" style="77" customWidth="1"/>
    <col min="37" max="37" width="2.75" style="77"/>
    <col min="38" max="38" width="2.75" style="77" customWidth="1"/>
    <col min="39" max="39" width="2.75" style="77"/>
    <col min="40" max="40" width="2.75" style="77" hidden="1" customWidth="1"/>
    <col min="41" max="16384" width="2.75" style="77"/>
  </cols>
  <sheetData>
    <row r="1" spans="1:53" ht="51" customHeight="1">
      <c r="A1" s="1059" t="s">
        <v>575</v>
      </c>
      <c r="B1" s="1060"/>
      <c r="C1" s="1060"/>
      <c r="D1" s="1060"/>
      <c r="E1" s="1060"/>
      <c r="F1" s="1060"/>
      <c r="G1" s="1060"/>
      <c r="H1" s="1060"/>
      <c r="I1" s="1060"/>
      <c r="J1" s="1060"/>
      <c r="K1" s="1060"/>
      <c r="L1" s="1060"/>
      <c r="M1" s="1060"/>
      <c r="N1" s="1060"/>
      <c r="O1" s="1060"/>
      <c r="P1" s="1060"/>
      <c r="Q1" s="1060"/>
      <c r="R1" s="1060"/>
      <c r="S1" s="1060"/>
      <c r="T1" s="1060"/>
      <c r="U1" s="1060"/>
      <c r="V1" s="1060"/>
      <c r="W1" s="1060"/>
      <c r="X1" s="1060"/>
      <c r="Y1" s="1060"/>
      <c r="Z1" s="1060"/>
      <c r="AA1" s="1060"/>
      <c r="AB1" s="1060"/>
      <c r="AC1" s="1060"/>
      <c r="AD1" s="1060"/>
      <c r="AE1" s="1060"/>
      <c r="AF1" s="1060"/>
      <c r="AG1" s="1060"/>
      <c r="AH1" s="1060"/>
      <c r="AI1" s="1060"/>
      <c r="AJ1" s="1060"/>
      <c r="AK1" s="1061"/>
      <c r="AL1" s="1061"/>
      <c r="AM1" s="1064"/>
      <c r="AN1" s="1064"/>
      <c r="AO1" s="1064"/>
      <c r="AP1" s="1064"/>
      <c r="AQ1" s="1064"/>
      <c r="AR1" s="1064"/>
      <c r="AS1" s="1064"/>
      <c r="AT1" s="1064"/>
      <c r="AU1" s="1064"/>
      <c r="AV1" s="1064"/>
      <c r="AW1" s="1064"/>
      <c r="AX1" s="1064"/>
      <c r="AY1" s="1064"/>
      <c r="AZ1" s="1064"/>
      <c r="BA1" s="1064"/>
    </row>
    <row r="2" spans="1:53" ht="15" customHeight="1">
      <c r="B2" s="253"/>
      <c r="C2" s="77" t="s">
        <v>212</v>
      </c>
      <c r="AG2" s="1065">
        <f ca="1">NOW()</f>
        <v>46149.615600810183</v>
      </c>
      <c r="AH2" s="1065"/>
      <c r="AI2" s="1065"/>
      <c r="AJ2" s="1065"/>
      <c r="AK2" s="1065"/>
      <c r="AL2" s="1065"/>
      <c r="AN2" s="102"/>
    </row>
    <row r="3" spans="1:53">
      <c r="B3" s="79" t="str">
        <f>IF(N24&lt;&gt;"","",IF(OR(入力用①!K23&lt;=0,入力用①!K23="",入力用①!K28=""),"＊ 入力用①シートの直近年度のK列に入力してください（第１表～第３表、及び第５表の元となります）",""))</f>
        <v>＊ 入力用①シートの直近年度のK列に入力してください（第１表～第３表、及び第５表の元となります）</v>
      </c>
      <c r="AL3" s="98" t="str">
        <f>"Ver. "&amp;入力用②!$BB$1</f>
        <v>Ver. 240829</v>
      </c>
      <c r="AN3" s="102" t="s">
        <v>213</v>
      </c>
    </row>
    <row r="4" spans="1:53" ht="15" customHeight="1">
      <c r="B4" s="79" t="str">
        <f>IF(N24&lt;&gt;"","",IF(OR(入力用①!B10&lt;&gt;"",入力用①!B11&lt;&gt;"",入力用①!B12&lt;&gt;"",入力用①!B13&lt;&gt;""),"＊ 入力用①シートで入力値に誤りまたは未入力箇所があります。当該シートのＢ３～Ｂ６のセルを確認してください",""))</f>
        <v/>
      </c>
      <c r="AN4" s="102"/>
    </row>
    <row r="5" spans="1:53">
      <c r="B5" s="79" t="str">
        <f>IF(N24&lt;&gt;"","",IF(OR(入力用①!C28="",入力用①!F28=""),"＊ 入力用①シートのピンク色のセル（Ｃ２１とＦ２１）で、ドロップダウンリストから選択するか直接入力してください",""))</f>
        <v>＊ 入力用①シートのピンク色のセル（Ｃ２１とＦ２１）で、ドロップダウンリストから選択するか直接入力してください</v>
      </c>
      <c r="AN5" s="102"/>
    </row>
    <row r="6" spans="1:53" ht="27" customHeight="1">
      <c r="W6" s="335" t="s">
        <v>46</v>
      </c>
      <c r="X6" s="339"/>
      <c r="Y6" s="339"/>
      <c r="Z6" s="339"/>
      <c r="AA6" s="339"/>
      <c r="AB6" s="340"/>
      <c r="AC6" s="335"/>
      <c r="AD6" s="339"/>
      <c r="AE6" s="339"/>
      <c r="AF6" s="339"/>
      <c r="AG6" s="339"/>
      <c r="AH6" s="339"/>
      <c r="AI6" s="339"/>
      <c r="AJ6" s="339"/>
      <c r="AK6" s="340"/>
      <c r="AL6" s="100"/>
      <c r="AN6" s="101" t="s">
        <v>214</v>
      </c>
    </row>
    <row r="7" spans="1:53">
      <c r="B7" s="78" t="str">
        <f>IF(N24&lt;&gt;"","",IF(入力用②!AE16="","＊ 【都道府県名】を選択してください（入力用②シートの１６行目）",""))</f>
        <v>＊ 【都道府県名】を選択してください（入力用②シートの１６行目）</v>
      </c>
    </row>
    <row r="8" spans="1:53">
      <c r="B8" s="78" t="str">
        <f>IF(N24&lt;&gt;"","",IF(OR($U$36=0,入力用②!U25="役職",入力用②!U26="氏名"),"＊ 【事業者名】、【代表者の役職・氏名】を入力してください（入力用②シートの１９行目、２５～２６行目）",""))</f>
        <v>＊ 【事業者名】、【代表者の役職・氏名】を入力してください（入力用②シートの１９行目、２５～２６行目）</v>
      </c>
    </row>
    <row r="9" spans="1:53">
      <c r="B9" s="253" t="str">
        <f>IF(N24&lt;&gt;"","",IF(入力用②!BF31="","＊ 入力用②シートの３２～３３行目を選択してください。",IF(入力用②!BF46="","＊ 入力用②シートの４６～４８行目のいずれかを選択してください。",IF(AND(入力用②!BF31=1,OR(入力用②!BF46=1,入力用②!BF46=2)),"＊ 貴事業者がＦＣ本部事業者であれば、入力用②シートの３３行目の「いいえ」を選択してください。ＦＣ加盟事業者であれば、入力用②シートの４８行目の「いいえ」を選択してください",IF(OR(入力用②!J34="",入力用②!J34="フランチャイズ本部事業者名を入力してください"),"＊ 入力用②シートの３４行目に【フランチャイズ本部事業者名】を入力してください",IF(AND(入力用②!BF31=1,入力用②!J34=入力用②!U19),"＊ 入力用②シートの３４行目は貴社名ではなく、ＦＣ本部事業者名を入力してください。貴社が本部事業者であれば、３４行目は削除し、３３行目の「いいえ」を選択し直してください",""))))))</f>
        <v>＊ 入力用②シートの３４行目に【フランチャイズ本部事業者名】を入力してください</v>
      </c>
      <c r="AH9" s="99"/>
      <c r="AI9" s="100"/>
      <c r="AJ9" s="100"/>
      <c r="AK9" s="100"/>
      <c r="AL9" s="100"/>
      <c r="AN9" s="102" t="s">
        <v>215</v>
      </c>
    </row>
    <row r="10" spans="1:53" ht="15" customHeight="1">
      <c r="B10" s="78" t="str">
        <f>IF(N24&lt;&gt;"","",IF(入力用②!$P$41="","＊ 【事業者の代表電話番号】を入力してください（入力用②シートの４１行目）",""))</f>
        <v>＊ 【事業者の代表電話番号】を入力してください（入力用②シートの４１行目）</v>
      </c>
      <c r="AN10" s="102" t="s">
        <v>216</v>
      </c>
    </row>
    <row r="11" spans="1:53" ht="15" customHeight="1">
      <c r="B11" s="79" t="str">
        <f>IF(N24&lt;&gt;"","",IF(入力用②!J42="（選択してください）","＊ 【業種】を選択してください（入力用②シートの４２行目）",IF(入力用②!J42&lt;&gt;"飲食料品小売業","＊ 【業種名】　小売業において、主たる販売物が飲食料品である場合は、入力用②シートの４２行目で『飲食料品小売業』を選択し直してください。選択した業種に誤りがなければ、御提出前に関東農政局に御連絡ください","")))</f>
        <v>＊ 【業種】を選択してください（入力用②シートの４２行目）</v>
      </c>
      <c r="AN11" s="102"/>
    </row>
    <row r="12" spans="1:53" ht="15" customHeight="1">
      <c r="B12" s="79" t="str">
        <f>IF(N24&lt;&gt;"","",IF(OR(入力用②!J49="部署、担当等を入力",入力用②!J49=""),"＊　あなたの部署、担当等を入力してください（入力用②シートの４９行目）",IF(OR(入力用②!AB49="氏名",入力用②!AB49=""),"＊　あなたの氏名を入力してください（入力用②シートの４９行目）",IF(入力用②!J51="","＊ 【メールアドレス】を入力してください（入力用②シートの５１行目）",""))))</f>
        <v>＊　あなたの部署、担当等を入力してください（入力用②シートの４９行目）</v>
      </c>
      <c r="AN12" s="102"/>
    </row>
    <row r="13" spans="1:53">
      <c r="B13" s="79" t="str">
        <f>IF(N24&lt;&gt;"","",IF(LEFT(入力用②!B142,4)="（例文）","＊ 【第４表】が例文のままとなっています。貴社の業態、使用している包材の詳細及び用途、使用原単位を算出するための密接な関係を持つ値等を記載してください（入力用②シートの１４０行目）",IF(AND(入力用②!BF150=TRUE,入力用②!B154=""),"＊ 【第４表】の変更理由を入力してください（入力用②シートの１５４～１６１行目）",IF(入力用②!B142="","＊ 【第４表】を記入してください（入力用②シートの１４２～１４９行目）",""))))</f>
        <v/>
      </c>
      <c r="AN13" s="102" t="s">
        <v>217</v>
      </c>
    </row>
    <row r="14" spans="1:53" ht="15" customHeight="1">
      <c r="B14" s="79" t="str">
        <f>IF(N24&lt;&gt;"","",IF(AND(入力用②!AL223&gt;0,入力用②!C229=""),"＊ 【第６表】の（イ）に改善できなかった（増加してしまった）理由を入力してください（入力用②シート２２９～２４４行目）",""))</f>
        <v/>
      </c>
      <c r="AN14" s="102"/>
    </row>
    <row r="15" spans="1:53" ht="15" customHeight="1">
      <c r="B15" s="253" t="str">
        <f>IF(N24&lt;&gt;"","",IF(AND(入力用②!AK223&gt;0,入力用②!C246=""),"＊ 【第６表】の（ロ）に改善できなかった（増加してしまった）理由を入力してください（入力用②シート２４６～２６１行目）",""))</f>
        <v/>
      </c>
      <c r="AN15" s="102" t="s">
        <v>218</v>
      </c>
    </row>
    <row r="16" spans="1:53" ht="15" customHeight="1">
      <c r="A16" s="1062" t="s">
        <v>49</v>
      </c>
      <c r="B16" s="1062"/>
      <c r="C16" s="1062"/>
      <c r="D16" s="1062"/>
      <c r="E16" s="1062"/>
      <c r="F16" s="1062"/>
      <c r="G16" s="1062"/>
      <c r="H16" s="1062"/>
      <c r="I16" s="1062"/>
      <c r="J16" s="1062"/>
      <c r="K16" s="1062"/>
      <c r="L16" s="1062"/>
      <c r="M16" s="1062"/>
      <c r="N16" s="1062"/>
      <c r="O16" s="1062"/>
      <c r="P16" s="1062"/>
      <c r="Q16" s="1062"/>
      <c r="R16" s="1062"/>
      <c r="S16" s="1062"/>
      <c r="T16" s="1062"/>
      <c r="U16" s="1062"/>
      <c r="V16" s="1062"/>
      <c r="W16" s="1062"/>
      <c r="X16" s="1062"/>
      <c r="Y16" s="1062"/>
      <c r="Z16" s="1062"/>
      <c r="AA16" s="1062"/>
      <c r="AB16" s="1062"/>
      <c r="AC16" s="1062"/>
      <c r="AD16" s="1062"/>
      <c r="AE16" s="1062"/>
      <c r="AF16" s="1062"/>
      <c r="AG16" s="1062"/>
      <c r="AH16" s="1062"/>
      <c r="AI16" s="1062"/>
      <c r="AJ16" s="1062"/>
      <c r="AK16" s="1062"/>
      <c r="AL16" s="1062"/>
    </row>
    <row r="17" spans="1:40" ht="15" customHeight="1">
      <c r="A17" s="1062"/>
      <c r="B17" s="1062"/>
      <c r="C17" s="1062"/>
      <c r="D17" s="1062"/>
      <c r="E17" s="1062"/>
      <c r="F17" s="1062"/>
      <c r="G17" s="1062"/>
      <c r="H17" s="1062"/>
      <c r="I17" s="1062"/>
      <c r="J17" s="1062"/>
      <c r="K17" s="1062"/>
      <c r="L17" s="1062"/>
      <c r="M17" s="1062"/>
      <c r="N17" s="1062"/>
      <c r="O17" s="1062"/>
      <c r="P17" s="1062"/>
      <c r="Q17" s="1062"/>
      <c r="R17" s="1062"/>
      <c r="S17" s="1062"/>
      <c r="T17" s="1062"/>
      <c r="U17" s="1062"/>
      <c r="V17" s="1062"/>
      <c r="W17" s="1062"/>
      <c r="X17" s="1062"/>
      <c r="Y17" s="1062"/>
      <c r="Z17" s="1062"/>
      <c r="AA17" s="1062"/>
      <c r="AB17" s="1062"/>
      <c r="AC17" s="1062"/>
      <c r="AD17" s="1062"/>
      <c r="AE17" s="1062"/>
      <c r="AF17" s="1062"/>
      <c r="AG17" s="1062"/>
      <c r="AH17" s="1062"/>
      <c r="AI17" s="1062"/>
      <c r="AJ17" s="1062"/>
      <c r="AK17" s="1062"/>
      <c r="AL17" s="1062"/>
    </row>
    <row r="18" spans="1:40" ht="15" customHeight="1">
      <c r="A18" s="1062"/>
      <c r="B18" s="1062"/>
      <c r="C18" s="1062"/>
      <c r="D18" s="1062"/>
      <c r="E18" s="1062"/>
      <c r="F18" s="1062"/>
      <c r="G18" s="1062"/>
      <c r="H18" s="1062"/>
      <c r="I18" s="1062"/>
      <c r="J18" s="1062"/>
      <c r="K18" s="1062"/>
      <c r="L18" s="1062"/>
      <c r="M18" s="1062"/>
      <c r="N18" s="1062"/>
      <c r="O18" s="1062"/>
      <c r="P18" s="1062"/>
      <c r="Q18" s="1062"/>
      <c r="R18" s="1062"/>
      <c r="S18" s="1062"/>
      <c r="T18" s="1062"/>
      <c r="U18" s="1062"/>
      <c r="V18" s="1062"/>
      <c r="W18" s="1062"/>
      <c r="X18" s="1062"/>
      <c r="Y18" s="1062"/>
      <c r="Z18" s="1062"/>
      <c r="AA18" s="1062"/>
      <c r="AB18" s="1062"/>
      <c r="AC18" s="1062"/>
      <c r="AD18" s="1062"/>
      <c r="AE18" s="1062"/>
      <c r="AF18" s="1062"/>
      <c r="AG18" s="1062"/>
      <c r="AH18" s="1062"/>
      <c r="AI18" s="1062"/>
      <c r="AJ18" s="1062"/>
      <c r="AK18" s="1062"/>
      <c r="AL18" s="1062"/>
    </row>
    <row r="20" spans="1:40">
      <c r="B20" s="78" t="str">
        <f>IF(N24&lt;&gt;"","",IF(入力用②!AE16="","",IF(入力用②!B10="","＊ 提出先（宛名）を選択してください",IF(入力用②!B10=VLOOKUP(LEFT(U33,2),'（職員限り）別記表'!E4:H50,4,FALSE),"","＊ 貴方の登記所在地は関東農政局の管轄外であることから、管轄である　【"&amp;IF(入力用②!J42="飲食料品小売業",VLOOKUP(LEFT(U33,2),'（職員限り）別記表'!E4:H50,4,FALSE)&amp;"】　に御提出いただくことになるかもしれません。本報告書を御提出いただく前に、関東農政局に御相談ください")))))</f>
        <v/>
      </c>
    </row>
    <row r="21" spans="1:40">
      <c r="C21" s="1066" t="str">
        <f>IF(入力用②!B10="","○○○○○長　　殿",入力用②!B10&amp;"長　　殿")</f>
        <v>関東農政局長　　殿</v>
      </c>
      <c r="D21" s="1066"/>
      <c r="E21" s="1066"/>
      <c r="F21" s="1066"/>
      <c r="G21" s="1066"/>
      <c r="H21" s="1066"/>
      <c r="I21" s="1066"/>
      <c r="J21" s="1066"/>
      <c r="K21" s="1066"/>
      <c r="L21" s="1066"/>
      <c r="M21" s="1066"/>
      <c r="N21" s="1066"/>
    </row>
    <row r="22" spans="1:40">
      <c r="B22" s="78" t="str">
        <f>IF(N24&lt;&gt;"","",IF(OR($U$29="提出日を入力してください",$U$29=""),"＊ 本シート内で、これ以外の赤文字のエラーメッセージが表示されていなければ報告書は完成です。",""))</f>
        <v>＊ 本シート内で、これ以外の赤文字のエラーメッセージが表示されていなければ報告書は完成です。</v>
      </c>
      <c r="D22" s="80"/>
      <c r="E22" s="80"/>
      <c r="F22" s="80"/>
      <c r="G22" s="80"/>
      <c r="H22" s="80"/>
      <c r="I22" s="80"/>
      <c r="J22" s="80"/>
      <c r="K22" s="80"/>
      <c r="L22" s="80"/>
    </row>
    <row r="23" spans="1:40">
      <c r="B23" s="78" t="str">
        <f>IF(N24&lt;&gt;"","",IF(OR($U$29="提出日を入力してください",$U$29=""),"    水色のセルにメール報告いただく日付を入れてファイルを御提出ください。",""))</f>
        <v xml:space="preserve">    水色のセルにメール報告いただく日付を入れてファイルを御提出ください。</v>
      </c>
    </row>
    <row r="24" spans="1:40">
      <c r="I24" s="1067" t="str">
        <f>IF(OR(入力用②!V76&lt;=0,入力用②!V76&gt;=50000),"",入力用②!U56)</f>
        <v/>
      </c>
      <c r="J24" s="1067"/>
      <c r="K24" s="1067"/>
      <c r="L24" s="1067"/>
      <c r="M24" s="1067"/>
      <c r="N24" s="81" t="str">
        <f>IF(OR(入力用②!V76&lt;=0,入力用②!V76&gt;=50000,入力用②!U56=""),"","の排出量は５０トン未満でしたので、")</f>
        <v/>
      </c>
      <c r="R24" s="78"/>
    </row>
    <row r="25" spans="1:40">
      <c r="I25" s="303" t="str">
        <f>IF(OR(入力用②!V76&lt;=0,入力用②!V76&gt;=50000,入力用②!U56=""),"","本定期報告書の提出条件を満たしていないことから、")</f>
        <v/>
      </c>
      <c r="J25" s="303"/>
      <c r="K25" s="303"/>
      <c r="L25" s="303"/>
      <c r="M25" s="303"/>
      <c r="N25" s="81"/>
      <c r="R25" s="78"/>
    </row>
    <row r="26" spans="1:40">
      <c r="I26" s="81" t="str">
        <f>IF(OR(入力用②!V76&lt;=0,入力用②!V76&gt;=50000,入力用②!U56=""),"","本年度分におきましては報告書の提出は任意となります。")</f>
        <v/>
      </c>
      <c r="R26" s="78"/>
    </row>
    <row r="27" spans="1:40">
      <c r="I27" s="252" t="str">
        <f>IF(OR(入力用②!V76&lt;=0,入力用②!V76&gt;=50000,入力用②!U56=""),"","なお、"&amp;IF(OR(入力用②!J42="(選択してください)",入力用②!J42="飲食料品小売業"),VLOOKUP(LEFT(U33,2),'（職員限り）別記表'!E4:H50,4,FALSE)&amp;"へ５０トン未満であったことをご連絡願います。",VLOOKUP(LEFT(U33,2),'（職員限り）別記表'!E4:H50,3,FALSE)&amp;"へ５０トン未満であったことを御連絡願います。"))</f>
        <v/>
      </c>
      <c r="V27" s="249"/>
    </row>
    <row r="28" spans="1:40">
      <c r="V28" s="249"/>
      <c r="W28" s="249"/>
      <c r="X28" s="249"/>
      <c r="Y28" s="249"/>
      <c r="Z28" s="249"/>
      <c r="AA28" s="249"/>
      <c r="AB28" s="249"/>
      <c r="AC28" s="249"/>
      <c r="AD28" s="249"/>
      <c r="AE28" s="249"/>
      <c r="AF28" s="249"/>
      <c r="AG28" s="249"/>
      <c r="AH28" s="99"/>
      <c r="AI28" s="100"/>
      <c r="AJ28" s="100"/>
      <c r="AK28" s="100"/>
      <c r="AL28" s="100"/>
      <c r="AN28" s="101"/>
    </row>
    <row r="29" spans="1:40">
      <c r="T29" s="80"/>
      <c r="U29" s="1068" t="s">
        <v>634</v>
      </c>
      <c r="V29" s="1068"/>
      <c r="W29" s="1068"/>
      <c r="X29" s="1068"/>
      <c r="Y29" s="1068"/>
      <c r="Z29" s="1068"/>
      <c r="AA29" s="1068"/>
      <c r="AB29" s="1068"/>
      <c r="AC29" s="1068"/>
      <c r="AD29" s="1068"/>
      <c r="AE29" s="1068"/>
      <c r="AF29" s="1068"/>
      <c r="AG29" s="1068"/>
      <c r="AH29" s="103"/>
      <c r="AI29" s="103"/>
      <c r="AJ29" s="103"/>
    </row>
    <row r="32" spans="1:40">
      <c r="R32" s="85" t="s">
        <v>219</v>
      </c>
      <c r="S32" s="86"/>
      <c r="T32" s="86"/>
      <c r="U32" s="1063" t="str">
        <f>IF(OR(入力用②!V16="",入力用②!V16="-"),"〒","〒"&amp;DBCS(LEFT(入力用②!V16,3))&amp;"－"&amp;DBCS(RIGHT(入力用②!V16,4)))</f>
        <v>〒</v>
      </c>
      <c r="V32" s="1069"/>
      <c r="W32" s="1069"/>
      <c r="X32" s="1069"/>
      <c r="Y32" s="1069"/>
      <c r="Z32" s="1069"/>
      <c r="AA32" s="1069"/>
      <c r="AB32" s="1069"/>
      <c r="AC32" s="1069"/>
      <c r="AD32" s="1069"/>
      <c r="AE32" s="1069"/>
      <c r="AF32" s="1069"/>
      <c r="AG32" s="1069"/>
      <c r="AH32" s="1069"/>
      <c r="AI32" s="1069"/>
      <c r="AJ32" s="1069"/>
    </row>
    <row r="33" spans="3:36">
      <c r="R33" s="86"/>
      <c r="S33" s="86"/>
      <c r="T33" s="86"/>
      <c r="U33" s="1063" t="str">
        <f>IF(入力用②!AE16&lt;&gt;"",入力用②!AE16&amp;入力用②!U17,"")</f>
        <v/>
      </c>
      <c r="V33" s="1069"/>
      <c r="W33" s="1069"/>
      <c r="X33" s="1069"/>
      <c r="Y33" s="1069"/>
      <c r="Z33" s="1069"/>
      <c r="AA33" s="1069"/>
      <c r="AB33" s="1069"/>
      <c r="AC33" s="1069"/>
      <c r="AD33" s="1069"/>
      <c r="AE33" s="1069"/>
      <c r="AF33" s="1069"/>
      <c r="AG33" s="1069"/>
      <c r="AH33" s="1069"/>
      <c r="AI33" s="1069"/>
      <c r="AJ33" s="1069"/>
    </row>
    <row r="34" spans="3:36">
      <c r="R34" s="86"/>
      <c r="S34" s="86"/>
      <c r="T34" s="86"/>
      <c r="U34" s="1063" t="str">
        <f>IF(入力用②!U18&lt;&gt;"","　"&amp;入力用②!U18,"")</f>
        <v/>
      </c>
      <c r="V34" s="1069"/>
      <c r="W34" s="1069"/>
      <c r="X34" s="1069"/>
      <c r="Y34" s="1069"/>
      <c r="Z34" s="1069"/>
      <c r="AA34" s="1069"/>
      <c r="AB34" s="1069"/>
      <c r="AC34" s="1069"/>
      <c r="AD34" s="1069"/>
      <c r="AE34" s="1069"/>
      <c r="AF34" s="1069"/>
      <c r="AG34" s="1069"/>
      <c r="AH34" s="1069"/>
      <c r="AI34" s="1069"/>
      <c r="AJ34" s="1069"/>
    </row>
    <row r="35" spans="3:36">
      <c r="S35" s="87"/>
      <c r="T35" s="87"/>
      <c r="U35" s="88"/>
      <c r="V35" s="88"/>
      <c r="W35" s="88"/>
      <c r="X35" s="88"/>
      <c r="Y35" s="88"/>
      <c r="Z35" s="88"/>
      <c r="AA35" s="88"/>
      <c r="AB35" s="88"/>
      <c r="AC35" s="88"/>
      <c r="AD35" s="88"/>
      <c r="AE35" s="88"/>
      <c r="AF35" s="88"/>
      <c r="AG35" s="88"/>
      <c r="AH35" s="88"/>
      <c r="AI35" s="88"/>
    </row>
    <row r="36" spans="3:36">
      <c r="R36" s="85" t="s">
        <v>220</v>
      </c>
      <c r="S36" s="86"/>
      <c r="T36" s="86"/>
      <c r="U36" s="1063">
        <f>入力用②!U19</f>
        <v>0</v>
      </c>
      <c r="V36" s="1063"/>
      <c r="W36" s="1063"/>
      <c r="X36" s="1063"/>
      <c r="Y36" s="1063"/>
      <c r="Z36" s="1063"/>
      <c r="AA36" s="1063"/>
      <c r="AB36" s="1063"/>
      <c r="AC36" s="1063"/>
      <c r="AD36" s="1063"/>
      <c r="AE36" s="1063"/>
      <c r="AF36" s="1063"/>
      <c r="AG36" s="1063"/>
      <c r="AH36" s="1063"/>
      <c r="AI36" s="1063"/>
    </row>
    <row r="37" spans="3:36">
      <c r="R37" s="86"/>
      <c r="S37" s="86"/>
      <c r="T37" s="86"/>
      <c r="U37" s="86"/>
      <c r="V37" s="1063" t="str">
        <f>入力用②!U25&amp;"　　"&amp;入力用②!U26</f>
        <v>　　</v>
      </c>
      <c r="W37" s="1063"/>
      <c r="X37" s="1063"/>
      <c r="Y37" s="1063"/>
      <c r="Z37" s="1063"/>
      <c r="AA37" s="1063"/>
      <c r="AB37" s="1063"/>
      <c r="AC37" s="1063"/>
      <c r="AD37" s="1063"/>
      <c r="AE37" s="1063"/>
      <c r="AF37" s="1063"/>
      <c r="AG37" s="1063"/>
      <c r="AH37" s="1063"/>
      <c r="AI37" s="1063"/>
    </row>
    <row r="38" spans="3:36">
      <c r="R38" s="86"/>
      <c r="S38" s="86"/>
      <c r="T38" s="86"/>
      <c r="U38" s="86"/>
      <c r="V38" s="1063"/>
      <c r="W38" s="1063"/>
      <c r="X38" s="1063"/>
      <c r="Y38" s="1063"/>
      <c r="Z38" s="1063"/>
      <c r="AA38" s="1063"/>
      <c r="AB38" s="1063"/>
      <c r="AC38" s="1063"/>
      <c r="AD38" s="1063"/>
      <c r="AE38" s="1063"/>
      <c r="AF38" s="1063"/>
      <c r="AG38" s="1063"/>
      <c r="AH38" s="1063"/>
      <c r="AI38" s="1063"/>
    </row>
    <row r="40" spans="3:36" hidden="1"/>
    <row r="42" spans="3:36">
      <c r="C42" s="77" t="s">
        <v>221</v>
      </c>
    </row>
    <row r="43" spans="3:36">
      <c r="C43" s="77" t="s">
        <v>222</v>
      </c>
    </row>
    <row r="45" spans="3:36" ht="24" customHeight="1">
      <c r="D45" s="1236" t="s">
        <v>57</v>
      </c>
      <c r="E45" s="1237"/>
      <c r="F45" s="1237"/>
      <c r="G45" s="1237"/>
      <c r="H45" s="1237"/>
      <c r="I45" s="1237"/>
      <c r="J45" s="1237"/>
      <c r="K45" s="1238"/>
      <c r="L45" s="1209" t="str">
        <f>IF(入力用②!BF31=1,入力用②!U19&amp;"　（"&amp;DBCS(入力用②!U22)&amp;"）","")</f>
        <v>　（４ｘｘｘｘｘｘｘｘｘ）</v>
      </c>
      <c r="M45" s="1210"/>
      <c r="N45" s="1210"/>
      <c r="O45" s="1210"/>
      <c r="P45" s="1210"/>
      <c r="Q45" s="1210"/>
      <c r="R45" s="1210"/>
      <c r="S45" s="1210"/>
      <c r="T45" s="1210"/>
      <c r="U45" s="1210"/>
      <c r="V45" s="1210"/>
      <c r="W45" s="1210"/>
      <c r="X45" s="1210"/>
      <c r="Y45" s="1210"/>
      <c r="Z45" s="1210"/>
      <c r="AA45" s="1210"/>
      <c r="AB45" s="1210"/>
      <c r="AC45" s="1210"/>
      <c r="AD45" s="1210"/>
      <c r="AE45" s="1210"/>
      <c r="AF45" s="1210"/>
      <c r="AG45" s="1210"/>
      <c r="AH45" s="1210"/>
      <c r="AI45" s="1210"/>
      <c r="AJ45" s="1211"/>
    </row>
    <row r="46" spans="3:36" ht="15" customHeight="1">
      <c r="D46" s="1203"/>
      <c r="E46" s="1204"/>
      <c r="F46" s="1204"/>
      <c r="G46" s="1204"/>
      <c r="H46" s="1204"/>
      <c r="I46" s="1204"/>
      <c r="J46" s="1204"/>
      <c r="K46" s="1205"/>
      <c r="L46" s="1212" t="str">
        <f>IF(入力用②!BF31&lt;&gt;1,入力用②!U19&amp;"　（"&amp;DBCS(入力用②!U22)&amp;"）","")</f>
        <v/>
      </c>
      <c r="M46" s="1213"/>
      <c r="N46" s="1213"/>
      <c r="O46" s="1213"/>
      <c r="P46" s="1213"/>
      <c r="Q46" s="1213"/>
      <c r="R46" s="1213"/>
      <c r="S46" s="1213"/>
      <c r="T46" s="1213"/>
      <c r="U46" s="1213"/>
      <c r="V46" s="1213"/>
      <c r="W46" s="1213"/>
      <c r="X46" s="1213"/>
      <c r="Y46" s="1213"/>
      <c r="Z46" s="1213"/>
      <c r="AA46" s="1213"/>
      <c r="AB46" s="1213"/>
      <c r="AC46" s="1213"/>
      <c r="AD46" s="1213"/>
      <c r="AE46" s="1213"/>
      <c r="AF46" s="1213"/>
      <c r="AG46" s="1213"/>
      <c r="AH46" s="1213"/>
      <c r="AI46" s="1213"/>
      <c r="AJ46" s="1214"/>
    </row>
    <row r="47" spans="3:36" ht="24" customHeight="1">
      <c r="D47" s="1239"/>
      <c r="E47" s="1240"/>
      <c r="F47" s="1240"/>
      <c r="G47" s="1240"/>
      <c r="H47" s="1240"/>
      <c r="I47" s="1240"/>
      <c r="J47" s="1240"/>
      <c r="K47" s="1241"/>
      <c r="L47" s="1215" t="str">
        <f>IF(入力用②!BF31&lt;&gt;1,"","（本部名：　"&amp;入力用②!J34&amp;"）")</f>
        <v>（本部名：　フランチャイズ本部事業者名を入力してください）</v>
      </c>
      <c r="M47" s="1216"/>
      <c r="N47" s="1216"/>
      <c r="O47" s="1216"/>
      <c r="P47" s="1216"/>
      <c r="Q47" s="1216"/>
      <c r="R47" s="1216"/>
      <c r="S47" s="1216"/>
      <c r="T47" s="1216"/>
      <c r="U47" s="1216"/>
      <c r="V47" s="1216"/>
      <c r="W47" s="1216"/>
      <c r="X47" s="1216"/>
      <c r="Y47" s="1216"/>
      <c r="Z47" s="1216"/>
      <c r="AA47" s="1216"/>
      <c r="AB47" s="1216"/>
      <c r="AC47" s="1216"/>
      <c r="AD47" s="1216"/>
      <c r="AE47" s="1216"/>
      <c r="AF47" s="1216"/>
      <c r="AG47" s="1216"/>
      <c r="AH47" s="1216"/>
      <c r="AI47" s="1216"/>
      <c r="AJ47" s="1217"/>
    </row>
    <row r="48" spans="3:36" ht="48" customHeight="1">
      <c r="D48" s="1200" t="s">
        <v>617</v>
      </c>
      <c r="E48" s="1201"/>
      <c r="F48" s="1201"/>
      <c r="G48" s="1201"/>
      <c r="H48" s="1201"/>
      <c r="I48" s="1201"/>
      <c r="J48" s="1201"/>
      <c r="K48" s="1202"/>
      <c r="L48" s="1218" t="str">
        <f>V37</f>
        <v>　　</v>
      </c>
      <c r="M48" s="1219"/>
      <c r="N48" s="1219"/>
      <c r="O48" s="1219"/>
      <c r="P48" s="1219"/>
      <c r="Q48" s="1219"/>
      <c r="R48" s="1219"/>
      <c r="S48" s="1219"/>
      <c r="T48" s="1219"/>
      <c r="U48" s="1219"/>
      <c r="V48" s="1219"/>
      <c r="W48" s="1219"/>
      <c r="X48" s="1219"/>
      <c r="Y48" s="1219"/>
      <c r="Z48" s="1219"/>
      <c r="AA48" s="1219"/>
      <c r="AB48" s="1219"/>
      <c r="AC48" s="1219"/>
      <c r="AD48" s="1219"/>
      <c r="AE48" s="1219"/>
      <c r="AF48" s="1219"/>
      <c r="AG48" s="1219"/>
      <c r="AH48" s="1219"/>
      <c r="AI48" s="1219"/>
      <c r="AJ48" s="1220"/>
    </row>
    <row r="49" spans="4:38" ht="6" customHeight="1">
      <c r="D49" s="1200" t="s">
        <v>223</v>
      </c>
      <c r="E49" s="1200"/>
      <c r="F49" s="1200"/>
      <c r="G49" s="1200"/>
      <c r="H49" s="1200"/>
      <c r="I49" s="1200"/>
      <c r="J49" s="1200"/>
      <c r="K49" s="1242"/>
      <c r="L49" s="1221"/>
      <c r="M49" s="1221"/>
      <c r="N49" s="1221"/>
      <c r="O49" s="1221"/>
      <c r="P49" s="1221"/>
      <c r="Q49" s="1221"/>
      <c r="R49" s="1221"/>
      <c r="S49" s="1221"/>
      <c r="T49" s="1221"/>
      <c r="U49" s="1221"/>
      <c r="V49" s="1221"/>
      <c r="W49" s="1221"/>
      <c r="X49" s="1221"/>
      <c r="Y49" s="1221"/>
      <c r="Z49" s="1221"/>
      <c r="AA49" s="1221"/>
      <c r="AB49" s="1221"/>
      <c r="AC49" s="1221"/>
      <c r="AD49" s="1221"/>
      <c r="AE49" s="1221"/>
      <c r="AF49" s="1221"/>
      <c r="AG49" s="1221"/>
      <c r="AH49" s="1221"/>
      <c r="AI49" s="1221"/>
      <c r="AJ49" s="1222"/>
    </row>
    <row r="50" spans="4:38" ht="18" customHeight="1">
      <c r="D50" s="1200"/>
      <c r="E50" s="1200"/>
      <c r="F50" s="1200"/>
      <c r="G50" s="1200"/>
      <c r="H50" s="1200"/>
      <c r="I50" s="1200"/>
      <c r="J50" s="1200"/>
      <c r="K50" s="1242"/>
      <c r="L50" s="1234" t="str">
        <f>IF(入力用②!J39="上記所在地（１６～１８行目）と一部でも異なる場合のみ、都道府県名からすべて入力",U33,入力用②!J39)</f>
        <v/>
      </c>
      <c r="M50" s="1234"/>
      <c r="N50" s="1234"/>
      <c r="O50" s="1234"/>
      <c r="P50" s="1234"/>
      <c r="Q50" s="1234"/>
      <c r="R50" s="1234"/>
      <c r="S50" s="1234"/>
      <c r="T50" s="1234"/>
      <c r="U50" s="1234"/>
      <c r="V50" s="1234"/>
      <c r="W50" s="1234"/>
      <c r="X50" s="1234"/>
      <c r="Y50" s="1234"/>
      <c r="Z50" s="1234"/>
      <c r="AA50" s="1234"/>
      <c r="AB50" s="1234"/>
      <c r="AC50" s="1234"/>
      <c r="AD50" s="1234"/>
      <c r="AE50" s="1234"/>
      <c r="AF50" s="1234"/>
      <c r="AG50" s="1234"/>
      <c r="AH50" s="1234"/>
      <c r="AI50" s="1234"/>
      <c r="AJ50" s="1235"/>
    </row>
    <row r="51" spans="4:38" ht="18" customHeight="1">
      <c r="D51" s="1200"/>
      <c r="E51" s="1200"/>
      <c r="F51" s="1200"/>
      <c r="G51" s="1200"/>
      <c r="H51" s="1200"/>
      <c r="I51" s="1200"/>
      <c r="J51" s="1200"/>
      <c r="K51" s="1242"/>
      <c r="L51" s="82"/>
      <c r="M51" s="1234" t="str">
        <f>IF(入力用②!J39="上記所在地（１６～１８行目）と一部でも異なる場合のみ、都道府県名からすべて入力",U34,入力用②!J40)</f>
        <v/>
      </c>
      <c r="N51" s="1234"/>
      <c r="O51" s="1234"/>
      <c r="P51" s="1234"/>
      <c r="Q51" s="1234"/>
      <c r="R51" s="1234"/>
      <c r="S51" s="1234"/>
      <c r="T51" s="1234"/>
      <c r="U51" s="1234"/>
      <c r="V51" s="1234"/>
      <c r="W51" s="1234"/>
      <c r="X51" s="1234"/>
      <c r="Y51" s="1234"/>
      <c r="Z51" s="1234"/>
      <c r="AA51" s="1234"/>
      <c r="AB51" s="1234"/>
      <c r="AC51" s="1234"/>
      <c r="AD51" s="1234"/>
      <c r="AE51" s="1234"/>
      <c r="AF51" s="1234"/>
      <c r="AG51" s="1234"/>
      <c r="AH51" s="1234"/>
      <c r="AI51" s="1234"/>
      <c r="AJ51" s="1235"/>
    </row>
    <row r="52" spans="4:38" ht="18" customHeight="1">
      <c r="D52" s="1200"/>
      <c r="E52" s="1200"/>
      <c r="F52" s="1200"/>
      <c r="G52" s="1200"/>
      <c r="H52" s="1200"/>
      <c r="I52" s="1200"/>
      <c r="J52" s="1200"/>
      <c r="K52" s="1242"/>
      <c r="L52" s="1223" t="s">
        <v>224</v>
      </c>
      <c r="M52" s="1224"/>
      <c r="N52" s="1224"/>
      <c r="O52" s="1225"/>
      <c r="P52" s="1243" t="str">
        <f>DBCS(入力用②!P41:AH41)</f>
        <v/>
      </c>
      <c r="Q52" s="1244"/>
      <c r="R52" s="1244"/>
      <c r="S52" s="1244"/>
      <c r="T52" s="1244"/>
      <c r="U52" s="1244"/>
      <c r="V52" s="1244"/>
      <c r="W52" s="1244"/>
      <c r="X52" s="1244"/>
      <c r="Y52" s="1244"/>
      <c r="Z52" s="437"/>
      <c r="AA52" s="89" t="s">
        <v>225</v>
      </c>
      <c r="AB52" s="90"/>
      <c r="AC52" s="91"/>
      <c r="AD52" s="91"/>
      <c r="AE52" s="91"/>
      <c r="AF52" s="92"/>
      <c r="AG52" s="104"/>
      <c r="AH52" s="104"/>
      <c r="AI52" s="104"/>
      <c r="AJ52" s="105"/>
    </row>
    <row r="53" spans="4:38" ht="6" customHeight="1">
      <c r="D53" s="1200"/>
      <c r="E53" s="1200"/>
      <c r="F53" s="1200"/>
      <c r="G53" s="1200"/>
      <c r="H53" s="1200"/>
      <c r="I53" s="1200"/>
      <c r="J53" s="1200"/>
      <c r="K53" s="1242"/>
      <c r="L53" s="83"/>
      <c r="M53" s="83"/>
      <c r="N53" s="83"/>
      <c r="O53" s="84"/>
      <c r="P53" s="84"/>
      <c r="Q53" s="84"/>
      <c r="R53" s="84"/>
      <c r="S53" s="84"/>
      <c r="T53" s="84"/>
      <c r="U53" s="84"/>
      <c r="V53" s="84"/>
      <c r="W53" s="84"/>
      <c r="X53" s="84"/>
      <c r="Y53" s="84"/>
      <c r="Z53" s="93"/>
      <c r="AA53" s="94"/>
      <c r="AB53" s="95"/>
      <c r="AC53" s="96"/>
      <c r="AD53" s="96"/>
      <c r="AE53" s="96"/>
      <c r="AF53" s="97"/>
      <c r="AG53" s="106"/>
      <c r="AH53" s="106"/>
      <c r="AI53" s="106"/>
      <c r="AJ53" s="107"/>
    </row>
    <row r="54" spans="4:38" ht="24" customHeight="1">
      <c r="D54" s="1200" t="s">
        <v>76</v>
      </c>
      <c r="E54" s="1201"/>
      <c r="F54" s="1201"/>
      <c r="G54" s="1201"/>
      <c r="H54" s="1201"/>
      <c r="I54" s="1201"/>
      <c r="J54" s="1201"/>
      <c r="K54" s="1202"/>
      <c r="L54" s="1197" t="str">
        <f>入力用②!J42</f>
        <v>（選択してください）</v>
      </c>
      <c r="M54" s="1198"/>
      <c r="N54" s="1198"/>
      <c r="O54" s="1198"/>
      <c r="P54" s="1198"/>
      <c r="Q54" s="1198"/>
      <c r="R54" s="1198"/>
      <c r="S54" s="1198"/>
      <c r="T54" s="1198"/>
      <c r="U54" s="1198"/>
      <c r="V54" s="1198"/>
      <c r="W54" s="1198"/>
      <c r="X54" s="1198"/>
      <c r="Y54" s="1198"/>
      <c r="Z54" s="1198"/>
      <c r="AA54" s="1198"/>
      <c r="AB54" s="1198"/>
      <c r="AC54" s="1198"/>
      <c r="AD54" s="1198"/>
      <c r="AE54" s="1198"/>
      <c r="AF54" s="1198"/>
      <c r="AG54" s="1198"/>
      <c r="AH54" s="1198"/>
      <c r="AI54" s="1198"/>
      <c r="AJ54" s="1199"/>
    </row>
    <row r="55" spans="4:38" ht="24" customHeight="1">
      <c r="D55" s="1239"/>
      <c r="E55" s="1240"/>
      <c r="F55" s="1240"/>
      <c r="G55" s="1240"/>
      <c r="H55" s="1240"/>
      <c r="I55" s="1240"/>
      <c r="J55" s="1240"/>
      <c r="K55" s="1241"/>
      <c r="L55" s="1197"/>
      <c r="M55" s="1198"/>
      <c r="N55" s="1198"/>
      <c r="O55" s="1198"/>
      <c r="P55" s="1198"/>
      <c r="Q55" s="1198"/>
      <c r="R55" s="1198"/>
      <c r="S55" s="1198"/>
      <c r="T55" s="1198"/>
      <c r="U55" s="1198"/>
      <c r="V55" s="1198"/>
      <c r="W55" s="1198"/>
      <c r="X55" s="1198"/>
      <c r="Y55" s="1198"/>
      <c r="Z55" s="1198"/>
      <c r="AA55" s="1198"/>
      <c r="AB55" s="1198"/>
      <c r="AC55" s="1198"/>
      <c r="AD55" s="1198"/>
      <c r="AE55" s="1198"/>
      <c r="AF55" s="1198"/>
      <c r="AG55" s="1198"/>
      <c r="AH55" s="1198"/>
      <c r="AI55" s="1198"/>
      <c r="AJ55" s="1199"/>
    </row>
    <row r="56" spans="4:38" ht="33" customHeight="1">
      <c r="D56" s="1200" t="s">
        <v>616</v>
      </c>
      <c r="E56" s="1201"/>
      <c r="F56" s="1201"/>
      <c r="G56" s="1201"/>
      <c r="H56" s="1201"/>
      <c r="I56" s="1201"/>
      <c r="J56" s="1201"/>
      <c r="K56" s="1202"/>
      <c r="L56" s="1197" t="str">
        <f>IF(入力用②!BF46=1,"有",IF(入力用②!BF46=2,"有　（なお、加盟者分は含まれていません）",IF(入力用②!BF46=3,"無","")))</f>
        <v/>
      </c>
      <c r="M56" s="1198"/>
      <c r="N56" s="1198"/>
      <c r="O56" s="1198"/>
      <c r="P56" s="1198"/>
      <c r="Q56" s="1198"/>
      <c r="R56" s="1198"/>
      <c r="S56" s="1198"/>
      <c r="T56" s="1198"/>
      <c r="U56" s="1198"/>
      <c r="V56" s="1198"/>
      <c r="W56" s="1198"/>
      <c r="X56" s="1198"/>
      <c r="Y56" s="1198"/>
      <c r="Z56" s="1198"/>
      <c r="AA56" s="1198"/>
      <c r="AB56" s="1198"/>
      <c r="AC56" s="1198"/>
      <c r="AD56" s="1198"/>
      <c r="AE56" s="1198"/>
      <c r="AF56" s="1198"/>
      <c r="AG56" s="1198"/>
      <c r="AH56" s="1198"/>
      <c r="AI56" s="1198"/>
      <c r="AJ56" s="1199"/>
    </row>
    <row r="57" spans="4:38" ht="33" customHeight="1">
      <c r="D57" s="1239"/>
      <c r="E57" s="1240"/>
      <c r="F57" s="1240"/>
      <c r="G57" s="1240"/>
      <c r="H57" s="1240"/>
      <c r="I57" s="1240"/>
      <c r="J57" s="1240"/>
      <c r="K57" s="1241"/>
      <c r="L57" s="1197"/>
      <c r="M57" s="1198"/>
      <c r="N57" s="1198"/>
      <c r="O57" s="1198"/>
      <c r="P57" s="1198"/>
      <c r="Q57" s="1198"/>
      <c r="R57" s="1198"/>
      <c r="S57" s="1198"/>
      <c r="T57" s="1198"/>
      <c r="U57" s="1198"/>
      <c r="V57" s="1198"/>
      <c r="W57" s="1198"/>
      <c r="X57" s="1198"/>
      <c r="Y57" s="1198"/>
      <c r="Z57" s="1198"/>
      <c r="AA57" s="1198"/>
      <c r="AB57" s="1198"/>
      <c r="AC57" s="1198"/>
      <c r="AD57" s="1198"/>
      <c r="AE57" s="1198"/>
      <c r="AF57" s="1198"/>
      <c r="AG57" s="1198"/>
      <c r="AH57" s="1198"/>
      <c r="AI57" s="1198"/>
      <c r="AJ57" s="1199"/>
    </row>
    <row r="58" spans="4:38" ht="21" customHeight="1">
      <c r="D58" s="1200" t="s">
        <v>226</v>
      </c>
      <c r="E58" s="1201"/>
      <c r="F58" s="1201"/>
      <c r="G58" s="1201"/>
      <c r="H58" s="1201"/>
      <c r="I58" s="1201"/>
      <c r="J58" s="1201"/>
      <c r="K58" s="1202"/>
      <c r="L58" s="1226" t="str">
        <f>入力用②!J49&amp;"　　"&amp;入力用②!AB49</f>
        <v>部署、担当等を入力　　氏名</v>
      </c>
      <c r="M58" s="1226"/>
      <c r="N58" s="1226"/>
      <c r="O58" s="1226"/>
      <c r="P58" s="1226"/>
      <c r="Q58" s="1226"/>
      <c r="R58" s="1226"/>
      <c r="S58" s="1226"/>
      <c r="T58" s="1226"/>
      <c r="U58" s="1226"/>
      <c r="V58" s="1226"/>
      <c r="W58" s="1226"/>
      <c r="X58" s="1226"/>
      <c r="Y58" s="1226"/>
      <c r="Z58" s="1226"/>
      <c r="AA58" s="1226"/>
      <c r="AB58" s="1226"/>
      <c r="AC58" s="1226"/>
      <c r="AD58" s="1226"/>
      <c r="AE58" s="1226"/>
      <c r="AF58" s="1226"/>
      <c r="AG58" s="1226"/>
      <c r="AH58" s="1226"/>
      <c r="AI58" s="1226"/>
      <c r="AJ58" s="1227"/>
    </row>
    <row r="59" spans="4:38" ht="21" customHeight="1">
      <c r="D59" s="1203"/>
      <c r="E59" s="1204"/>
      <c r="F59" s="1204"/>
      <c r="G59" s="1204"/>
      <c r="H59" s="1204"/>
      <c r="I59" s="1204"/>
      <c r="J59" s="1204"/>
      <c r="K59" s="1205"/>
      <c r="L59" s="1228" t="str">
        <f>DBCS(入力用②!J50)</f>
        <v/>
      </c>
      <c r="M59" s="1229"/>
      <c r="N59" s="1229"/>
      <c r="O59" s="1229"/>
      <c r="P59" s="1229"/>
      <c r="Q59" s="1229"/>
      <c r="R59" s="1229"/>
      <c r="S59" s="1229"/>
      <c r="T59" s="1229"/>
      <c r="U59" s="1229"/>
      <c r="V59" s="1229"/>
      <c r="W59" s="1229"/>
      <c r="X59" s="1229"/>
      <c r="Y59" s="1229"/>
      <c r="Z59" s="1229"/>
      <c r="AA59" s="1229"/>
      <c r="AB59" s="1229"/>
      <c r="AC59" s="1229"/>
      <c r="AD59" s="1229"/>
      <c r="AE59" s="1229"/>
      <c r="AF59" s="1229"/>
      <c r="AG59" s="1229"/>
      <c r="AH59" s="1229"/>
      <c r="AI59" s="1229"/>
      <c r="AJ59" s="1230"/>
    </row>
    <row r="60" spans="4:38" ht="21" customHeight="1">
      <c r="D60" s="1206"/>
      <c r="E60" s="1207"/>
      <c r="F60" s="1207"/>
      <c r="G60" s="1207"/>
      <c r="H60" s="1207"/>
      <c r="I60" s="1207"/>
      <c r="J60" s="1207"/>
      <c r="K60" s="1208"/>
      <c r="L60" s="1231">
        <f>入力用②!J51</f>
        <v>0</v>
      </c>
      <c r="M60" s="1232"/>
      <c r="N60" s="1232"/>
      <c r="O60" s="1232"/>
      <c r="P60" s="1232"/>
      <c r="Q60" s="1232"/>
      <c r="R60" s="1232"/>
      <c r="S60" s="1232"/>
      <c r="T60" s="1232"/>
      <c r="U60" s="1232"/>
      <c r="V60" s="1232"/>
      <c r="W60" s="1232"/>
      <c r="X60" s="1232"/>
      <c r="Y60" s="1232"/>
      <c r="Z60" s="1232"/>
      <c r="AA60" s="1232"/>
      <c r="AB60" s="1232"/>
      <c r="AC60" s="1232"/>
      <c r="AD60" s="1232"/>
      <c r="AE60" s="1232"/>
      <c r="AF60" s="1232"/>
      <c r="AG60" s="1232"/>
      <c r="AH60" s="1232"/>
      <c r="AI60" s="1232"/>
      <c r="AJ60" s="1233"/>
    </row>
    <row r="62" spans="4:38">
      <c r="AG62" s="1065">
        <f ca="1">NOW()</f>
        <v>46149.615600810183</v>
      </c>
      <c r="AH62" s="1065"/>
      <c r="AI62" s="1065"/>
      <c r="AJ62" s="1065"/>
      <c r="AK62" s="1065"/>
      <c r="AL62" s="1065"/>
    </row>
    <row r="63" spans="4:38">
      <c r="AL63" s="98" t="str">
        <f>"Ver. "&amp;入力用②!$BB$1</f>
        <v>Ver. 240829</v>
      </c>
    </row>
    <row r="65" spans="2:29">
      <c r="B65" s="77" t="s">
        <v>91</v>
      </c>
    </row>
    <row r="66" spans="2:29" ht="15" customHeight="1">
      <c r="B66" s="1285" t="s">
        <v>92</v>
      </c>
      <c r="C66" s="1285"/>
      <c r="D66" s="1285"/>
      <c r="E66" s="1285"/>
      <c r="F66" s="1285"/>
      <c r="G66" s="1285"/>
      <c r="H66" s="1285"/>
      <c r="I66" s="1285"/>
      <c r="J66" s="1285"/>
      <c r="K66" s="1285"/>
      <c r="L66" s="1285"/>
      <c r="M66" s="1285"/>
      <c r="N66" s="1285"/>
      <c r="O66" s="1285"/>
      <c r="P66" s="1285"/>
      <c r="Q66" s="1285"/>
      <c r="R66" s="1285"/>
      <c r="S66" s="1285"/>
      <c r="T66" s="1325" t="s">
        <v>227</v>
      </c>
      <c r="U66" s="1286"/>
      <c r="V66" s="1286"/>
      <c r="W66" s="1286"/>
      <c r="X66" s="1286"/>
      <c r="Y66" s="1286"/>
      <c r="Z66" s="1286"/>
      <c r="AA66" s="1286"/>
      <c r="AB66" s="1286"/>
      <c r="AC66" s="1326"/>
    </row>
    <row r="67" spans="2:29" ht="15" customHeight="1">
      <c r="B67" s="1285"/>
      <c r="C67" s="1285"/>
      <c r="D67" s="1285"/>
      <c r="E67" s="1285"/>
      <c r="F67" s="1285"/>
      <c r="G67" s="1285"/>
      <c r="H67" s="1285"/>
      <c r="I67" s="1285"/>
      <c r="J67" s="1285"/>
      <c r="K67" s="1285"/>
      <c r="L67" s="1285"/>
      <c r="M67" s="1285"/>
      <c r="N67" s="1285"/>
      <c r="O67" s="1285"/>
      <c r="P67" s="1285"/>
      <c r="Q67" s="1285"/>
      <c r="R67" s="1285"/>
      <c r="S67" s="1285"/>
      <c r="T67" s="1327"/>
      <c r="U67" s="1328"/>
      <c r="V67" s="1328"/>
      <c r="W67" s="1328"/>
      <c r="X67" s="1328"/>
      <c r="Y67" s="1328"/>
      <c r="Z67" s="1328"/>
      <c r="AA67" s="1328"/>
      <c r="AB67" s="1328"/>
      <c r="AC67" s="1329"/>
    </row>
    <row r="68" spans="2:29" ht="18" customHeight="1">
      <c r="B68" s="1319" t="s">
        <v>95</v>
      </c>
      <c r="C68" s="1320"/>
      <c r="D68" s="1320"/>
      <c r="E68" s="1320"/>
      <c r="F68" s="1320"/>
      <c r="G68" s="1320"/>
      <c r="H68" s="1320"/>
      <c r="I68" s="1320"/>
      <c r="J68" s="1320"/>
      <c r="K68" s="1320"/>
      <c r="L68" s="1320"/>
      <c r="M68" s="1320"/>
      <c r="N68" s="1320"/>
      <c r="O68" s="1320"/>
      <c r="P68" s="1320"/>
      <c r="Q68" s="1320"/>
      <c r="R68" s="1320"/>
      <c r="S68" s="1321"/>
      <c r="T68" s="1185" t="s">
        <v>96</v>
      </c>
      <c r="U68" s="1189">
        <f>入力用②!V58</f>
        <v>0</v>
      </c>
      <c r="V68" s="1189"/>
      <c r="W68" s="1189"/>
      <c r="X68" s="1189"/>
      <c r="Y68" s="1189"/>
      <c r="Z68" s="1189"/>
      <c r="AA68" s="1189"/>
      <c r="AB68" s="1189"/>
      <c r="AC68" s="1190"/>
    </row>
    <row r="69" spans="2:29" ht="18" customHeight="1">
      <c r="B69" s="1322"/>
      <c r="C69" s="1323"/>
      <c r="D69" s="1323"/>
      <c r="E69" s="1323"/>
      <c r="F69" s="1323"/>
      <c r="G69" s="1323"/>
      <c r="H69" s="1323"/>
      <c r="I69" s="1323"/>
      <c r="J69" s="1323"/>
      <c r="K69" s="1323"/>
      <c r="L69" s="1323"/>
      <c r="M69" s="1323"/>
      <c r="N69" s="1323"/>
      <c r="O69" s="1323"/>
      <c r="P69" s="1323"/>
      <c r="Q69" s="1323"/>
      <c r="R69" s="1323"/>
      <c r="S69" s="1324"/>
      <c r="T69" s="1186"/>
      <c r="U69" s="1189"/>
      <c r="V69" s="1189"/>
      <c r="W69" s="1189"/>
      <c r="X69" s="1189"/>
      <c r="Y69" s="1189"/>
      <c r="Z69" s="1189"/>
      <c r="AA69" s="1189"/>
      <c r="AB69" s="1189"/>
      <c r="AC69" s="1190"/>
    </row>
    <row r="70" spans="2:29" ht="18" customHeight="1">
      <c r="B70" s="1283"/>
      <c r="C70" s="1284"/>
      <c r="D70" s="1295" t="s">
        <v>228</v>
      </c>
      <c r="E70" s="1296"/>
      <c r="F70" s="1296"/>
      <c r="G70" s="1296"/>
      <c r="H70" s="1296"/>
      <c r="I70" s="1296"/>
      <c r="J70" s="1296"/>
      <c r="K70" s="1296"/>
      <c r="L70" s="1296"/>
      <c r="M70" s="1296"/>
      <c r="N70" s="1296"/>
      <c r="O70" s="1296"/>
      <c r="P70" s="1296"/>
      <c r="Q70" s="1296"/>
      <c r="R70" s="1296"/>
      <c r="S70" s="1297"/>
      <c r="T70" s="1187" t="s">
        <v>96</v>
      </c>
      <c r="U70" s="1291">
        <f>入力用②!V60</f>
        <v>0</v>
      </c>
      <c r="V70" s="1291"/>
      <c r="W70" s="1291"/>
      <c r="X70" s="1291"/>
      <c r="Y70" s="1291"/>
      <c r="Z70" s="1291"/>
      <c r="AA70" s="1291"/>
      <c r="AB70" s="1291"/>
      <c r="AC70" s="1292"/>
    </row>
    <row r="71" spans="2:29" ht="18" customHeight="1">
      <c r="B71" s="1283"/>
      <c r="C71" s="1284"/>
      <c r="D71" s="1298"/>
      <c r="E71" s="1299"/>
      <c r="F71" s="1299"/>
      <c r="G71" s="1299"/>
      <c r="H71" s="1299"/>
      <c r="I71" s="1299"/>
      <c r="J71" s="1299"/>
      <c r="K71" s="1299"/>
      <c r="L71" s="1299"/>
      <c r="M71" s="1299"/>
      <c r="N71" s="1299"/>
      <c r="O71" s="1299"/>
      <c r="P71" s="1299"/>
      <c r="Q71" s="1299"/>
      <c r="R71" s="1299"/>
      <c r="S71" s="1300"/>
      <c r="T71" s="1188"/>
      <c r="U71" s="1293"/>
      <c r="V71" s="1293"/>
      <c r="W71" s="1293"/>
      <c r="X71" s="1293"/>
      <c r="Y71" s="1293"/>
      <c r="Z71" s="1293"/>
      <c r="AA71" s="1293"/>
      <c r="AB71" s="1293"/>
      <c r="AC71" s="1294"/>
    </row>
    <row r="72" spans="2:29" ht="18" customHeight="1">
      <c r="B72" s="1283"/>
      <c r="C72" s="1284"/>
      <c r="D72" s="1191" t="s">
        <v>229</v>
      </c>
      <c r="E72" s="1192"/>
      <c r="F72" s="1192"/>
      <c r="G72" s="1192"/>
      <c r="H72" s="1192"/>
      <c r="I72" s="1192"/>
      <c r="J72" s="1192"/>
      <c r="K72" s="1192"/>
      <c r="L72" s="1192"/>
      <c r="M72" s="1192"/>
      <c r="N72" s="1192"/>
      <c r="O72" s="1192"/>
      <c r="P72" s="1192"/>
      <c r="Q72" s="1192"/>
      <c r="R72" s="1192"/>
      <c r="S72" s="1193"/>
      <c r="T72" s="1187" t="s">
        <v>96</v>
      </c>
      <c r="U72" s="1291">
        <f>入力用②!V62</f>
        <v>0</v>
      </c>
      <c r="V72" s="1291"/>
      <c r="W72" s="1291"/>
      <c r="X72" s="1291"/>
      <c r="Y72" s="1291"/>
      <c r="Z72" s="1291"/>
      <c r="AA72" s="1291"/>
      <c r="AB72" s="1291"/>
      <c r="AC72" s="1292"/>
    </row>
    <row r="73" spans="2:29" ht="18" customHeight="1">
      <c r="B73" s="1283"/>
      <c r="C73" s="1284"/>
      <c r="D73" s="1194"/>
      <c r="E73" s="1195"/>
      <c r="F73" s="1195"/>
      <c r="G73" s="1195"/>
      <c r="H73" s="1195"/>
      <c r="I73" s="1195"/>
      <c r="J73" s="1195"/>
      <c r="K73" s="1195"/>
      <c r="L73" s="1195"/>
      <c r="M73" s="1195"/>
      <c r="N73" s="1195"/>
      <c r="O73" s="1195"/>
      <c r="P73" s="1195"/>
      <c r="Q73" s="1195"/>
      <c r="R73" s="1195"/>
      <c r="S73" s="1196"/>
      <c r="T73" s="1188"/>
      <c r="U73" s="1293"/>
      <c r="V73" s="1293"/>
      <c r="W73" s="1293"/>
      <c r="X73" s="1293"/>
      <c r="Y73" s="1293"/>
      <c r="Z73" s="1293"/>
      <c r="AA73" s="1293"/>
      <c r="AB73" s="1293"/>
      <c r="AC73" s="1294"/>
    </row>
    <row r="74" spans="2:29" ht="18" customHeight="1">
      <c r="B74" s="1283"/>
      <c r="C74" s="1284"/>
      <c r="D74" s="1191" t="s">
        <v>230</v>
      </c>
      <c r="E74" s="1192"/>
      <c r="F74" s="1192"/>
      <c r="G74" s="1192"/>
      <c r="H74" s="1192"/>
      <c r="I74" s="1192"/>
      <c r="J74" s="1192"/>
      <c r="K74" s="1192"/>
      <c r="L74" s="1192"/>
      <c r="M74" s="1192"/>
      <c r="N74" s="1192"/>
      <c r="O74" s="1192"/>
      <c r="P74" s="1192"/>
      <c r="Q74" s="1192"/>
      <c r="R74" s="1192"/>
      <c r="S74" s="1193"/>
      <c r="T74" s="1187" t="s">
        <v>96</v>
      </c>
      <c r="U74" s="1291">
        <f>入力用②!V64</f>
        <v>0</v>
      </c>
      <c r="V74" s="1291"/>
      <c r="W74" s="1291"/>
      <c r="X74" s="1291"/>
      <c r="Y74" s="1291"/>
      <c r="Z74" s="1291"/>
      <c r="AA74" s="1291"/>
      <c r="AB74" s="1291"/>
      <c r="AC74" s="1292"/>
    </row>
    <row r="75" spans="2:29" ht="18" customHeight="1">
      <c r="B75" s="1283"/>
      <c r="C75" s="1284"/>
      <c r="D75" s="1194"/>
      <c r="E75" s="1195"/>
      <c r="F75" s="1195"/>
      <c r="G75" s="1195"/>
      <c r="H75" s="1195"/>
      <c r="I75" s="1195"/>
      <c r="J75" s="1195"/>
      <c r="K75" s="1195"/>
      <c r="L75" s="1195"/>
      <c r="M75" s="1195"/>
      <c r="N75" s="1195"/>
      <c r="O75" s="1195"/>
      <c r="P75" s="1195"/>
      <c r="Q75" s="1195"/>
      <c r="R75" s="1195"/>
      <c r="S75" s="1196"/>
      <c r="T75" s="1188"/>
      <c r="U75" s="1293"/>
      <c r="V75" s="1293"/>
      <c r="W75" s="1293"/>
      <c r="X75" s="1293"/>
      <c r="Y75" s="1293"/>
      <c r="Z75" s="1293"/>
      <c r="AA75" s="1293"/>
      <c r="AB75" s="1293"/>
      <c r="AC75" s="1294"/>
    </row>
    <row r="76" spans="2:29" ht="18" customHeight="1">
      <c r="B76" s="1283"/>
      <c r="C76" s="1284"/>
      <c r="D76" s="1295" t="s">
        <v>231</v>
      </c>
      <c r="E76" s="1296"/>
      <c r="F76" s="1296"/>
      <c r="G76" s="1296"/>
      <c r="H76" s="1296"/>
      <c r="I76" s="1296"/>
      <c r="J76" s="1296"/>
      <c r="K76" s="1296"/>
      <c r="L76" s="1296"/>
      <c r="M76" s="1296"/>
      <c r="N76" s="1296"/>
      <c r="O76" s="1296"/>
      <c r="P76" s="1296"/>
      <c r="Q76" s="1296"/>
      <c r="R76" s="1296"/>
      <c r="S76" s="1297"/>
      <c r="T76" s="1187" t="s">
        <v>96</v>
      </c>
      <c r="U76" s="1291">
        <f>入力用②!V66</f>
        <v>0</v>
      </c>
      <c r="V76" s="1291"/>
      <c r="W76" s="1291"/>
      <c r="X76" s="1291"/>
      <c r="Y76" s="1291"/>
      <c r="Z76" s="1291"/>
      <c r="AA76" s="1291"/>
      <c r="AB76" s="1291"/>
      <c r="AC76" s="1292"/>
    </row>
    <row r="77" spans="2:29" ht="18" customHeight="1">
      <c r="B77" s="1283"/>
      <c r="C77" s="1284"/>
      <c r="D77" s="1298"/>
      <c r="E77" s="1299"/>
      <c r="F77" s="1299"/>
      <c r="G77" s="1299"/>
      <c r="H77" s="1299"/>
      <c r="I77" s="1299"/>
      <c r="J77" s="1299"/>
      <c r="K77" s="1299"/>
      <c r="L77" s="1299"/>
      <c r="M77" s="1299"/>
      <c r="N77" s="1299"/>
      <c r="O77" s="1299"/>
      <c r="P77" s="1299"/>
      <c r="Q77" s="1299"/>
      <c r="R77" s="1299"/>
      <c r="S77" s="1300"/>
      <c r="T77" s="1188"/>
      <c r="U77" s="1293"/>
      <c r="V77" s="1293"/>
      <c r="W77" s="1293"/>
      <c r="X77" s="1293"/>
      <c r="Y77" s="1293"/>
      <c r="Z77" s="1293"/>
      <c r="AA77" s="1293"/>
      <c r="AB77" s="1293"/>
      <c r="AC77" s="1294"/>
    </row>
    <row r="78" spans="2:29" ht="18" customHeight="1">
      <c r="B78" s="1179" t="s">
        <v>232</v>
      </c>
      <c r="C78" s="1180"/>
      <c r="D78" s="1180"/>
      <c r="E78" s="1180"/>
      <c r="F78" s="1180"/>
      <c r="G78" s="1180"/>
      <c r="H78" s="1180"/>
      <c r="I78" s="1180"/>
      <c r="J78" s="1180"/>
      <c r="K78" s="1180"/>
      <c r="L78" s="1180"/>
      <c r="M78" s="1180"/>
      <c r="N78" s="1180"/>
      <c r="O78" s="1180"/>
      <c r="P78" s="1180"/>
      <c r="Q78" s="1180"/>
      <c r="R78" s="1180"/>
      <c r="S78" s="1181"/>
      <c r="T78" s="1187" t="s">
        <v>96</v>
      </c>
      <c r="U78" s="1291">
        <f>入力用②!V68</f>
        <v>0</v>
      </c>
      <c r="V78" s="1291"/>
      <c r="W78" s="1291"/>
      <c r="X78" s="1291"/>
      <c r="Y78" s="1291"/>
      <c r="Z78" s="1291"/>
      <c r="AA78" s="1291"/>
      <c r="AB78" s="1291"/>
      <c r="AC78" s="1292"/>
    </row>
    <row r="79" spans="2:29" ht="18" customHeight="1">
      <c r="B79" s="1182" t="s">
        <v>103</v>
      </c>
      <c r="C79" s="1183"/>
      <c r="D79" s="1183"/>
      <c r="E79" s="1183"/>
      <c r="F79" s="1183"/>
      <c r="G79" s="1183"/>
      <c r="H79" s="1183"/>
      <c r="I79" s="1183"/>
      <c r="J79" s="1183"/>
      <c r="K79" s="1183"/>
      <c r="L79" s="1183"/>
      <c r="M79" s="1183"/>
      <c r="N79" s="1183"/>
      <c r="O79" s="1183"/>
      <c r="P79" s="1183"/>
      <c r="Q79" s="1183"/>
      <c r="R79" s="1183"/>
      <c r="S79" s="1184"/>
      <c r="T79" s="1188"/>
      <c r="U79" s="1293"/>
      <c r="V79" s="1293"/>
      <c r="W79" s="1293"/>
      <c r="X79" s="1293"/>
      <c r="Y79" s="1293"/>
      <c r="Z79" s="1293"/>
      <c r="AA79" s="1293"/>
      <c r="AB79" s="1293"/>
      <c r="AC79" s="1294"/>
    </row>
    <row r="80" spans="2:29" ht="18" customHeight="1">
      <c r="B80" s="1317"/>
      <c r="C80" s="1318"/>
      <c r="D80" s="1330" t="s">
        <v>104</v>
      </c>
      <c r="E80" s="1278"/>
      <c r="F80" s="1278"/>
      <c r="G80" s="1278"/>
      <c r="H80" s="1278"/>
      <c r="I80" s="1278"/>
      <c r="J80" s="1278"/>
      <c r="K80" s="1278"/>
      <c r="L80" s="1278"/>
      <c r="M80" s="1278"/>
      <c r="N80" s="1278"/>
      <c r="O80" s="1278"/>
      <c r="P80" s="1278"/>
      <c r="Q80" s="1278"/>
      <c r="R80" s="1278"/>
      <c r="S80" s="1279"/>
      <c r="T80" s="1187" t="s">
        <v>96</v>
      </c>
      <c r="U80" s="1291">
        <f>入力用②!V70</f>
        <v>0</v>
      </c>
      <c r="V80" s="1291"/>
      <c r="W80" s="1291"/>
      <c r="X80" s="1291"/>
      <c r="Y80" s="1291"/>
      <c r="Z80" s="1291"/>
      <c r="AA80" s="1291"/>
      <c r="AB80" s="1291"/>
      <c r="AC80" s="1292"/>
    </row>
    <row r="81" spans="2:38" ht="18" customHeight="1">
      <c r="B81" s="1317"/>
      <c r="C81" s="1318"/>
      <c r="D81" s="1331"/>
      <c r="E81" s="1289"/>
      <c r="F81" s="1289"/>
      <c r="G81" s="1289"/>
      <c r="H81" s="1289"/>
      <c r="I81" s="1289"/>
      <c r="J81" s="1289"/>
      <c r="K81" s="1289"/>
      <c r="L81" s="1289"/>
      <c r="M81" s="1289"/>
      <c r="N81" s="1289"/>
      <c r="O81" s="1289"/>
      <c r="P81" s="1289"/>
      <c r="Q81" s="1289"/>
      <c r="R81" s="1289"/>
      <c r="S81" s="1290"/>
      <c r="T81" s="1188"/>
      <c r="U81" s="1293"/>
      <c r="V81" s="1293"/>
      <c r="W81" s="1293"/>
      <c r="X81" s="1293"/>
      <c r="Y81" s="1293"/>
      <c r="Z81" s="1293"/>
      <c r="AA81" s="1293"/>
      <c r="AB81" s="1293"/>
      <c r="AC81" s="1294"/>
    </row>
    <row r="82" spans="2:38" ht="18" customHeight="1">
      <c r="B82" s="1277" t="s">
        <v>105</v>
      </c>
      <c r="C82" s="1278"/>
      <c r="D82" s="1278"/>
      <c r="E82" s="1278"/>
      <c r="F82" s="1278"/>
      <c r="G82" s="1278"/>
      <c r="H82" s="1278"/>
      <c r="I82" s="1278"/>
      <c r="J82" s="1278"/>
      <c r="K82" s="1278"/>
      <c r="L82" s="1278"/>
      <c r="M82" s="1278"/>
      <c r="N82" s="1278"/>
      <c r="O82" s="1278"/>
      <c r="P82" s="1278"/>
      <c r="Q82" s="1278"/>
      <c r="R82" s="1278"/>
      <c r="S82" s="1279"/>
      <c r="T82" s="1187" t="s">
        <v>96</v>
      </c>
      <c r="U82" s="1291">
        <f>入力用②!V72</f>
        <v>0</v>
      </c>
      <c r="V82" s="1291"/>
      <c r="W82" s="1291"/>
      <c r="X82" s="1291"/>
      <c r="Y82" s="1291"/>
      <c r="Z82" s="1291"/>
      <c r="AA82" s="1291"/>
      <c r="AB82" s="1291"/>
      <c r="AC82" s="1292"/>
    </row>
    <row r="83" spans="2:38" ht="18" customHeight="1">
      <c r="B83" s="1288"/>
      <c r="C83" s="1289"/>
      <c r="D83" s="1289"/>
      <c r="E83" s="1289"/>
      <c r="F83" s="1289"/>
      <c r="G83" s="1289"/>
      <c r="H83" s="1289"/>
      <c r="I83" s="1289"/>
      <c r="J83" s="1289"/>
      <c r="K83" s="1289"/>
      <c r="L83" s="1289"/>
      <c r="M83" s="1289"/>
      <c r="N83" s="1289"/>
      <c r="O83" s="1289"/>
      <c r="P83" s="1289"/>
      <c r="Q83" s="1289"/>
      <c r="R83" s="1289"/>
      <c r="S83" s="1290"/>
      <c r="T83" s="1188"/>
      <c r="U83" s="1293"/>
      <c r="V83" s="1293"/>
      <c r="W83" s="1293"/>
      <c r="X83" s="1293"/>
      <c r="Y83" s="1293"/>
      <c r="Z83" s="1293"/>
      <c r="AA83" s="1293"/>
      <c r="AB83" s="1293"/>
      <c r="AC83" s="1294"/>
    </row>
    <row r="84" spans="2:38" ht="18" customHeight="1">
      <c r="B84" s="1277" t="s">
        <v>106</v>
      </c>
      <c r="C84" s="1278"/>
      <c r="D84" s="1278"/>
      <c r="E84" s="1278"/>
      <c r="F84" s="1278"/>
      <c r="G84" s="1278"/>
      <c r="H84" s="1278"/>
      <c r="I84" s="1278"/>
      <c r="J84" s="1278"/>
      <c r="K84" s="1278"/>
      <c r="L84" s="1278"/>
      <c r="M84" s="1278"/>
      <c r="N84" s="1278"/>
      <c r="O84" s="1278"/>
      <c r="P84" s="1278"/>
      <c r="Q84" s="1278"/>
      <c r="R84" s="1278"/>
      <c r="S84" s="1279"/>
      <c r="T84" s="1187" t="s">
        <v>96</v>
      </c>
      <c r="U84" s="1313">
        <f>入力用②!V74</f>
        <v>0</v>
      </c>
      <c r="V84" s="1313"/>
      <c r="W84" s="1313"/>
      <c r="X84" s="1313"/>
      <c r="Y84" s="1313"/>
      <c r="Z84" s="1313"/>
      <c r="AA84" s="1313"/>
      <c r="AB84" s="1313"/>
      <c r="AC84" s="1314"/>
    </row>
    <row r="85" spans="2:38" ht="18" customHeight="1">
      <c r="B85" s="1280"/>
      <c r="C85" s="1281"/>
      <c r="D85" s="1281"/>
      <c r="E85" s="1281"/>
      <c r="F85" s="1281"/>
      <c r="G85" s="1281"/>
      <c r="H85" s="1281"/>
      <c r="I85" s="1281"/>
      <c r="J85" s="1281"/>
      <c r="K85" s="1281"/>
      <c r="L85" s="1281"/>
      <c r="M85" s="1281"/>
      <c r="N85" s="1281"/>
      <c r="O85" s="1281"/>
      <c r="P85" s="1281"/>
      <c r="Q85" s="1281"/>
      <c r="R85" s="1281"/>
      <c r="S85" s="1282"/>
      <c r="T85" s="1301"/>
      <c r="U85" s="1315"/>
      <c r="V85" s="1315"/>
      <c r="W85" s="1315"/>
      <c r="X85" s="1315"/>
      <c r="Y85" s="1315"/>
      <c r="Z85" s="1315"/>
      <c r="AA85" s="1315"/>
      <c r="AB85" s="1315"/>
      <c r="AC85" s="1316"/>
    </row>
    <row r="86" spans="2:38" ht="18" customHeight="1">
      <c r="B86" s="1285" t="s">
        <v>233</v>
      </c>
      <c r="C86" s="1286"/>
      <c r="D86" s="1286"/>
      <c r="E86" s="1286"/>
      <c r="F86" s="1286"/>
      <c r="G86" s="1286"/>
      <c r="H86" s="1286"/>
      <c r="I86" s="1286"/>
      <c r="J86" s="1286"/>
      <c r="K86" s="1286"/>
      <c r="L86" s="1286"/>
      <c r="M86" s="1286"/>
      <c r="N86" s="1286"/>
      <c r="O86" s="1286"/>
      <c r="P86" s="1286"/>
      <c r="Q86" s="1286"/>
      <c r="R86" s="1286"/>
      <c r="S86" s="1287"/>
      <c r="T86" s="1332">
        <f>入力用②!V76</f>
        <v>0</v>
      </c>
      <c r="U86" s="1333"/>
      <c r="V86" s="1333"/>
      <c r="W86" s="1333"/>
      <c r="X86" s="1333"/>
      <c r="Y86" s="1333"/>
      <c r="Z86" s="1333"/>
      <c r="AA86" s="1333"/>
      <c r="AB86" s="1333"/>
      <c r="AC86" s="1334"/>
    </row>
    <row r="87" spans="2:38" ht="18" customHeight="1">
      <c r="B87" s="1288"/>
      <c r="C87" s="1289"/>
      <c r="D87" s="1289"/>
      <c r="E87" s="1289"/>
      <c r="F87" s="1289"/>
      <c r="G87" s="1289"/>
      <c r="H87" s="1289"/>
      <c r="I87" s="1289"/>
      <c r="J87" s="1289"/>
      <c r="K87" s="1289"/>
      <c r="L87" s="1289"/>
      <c r="M87" s="1289"/>
      <c r="N87" s="1289"/>
      <c r="O87" s="1289"/>
      <c r="P87" s="1289"/>
      <c r="Q87" s="1289"/>
      <c r="R87" s="1289"/>
      <c r="S87" s="1290"/>
      <c r="T87" s="1335"/>
      <c r="U87" s="1336"/>
      <c r="V87" s="1336"/>
      <c r="W87" s="1336"/>
      <c r="X87" s="1336"/>
      <c r="Y87" s="1336"/>
      <c r="Z87" s="1336"/>
      <c r="AA87" s="1336"/>
      <c r="AB87" s="1336"/>
      <c r="AC87" s="1337"/>
    </row>
    <row r="88" spans="2:38" ht="18" customHeight="1">
      <c r="B88" s="1277" t="s">
        <v>109</v>
      </c>
      <c r="C88" s="1278"/>
      <c r="D88" s="1278"/>
      <c r="E88" s="1278"/>
      <c r="F88" s="1278"/>
      <c r="G88" s="1278"/>
      <c r="H88" s="1278"/>
      <c r="I88" s="1278"/>
      <c r="J88" s="1278"/>
      <c r="K88" s="1278"/>
      <c r="L88" s="1278"/>
      <c r="M88" s="1278"/>
      <c r="N88" s="1278"/>
      <c r="O88" s="1278"/>
      <c r="P88" s="1278"/>
      <c r="Q88" s="1278"/>
      <c r="R88" s="1278"/>
      <c r="S88" s="1279"/>
      <c r="T88" s="1338" t="str">
        <f>入力用②!V80</f>
        <v/>
      </c>
      <c r="U88" s="1339"/>
      <c r="V88" s="1339"/>
      <c r="W88" s="1339"/>
      <c r="X88" s="1339"/>
      <c r="Y88" s="1339"/>
      <c r="Z88" s="1339"/>
      <c r="AA88" s="1339"/>
      <c r="AB88" s="1339"/>
      <c r="AC88" s="1340"/>
    </row>
    <row r="89" spans="2:38" ht="18" customHeight="1" thickBot="1">
      <c r="B89" s="1280"/>
      <c r="C89" s="1281"/>
      <c r="D89" s="1281"/>
      <c r="E89" s="1281"/>
      <c r="F89" s="1281"/>
      <c r="G89" s="1281"/>
      <c r="H89" s="1281"/>
      <c r="I89" s="1281"/>
      <c r="J89" s="1281"/>
      <c r="K89" s="1281"/>
      <c r="L89" s="1281"/>
      <c r="M89" s="1281"/>
      <c r="N89" s="1281"/>
      <c r="O89" s="1281"/>
      <c r="P89" s="1281"/>
      <c r="Q89" s="1281"/>
      <c r="R89" s="1281"/>
      <c r="S89" s="1282"/>
      <c r="T89" s="1341"/>
      <c r="U89" s="1342"/>
      <c r="V89" s="1342"/>
      <c r="W89" s="1342"/>
      <c r="X89" s="1342"/>
      <c r="Y89" s="1342"/>
      <c r="Z89" s="1342"/>
      <c r="AA89" s="1342"/>
      <c r="AB89" s="1342"/>
      <c r="AC89" s="1343"/>
    </row>
    <row r="90" spans="2:38">
      <c r="N90" s="255"/>
      <c r="O90" s="255"/>
      <c r="P90" s="255"/>
      <c r="S90" s="80" t="s">
        <v>234</v>
      </c>
      <c r="T90" s="1071">
        <f>入力用②!V78</f>
        <v>0</v>
      </c>
      <c r="U90" s="1426"/>
      <c r="V90" s="1426"/>
      <c r="W90" s="1426"/>
      <c r="X90" s="1426"/>
      <c r="Y90" s="1426"/>
      <c r="Z90" s="1426"/>
      <c r="AA90" s="1426"/>
      <c r="AB90" s="1426"/>
      <c r="AC90" s="1426"/>
    </row>
    <row r="94" spans="2:38" ht="16.149999999999999" customHeight="1">
      <c r="B94" s="77" t="s">
        <v>235</v>
      </c>
    </row>
    <row r="95" spans="2:38" ht="30" customHeight="1">
      <c r="B95" s="1302"/>
      <c r="C95" s="1362"/>
      <c r="D95" s="1362"/>
      <c r="E95" s="1362"/>
      <c r="F95" s="1362"/>
      <c r="G95" s="1362"/>
      <c r="H95" s="1362"/>
      <c r="I95" s="1362"/>
      <c r="J95" s="1362"/>
      <c r="K95" s="1362"/>
      <c r="L95" s="1362"/>
      <c r="M95" s="1362"/>
      <c r="N95" s="1362"/>
      <c r="O95" s="1362"/>
      <c r="P95" s="1362"/>
      <c r="Q95" s="1362"/>
      <c r="R95" s="1363"/>
      <c r="S95" s="1364" t="str">
        <f>入力用②!S87</f>
        <v/>
      </c>
      <c r="T95" s="1304"/>
      <c r="U95" s="1304"/>
      <c r="V95" s="1304"/>
      <c r="W95" s="1304"/>
      <c r="X95" s="1305" t="str">
        <f>入力用②!V87</f>
        <v/>
      </c>
      <c r="Y95" s="1305"/>
      <c r="Z95" s="1305"/>
      <c r="AA95" s="1365" t="s">
        <v>93</v>
      </c>
      <c r="AB95" s="1365"/>
      <c r="AC95" s="1365"/>
      <c r="AD95" s="1366"/>
      <c r="AE95" s="1308" t="s">
        <v>109</v>
      </c>
      <c r="AF95" s="1308"/>
      <c r="AG95" s="1308"/>
      <c r="AH95" s="1308"/>
      <c r="AI95" s="1308"/>
      <c r="AJ95" s="1308"/>
      <c r="AK95" s="1308"/>
      <c r="AL95" s="1309"/>
    </row>
    <row r="96" spans="2:38" ht="18" customHeight="1">
      <c r="B96" s="1083" t="s">
        <v>236</v>
      </c>
      <c r="C96" s="1084"/>
      <c r="D96" s="1084"/>
      <c r="E96" s="1084"/>
      <c r="F96" s="1084"/>
      <c r="G96" s="1084"/>
      <c r="H96" s="1084"/>
      <c r="I96" s="1084"/>
      <c r="J96" s="1084"/>
      <c r="K96" s="1084"/>
      <c r="L96" s="1084"/>
      <c r="M96" s="1084"/>
      <c r="N96" s="1084"/>
      <c r="O96" s="1084"/>
      <c r="P96" s="1084"/>
      <c r="Q96" s="1084"/>
      <c r="R96" s="1084"/>
      <c r="S96" s="1072" t="s">
        <v>114</v>
      </c>
      <c r="T96" s="1085" t="str">
        <f>入力用②!T88</f>
        <v/>
      </c>
      <c r="U96" s="1086"/>
      <c r="V96" s="1086"/>
      <c r="W96" s="1086"/>
      <c r="X96" s="1086"/>
      <c r="Y96" s="1086"/>
      <c r="Z96" s="1086"/>
      <c r="AA96" s="1086"/>
      <c r="AB96" s="1088" t="str">
        <f>IF(OR(入力用②!T88="",入力用②!Z88="円"),"",入力用②!Z88)</f>
        <v/>
      </c>
      <c r="AC96" s="979"/>
      <c r="AD96" s="1089"/>
      <c r="AE96" s="1077" t="str">
        <f>入力用②!AE88</f>
        <v/>
      </c>
      <c r="AF96" s="1078"/>
      <c r="AG96" s="1078"/>
      <c r="AH96" s="1078"/>
      <c r="AI96" s="1078"/>
      <c r="AJ96" s="1078"/>
      <c r="AK96" s="1078"/>
      <c r="AL96" s="1079"/>
    </row>
    <row r="97" spans="2:38" ht="18" customHeight="1">
      <c r="B97" s="1083"/>
      <c r="C97" s="1084"/>
      <c r="D97" s="1084"/>
      <c r="E97" s="1084"/>
      <c r="F97" s="1084"/>
      <c r="G97" s="1084"/>
      <c r="H97" s="1084"/>
      <c r="I97" s="1084"/>
      <c r="J97" s="1084"/>
      <c r="K97" s="1084"/>
      <c r="L97" s="1084"/>
      <c r="M97" s="1084"/>
      <c r="N97" s="1084"/>
      <c r="O97" s="1084"/>
      <c r="P97" s="1084"/>
      <c r="Q97" s="1084"/>
      <c r="R97" s="1084"/>
      <c r="S97" s="1073"/>
      <c r="T97" s="1087"/>
      <c r="U97" s="1087"/>
      <c r="V97" s="1087"/>
      <c r="W97" s="1087"/>
      <c r="X97" s="1087"/>
      <c r="Y97" s="1087"/>
      <c r="Z97" s="1087"/>
      <c r="AA97" s="1087"/>
      <c r="AB97" s="522"/>
      <c r="AC97" s="522"/>
      <c r="AD97" s="523"/>
      <c r="AE97" s="1080"/>
      <c r="AF97" s="1081"/>
      <c r="AG97" s="1081"/>
      <c r="AH97" s="1081"/>
      <c r="AI97" s="1081"/>
      <c r="AJ97" s="1081"/>
      <c r="AK97" s="1081"/>
      <c r="AL97" s="1082"/>
    </row>
    <row r="98" spans="2:38" ht="18" customHeight="1">
      <c r="B98" s="1093" t="s">
        <v>115</v>
      </c>
      <c r="C98" s="1094"/>
      <c r="D98" s="1094"/>
      <c r="E98" s="1094"/>
      <c r="F98" s="1094"/>
      <c r="G98" s="1094"/>
      <c r="H98" s="1094"/>
      <c r="I98" s="1094"/>
      <c r="J98" s="1094"/>
      <c r="K98" s="1094"/>
      <c r="L98" s="1094"/>
      <c r="M98" s="1094"/>
      <c r="N98" s="1094"/>
      <c r="O98" s="1094"/>
      <c r="P98" s="1094"/>
      <c r="Q98" s="1094"/>
      <c r="R98" s="1094"/>
      <c r="S98" s="1074" t="s">
        <v>114</v>
      </c>
      <c r="T98" s="1097" t="str">
        <f>入力用②!T92</f>
        <v/>
      </c>
      <c r="U98" s="1097"/>
      <c r="V98" s="1097"/>
      <c r="W98" s="1097"/>
      <c r="X98" s="1097"/>
      <c r="Y98" s="1097"/>
      <c r="Z98" s="1097"/>
      <c r="AA98" s="1097"/>
      <c r="AB98" s="1094" t="str">
        <f>IF(入力用②!T92="","",入力用②!Z92)</f>
        <v/>
      </c>
      <c r="AC98" s="516"/>
      <c r="AD98" s="517"/>
      <c r="AE98" s="1090" t="str">
        <f>入力用②!AE92</f>
        <v/>
      </c>
      <c r="AF98" s="1091"/>
      <c r="AG98" s="1091"/>
      <c r="AH98" s="1091"/>
      <c r="AI98" s="1091"/>
      <c r="AJ98" s="1091"/>
      <c r="AK98" s="1091"/>
      <c r="AL98" s="1092"/>
    </row>
    <row r="99" spans="2:38" ht="18" customHeight="1">
      <c r="B99" s="1095"/>
      <c r="C99" s="1096"/>
      <c r="D99" s="1096"/>
      <c r="E99" s="1096"/>
      <c r="F99" s="1096"/>
      <c r="G99" s="1096"/>
      <c r="H99" s="1096"/>
      <c r="I99" s="1096"/>
      <c r="J99" s="1096"/>
      <c r="K99" s="1096"/>
      <c r="L99" s="1096"/>
      <c r="M99" s="1096"/>
      <c r="N99" s="1096"/>
      <c r="O99" s="1096"/>
      <c r="P99" s="1096"/>
      <c r="Q99" s="1096"/>
      <c r="R99" s="1096"/>
      <c r="S99" s="1073"/>
      <c r="T99" s="1098"/>
      <c r="U99" s="1098"/>
      <c r="V99" s="1098"/>
      <c r="W99" s="1098"/>
      <c r="X99" s="1098"/>
      <c r="Y99" s="1098"/>
      <c r="Z99" s="1098"/>
      <c r="AA99" s="1098"/>
      <c r="AB99" s="522"/>
      <c r="AC99" s="522"/>
      <c r="AD99" s="523"/>
      <c r="AE99" s="1080"/>
      <c r="AF99" s="1081"/>
      <c r="AG99" s="1081"/>
      <c r="AH99" s="1081"/>
      <c r="AI99" s="1081"/>
      <c r="AJ99" s="1081"/>
      <c r="AK99" s="1081"/>
      <c r="AL99" s="1082"/>
    </row>
    <row r="100" spans="2:38" ht="18" customHeight="1">
      <c r="B100" s="1070" t="s">
        <v>237</v>
      </c>
      <c r="C100" s="1066"/>
      <c r="D100" s="1066"/>
      <c r="E100" s="1066"/>
      <c r="F100" s="1066"/>
      <c r="G100" s="1066"/>
      <c r="H100" s="1066"/>
      <c r="I100" s="1066"/>
      <c r="J100" s="1066"/>
      <c r="K100" s="1066"/>
      <c r="L100" s="1066"/>
      <c r="M100" s="1066"/>
      <c r="N100" s="1066"/>
      <c r="O100" s="1066"/>
      <c r="P100" s="1066"/>
      <c r="Q100" s="1066"/>
      <c r="R100" s="1066"/>
      <c r="S100" s="1074" t="s">
        <v>114</v>
      </c>
      <c r="T100" s="1097" t="str">
        <f>入力用②!T96</f>
        <v/>
      </c>
      <c r="U100" s="1097"/>
      <c r="V100" s="1097"/>
      <c r="W100" s="1097"/>
      <c r="X100" s="1097"/>
      <c r="Y100" s="1097"/>
      <c r="Z100" s="1097"/>
      <c r="AA100" s="1097"/>
      <c r="AB100" s="1094" t="str">
        <f>IF(入力用②!T96="","",入力用②!Z96)</f>
        <v/>
      </c>
      <c r="AC100" s="516"/>
      <c r="AD100" s="517"/>
      <c r="AE100" s="1090" t="str">
        <f>入力用②!AE96</f>
        <v/>
      </c>
      <c r="AF100" s="1091"/>
      <c r="AG100" s="1091"/>
      <c r="AH100" s="1091"/>
      <c r="AI100" s="1091"/>
      <c r="AJ100" s="1091"/>
      <c r="AK100" s="1091"/>
      <c r="AL100" s="1092"/>
    </row>
    <row r="101" spans="2:38" ht="18" customHeight="1">
      <c r="B101" s="1070" t="s">
        <v>238</v>
      </c>
      <c r="C101" s="1066"/>
      <c r="D101" s="1066"/>
      <c r="E101" s="1066"/>
      <c r="F101" s="1066"/>
      <c r="G101" s="1066"/>
      <c r="H101" s="1066"/>
      <c r="I101" s="1066"/>
      <c r="J101" s="1066"/>
      <c r="K101" s="1066"/>
      <c r="L101" s="1066"/>
      <c r="M101" s="1066"/>
      <c r="N101" s="1066"/>
      <c r="O101" s="1066"/>
      <c r="P101" s="1066"/>
      <c r="Q101" s="1066"/>
      <c r="R101" s="1066"/>
      <c r="S101" s="1075"/>
      <c r="T101" s="1099"/>
      <c r="U101" s="1099"/>
      <c r="V101" s="1099"/>
      <c r="W101" s="1099"/>
      <c r="X101" s="1099"/>
      <c r="Y101" s="1099"/>
      <c r="Z101" s="1099"/>
      <c r="AA101" s="1099"/>
      <c r="AB101" s="519"/>
      <c r="AC101" s="519"/>
      <c r="AD101" s="520"/>
      <c r="AE101" s="1344"/>
      <c r="AF101" s="1345"/>
      <c r="AG101" s="1345"/>
      <c r="AH101" s="1345"/>
      <c r="AI101" s="1345"/>
      <c r="AJ101" s="1345"/>
      <c r="AK101" s="1345"/>
      <c r="AL101" s="1346"/>
    </row>
    <row r="102" spans="2:38" ht="18" customHeight="1">
      <c r="B102" s="1354" t="str">
        <f>IF(入力用②!T96="","　　　　　　　　　　　　　　　［　　　］",入力用②!B98)</f>
        <v>　　　　　　　　　　　　　　　［　　　］</v>
      </c>
      <c r="C102" s="1355"/>
      <c r="D102" s="1355"/>
      <c r="E102" s="1355"/>
      <c r="F102" s="1355"/>
      <c r="G102" s="1355"/>
      <c r="H102" s="1355"/>
      <c r="I102" s="1355"/>
      <c r="J102" s="1355"/>
      <c r="K102" s="1355"/>
      <c r="L102" s="1355"/>
      <c r="M102" s="1355"/>
      <c r="N102" s="1355"/>
      <c r="O102" s="1355"/>
      <c r="P102" s="1355"/>
      <c r="Q102" s="1355"/>
      <c r="R102" s="1356"/>
      <c r="S102" s="1075"/>
      <c r="T102" s="1099"/>
      <c r="U102" s="1099"/>
      <c r="V102" s="1099"/>
      <c r="W102" s="1099"/>
      <c r="X102" s="1099"/>
      <c r="Y102" s="1099"/>
      <c r="Z102" s="1099"/>
      <c r="AA102" s="1099"/>
      <c r="AB102" s="519"/>
      <c r="AC102" s="519"/>
      <c r="AD102" s="520"/>
      <c r="AE102" s="1344"/>
      <c r="AF102" s="1345"/>
      <c r="AG102" s="1345"/>
      <c r="AH102" s="1345"/>
      <c r="AI102" s="1345"/>
      <c r="AJ102" s="1345"/>
      <c r="AK102" s="1345"/>
      <c r="AL102" s="1346"/>
    </row>
    <row r="103" spans="2:38" ht="18" customHeight="1" thickBot="1">
      <c r="B103" s="1357"/>
      <c r="C103" s="1358"/>
      <c r="D103" s="1358"/>
      <c r="E103" s="1358"/>
      <c r="F103" s="1358"/>
      <c r="G103" s="1358"/>
      <c r="H103" s="1358"/>
      <c r="I103" s="1358"/>
      <c r="J103" s="1358"/>
      <c r="K103" s="1358"/>
      <c r="L103" s="1358"/>
      <c r="M103" s="1358"/>
      <c r="N103" s="1358"/>
      <c r="O103" s="1358"/>
      <c r="P103" s="1358"/>
      <c r="Q103" s="1358"/>
      <c r="R103" s="1359"/>
      <c r="S103" s="1076"/>
      <c r="T103" s="1100"/>
      <c r="U103" s="1100"/>
      <c r="V103" s="1100"/>
      <c r="W103" s="1100"/>
      <c r="X103" s="1100"/>
      <c r="Y103" s="1100"/>
      <c r="Z103" s="1100"/>
      <c r="AA103" s="1100"/>
      <c r="AB103" s="1352"/>
      <c r="AC103" s="1352"/>
      <c r="AD103" s="1353"/>
      <c r="AE103" s="1347"/>
      <c r="AF103" s="1348"/>
      <c r="AG103" s="1348"/>
      <c r="AH103" s="1348"/>
      <c r="AI103" s="1348"/>
      <c r="AJ103" s="1348"/>
      <c r="AK103" s="1348"/>
      <c r="AL103" s="1349"/>
    </row>
    <row r="104" spans="2:38" ht="16.149999999999999" customHeight="1">
      <c r="P104" s="112"/>
      <c r="Q104" s="112"/>
      <c r="R104" s="80" t="s">
        <v>239</v>
      </c>
      <c r="T104" s="1071" t="str">
        <f>IF(入力用②!T90&lt;&gt;"",入力用②!T90,IF(入力用②!T94&lt;&gt;"",入力用②!T94,IF(入力用②!T98&lt;&gt;"",入力用②!T98,"")))</f>
        <v/>
      </c>
      <c r="U104" s="1071"/>
      <c r="V104" s="1071"/>
      <c r="W104" s="1071"/>
      <c r="X104" s="1071"/>
      <c r="Y104" s="1071"/>
      <c r="Z104" s="1071"/>
      <c r="AA104" s="1071"/>
    </row>
    <row r="105" spans="2:38" ht="16.149999999999999" customHeight="1">
      <c r="O105" s="112"/>
      <c r="P105" s="112"/>
      <c r="Q105" s="112"/>
      <c r="R105" s="112"/>
      <c r="S105" s="112"/>
      <c r="T105" s="114"/>
      <c r="U105" s="114"/>
      <c r="V105" s="114"/>
      <c r="W105" s="114"/>
      <c r="X105" s="114"/>
      <c r="Y105" s="114"/>
      <c r="Z105" s="114"/>
      <c r="AA105" s="114"/>
    </row>
    <row r="106" spans="2:38" ht="16.149999999999999" customHeight="1">
      <c r="AG106" s="1065">
        <f ca="1">NOW()</f>
        <v>46149.615600810183</v>
      </c>
      <c r="AH106" s="1065"/>
      <c r="AI106" s="1065"/>
      <c r="AJ106" s="1065"/>
      <c r="AK106" s="1065"/>
      <c r="AL106" s="1065"/>
    </row>
    <row r="107" spans="2:38" ht="16.149999999999999" customHeight="1">
      <c r="AL107" s="98" t="str">
        <f>"Ver. "&amp;入力用②!$BB$1</f>
        <v>Ver. 240829</v>
      </c>
    </row>
    <row r="108" spans="2:38" ht="16.149999999999999" customHeight="1"/>
    <row r="109" spans="2:38" ht="16.149999999999999" customHeight="1">
      <c r="B109" s="77" t="s">
        <v>120</v>
      </c>
    </row>
    <row r="110" spans="2:38" ht="30" customHeight="1">
      <c r="B110" s="1302"/>
      <c r="C110" s="1302"/>
      <c r="D110" s="1302"/>
      <c r="E110" s="1302"/>
      <c r="F110" s="1302"/>
      <c r="G110" s="1302"/>
      <c r="H110" s="1302"/>
      <c r="I110" s="1302"/>
      <c r="J110" s="1302"/>
      <c r="K110" s="1302"/>
      <c r="L110" s="1302"/>
      <c r="M110" s="1302"/>
      <c r="N110" s="1302"/>
      <c r="O110" s="1302"/>
      <c r="P110" s="1302"/>
      <c r="Q110" s="1302"/>
      <c r="R110" s="1302"/>
      <c r="S110" s="1302"/>
      <c r="T110" s="1302"/>
      <c r="U110" s="1302"/>
      <c r="V110" s="1302"/>
      <c r="W110" s="1303"/>
      <c r="X110" s="1304" t="str">
        <f>入力用②!X110</f>
        <v/>
      </c>
      <c r="Y110" s="1304"/>
      <c r="Z110" s="1304"/>
      <c r="AA110" s="1305" t="str">
        <f>入力用②!AA110</f>
        <v/>
      </c>
      <c r="AB110" s="1305"/>
      <c r="AC110" s="1306" t="s">
        <v>93</v>
      </c>
      <c r="AD110" s="1306"/>
      <c r="AE110" s="1307"/>
      <c r="AF110" s="1286" t="s">
        <v>109</v>
      </c>
      <c r="AG110" s="1286"/>
      <c r="AH110" s="1286"/>
      <c r="AI110" s="1286"/>
      <c r="AJ110" s="1286"/>
      <c r="AK110" s="1308"/>
      <c r="AL110" s="1309"/>
    </row>
    <row r="111" spans="2:38" ht="18" customHeight="1">
      <c r="B111" s="109"/>
      <c r="C111" s="110"/>
      <c r="D111" s="110"/>
      <c r="E111" s="110"/>
      <c r="F111" s="110"/>
      <c r="G111" s="110"/>
      <c r="H111" s="110"/>
      <c r="I111" s="110"/>
      <c r="J111" s="110"/>
      <c r="K111" s="110"/>
      <c r="L111" s="110"/>
      <c r="M111" s="110"/>
      <c r="N111" s="110"/>
      <c r="O111" s="113" t="s">
        <v>121</v>
      </c>
      <c r="P111" s="110"/>
      <c r="Q111" s="110"/>
      <c r="R111" s="110"/>
      <c r="S111" s="110"/>
      <c r="T111" s="110"/>
      <c r="U111" s="115"/>
      <c r="V111" s="115"/>
      <c r="W111" s="115"/>
      <c r="X111" s="1360" t="str">
        <f>AA163</f>
        <v/>
      </c>
      <c r="Y111" s="1360"/>
      <c r="Z111" s="1360"/>
      <c r="AA111" s="1360"/>
      <c r="AB111" s="1360"/>
      <c r="AC111" s="1360"/>
      <c r="AD111" s="115"/>
      <c r="AE111" s="116"/>
      <c r="AF111" s="1351" t="str">
        <f>AA167</f>
        <v/>
      </c>
      <c r="AG111" s="1351"/>
      <c r="AH111" s="1351"/>
      <c r="AI111" s="1351"/>
      <c r="AJ111" s="1351"/>
      <c r="AK111" s="125"/>
      <c r="AL111" s="126"/>
    </row>
    <row r="112" spans="2:38" ht="18" customHeight="1">
      <c r="B112" s="109"/>
      <c r="C112" s="110"/>
      <c r="D112" s="110"/>
      <c r="E112" s="110"/>
      <c r="F112" s="110"/>
      <c r="G112" s="110"/>
      <c r="H112" s="110"/>
      <c r="I112" s="110"/>
      <c r="J112" s="110"/>
      <c r="K112" s="110"/>
      <c r="L112" s="110"/>
      <c r="M112" s="110"/>
      <c r="N112" s="110"/>
      <c r="O112" s="113"/>
      <c r="P112" s="1310" t="s">
        <v>122</v>
      </c>
      <c r="Q112" s="812"/>
      <c r="R112" s="812"/>
      <c r="S112" s="812"/>
      <c r="T112" s="812"/>
      <c r="U112" s="812"/>
      <c r="V112" s="812"/>
      <c r="W112" s="1311"/>
      <c r="X112" s="1361"/>
      <c r="Y112" s="1361"/>
      <c r="Z112" s="1361"/>
      <c r="AA112" s="1361"/>
      <c r="AB112" s="1361"/>
      <c r="AC112" s="1361"/>
      <c r="AD112" s="117"/>
      <c r="AE112" s="118"/>
      <c r="AF112" s="1105"/>
      <c r="AG112" s="1105"/>
      <c r="AH112" s="1105"/>
      <c r="AI112" s="1105"/>
      <c r="AJ112" s="1105"/>
      <c r="AK112" s="127"/>
      <c r="AL112" s="128"/>
    </row>
    <row r="113" spans="2:38" ht="18" customHeight="1">
      <c r="B113" s="109"/>
      <c r="C113" s="110"/>
      <c r="D113" s="110"/>
      <c r="E113" s="110"/>
      <c r="F113" s="110"/>
      <c r="G113" s="110"/>
      <c r="H113" s="110"/>
      <c r="I113" s="110"/>
      <c r="J113" s="110"/>
      <c r="K113" s="110"/>
      <c r="L113" s="110"/>
      <c r="M113" s="110"/>
      <c r="N113" s="110"/>
      <c r="O113" s="1104"/>
      <c r="P113" s="1113" t="s">
        <v>228</v>
      </c>
      <c r="Q113" s="1114"/>
      <c r="R113" s="1114"/>
      <c r="S113" s="1114"/>
      <c r="T113" s="1114"/>
      <c r="U113" s="1114"/>
      <c r="V113" s="1114"/>
      <c r="W113" s="1115"/>
      <c r="X113" s="1130" t="str">
        <f>AA169</f>
        <v/>
      </c>
      <c r="Y113" s="1130"/>
      <c r="Z113" s="1130"/>
      <c r="AA113" s="1130"/>
      <c r="AB113" s="1130"/>
      <c r="AC113" s="1130"/>
      <c r="AD113" s="115"/>
      <c r="AE113" s="116"/>
      <c r="AF113" s="1105" t="str">
        <f>AA173</f>
        <v/>
      </c>
      <c r="AG113" s="1105"/>
      <c r="AH113" s="1105"/>
      <c r="AI113" s="1105"/>
      <c r="AJ113" s="1105"/>
      <c r="AK113" s="125"/>
      <c r="AL113" s="126"/>
    </row>
    <row r="114" spans="2:38" ht="18" customHeight="1">
      <c r="B114" s="109"/>
      <c r="C114" s="110"/>
      <c r="D114" s="110"/>
      <c r="E114" s="110"/>
      <c r="F114" s="110"/>
      <c r="G114" s="110"/>
      <c r="H114" s="110"/>
      <c r="I114" s="110"/>
      <c r="J114" s="110"/>
      <c r="K114" s="110"/>
      <c r="L114" s="110"/>
      <c r="M114" s="110"/>
      <c r="N114" s="110"/>
      <c r="O114" s="1104"/>
      <c r="P114" s="1113"/>
      <c r="Q114" s="1114"/>
      <c r="R114" s="1114"/>
      <c r="S114" s="1114"/>
      <c r="T114" s="1114"/>
      <c r="U114" s="1114"/>
      <c r="V114" s="1114"/>
      <c r="W114" s="1115"/>
      <c r="X114" s="1130"/>
      <c r="Y114" s="1130"/>
      <c r="Z114" s="1130"/>
      <c r="AA114" s="1130"/>
      <c r="AB114" s="1130"/>
      <c r="AC114" s="1130"/>
      <c r="AD114" s="117"/>
      <c r="AE114" s="118"/>
      <c r="AF114" s="1105"/>
      <c r="AG114" s="1105"/>
      <c r="AH114" s="1105"/>
      <c r="AI114" s="1105"/>
      <c r="AJ114" s="1105"/>
      <c r="AK114" s="127"/>
      <c r="AL114" s="128"/>
    </row>
    <row r="115" spans="2:38" ht="18" customHeight="1">
      <c r="B115" s="109"/>
      <c r="C115" s="110"/>
      <c r="D115" s="110"/>
      <c r="E115" s="110"/>
      <c r="F115" s="110"/>
      <c r="G115" s="110"/>
      <c r="H115" s="110"/>
      <c r="I115" s="110"/>
      <c r="J115" s="110"/>
      <c r="K115" s="110"/>
      <c r="L115" s="110"/>
      <c r="M115" s="110"/>
      <c r="N115" s="110"/>
      <c r="O115" s="1104"/>
      <c r="P115" s="1113" t="s">
        <v>229</v>
      </c>
      <c r="Q115" s="1114"/>
      <c r="R115" s="1114"/>
      <c r="S115" s="1114"/>
      <c r="T115" s="1114"/>
      <c r="U115" s="1114"/>
      <c r="V115" s="1114"/>
      <c r="W115" s="1115"/>
      <c r="X115" s="1130" t="str">
        <f>AA175</f>
        <v/>
      </c>
      <c r="Y115" s="1130"/>
      <c r="Z115" s="1130"/>
      <c r="AA115" s="1130"/>
      <c r="AB115" s="1130"/>
      <c r="AC115" s="1130"/>
      <c r="AD115" s="115"/>
      <c r="AE115" s="116"/>
      <c r="AF115" s="1105" t="str">
        <f>AA179</f>
        <v/>
      </c>
      <c r="AG115" s="1105"/>
      <c r="AH115" s="1105"/>
      <c r="AI115" s="1105"/>
      <c r="AJ115" s="1105"/>
      <c r="AK115" s="125"/>
      <c r="AL115" s="126"/>
    </row>
    <row r="116" spans="2:38" ht="18" customHeight="1">
      <c r="B116" s="109"/>
      <c r="C116" s="110"/>
      <c r="D116" s="110"/>
      <c r="E116" s="110"/>
      <c r="F116" s="110"/>
      <c r="G116" s="110"/>
      <c r="H116" s="110"/>
      <c r="I116" s="110"/>
      <c r="J116" s="110"/>
      <c r="K116" s="110"/>
      <c r="L116" s="110"/>
      <c r="M116" s="110"/>
      <c r="N116" s="110"/>
      <c r="O116" s="1104"/>
      <c r="P116" s="1113"/>
      <c r="Q116" s="1114"/>
      <c r="R116" s="1114"/>
      <c r="S116" s="1114"/>
      <c r="T116" s="1114"/>
      <c r="U116" s="1114"/>
      <c r="V116" s="1114"/>
      <c r="W116" s="1115"/>
      <c r="X116" s="1130"/>
      <c r="Y116" s="1130"/>
      <c r="Z116" s="1130"/>
      <c r="AA116" s="1130"/>
      <c r="AB116" s="1130"/>
      <c r="AC116" s="1130"/>
      <c r="AD116" s="117"/>
      <c r="AE116" s="118"/>
      <c r="AF116" s="1105"/>
      <c r="AG116" s="1105"/>
      <c r="AH116" s="1105"/>
      <c r="AI116" s="1105"/>
      <c r="AJ116" s="1105"/>
      <c r="AK116" s="127"/>
      <c r="AL116" s="128"/>
    </row>
    <row r="117" spans="2:38" ht="18" customHeight="1">
      <c r="B117" s="1128" t="s">
        <v>127</v>
      </c>
      <c r="C117" s="1129"/>
      <c r="D117" s="1129"/>
      <c r="E117" s="110"/>
      <c r="F117" s="110"/>
      <c r="G117" s="110"/>
      <c r="H117" s="110"/>
      <c r="I117" s="110"/>
      <c r="J117" s="110"/>
      <c r="K117" s="110"/>
      <c r="L117" s="110"/>
      <c r="M117" s="110"/>
      <c r="N117" s="110"/>
      <c r="O117" s="1104"/>
      <c r="P117" s="1113" t="s">
        <v>230</v>
      </c>
      <c r="Q117" s="1114"/>
      <c r="R117" s="1114"/>
      <c r="S117" s="1114"/>
      <c r="T117" s="1114"/>
      <c r="U117" s="1114"/>
      <c r="V117" s="1114"/>
      <c r="W117" s="1115"/>
      <c r="X117" s="1130" t="str">
        <f>AA181</f>
        <v/>
      </c>
      <c r="Y117" s="1130"/>
      <c r="Z117" s="1130"/>
      <c r="AA117" s="1130"/>
      <c r="AB117" s="1130"/>
      <c r="AC117" s="1130"/>
      <c r="AD117" s="115"/>
      <c r="AE117" s="116"/>
      <c r="AF117" s="1105" t="str">
        <f>AA185</f>
        <v/>
      </c>
      <c r="AG117" s="1105"/>
      <c r="AH117" s="1105"/>
      <c r="AI117" s="1105"/>
      <c r="AJ117" s="1105"/>
      <c r="AK117" s="125"/>
      <c r="AL117" s="126"/>
    </row>
    <row r="118" spans="2:38" ht="18" customHeight="1">
      <c r="B118" s="1128"/>
      <c r="C118" s="1129"/>
      <c r="D118" s="1129"/>
      <c r="E118" s="110"/>
      <c r="F118" s="110" t="s">
        <v>128</v>
      </c>
      <c r="G118" s="110"/>
      <c r="H118" s="110"/>
      <c r="I118" s="110"/>
      <c r="J118" s="110"/>
      <c r="K118" s="110"/>
      <c r="L118" s="110"/>
      <c r="M118" s="110"/>
      <c r="N118" s="110"/>
      <c r="O118" s="1104"/>
      <c r="P118" s="1113"/>
      <c r="Q118" s="1114"/>
      <c r="R118" s="1114"/>
      <c r="S118" s="1114"/>
      <c r="T118" s="1114"/>
      <c r="U118" s="1114"/>
      <c r="V118" s="1114"/>
      <c r="W118" s="1115"/>
      <c r="X118" s="1130"/>
      <c r="Y118" s="1130"/>
      <c r="Z118" s="1130"/>
      <c r="AA118" s="1130"/>
      <c r="AB118" s="1130"/>
      <c r="AC118" s="1130"/>
      <c r="AD118" s="117"/>
      <c r="AE118" s="118"/>
      <c r="AF118" s="1105"/>
      <c r="AG118" s="1105"/>
      <c r="AH118" s="1105"/>
      <c r="AI118" s="1105"/>
      <c r="AJ118" s="1105"/>
      <c r="AK118" s="127"/>
      <c r="AL118" s="128"/>
    </row>
    <row r="119" spans="2:38" ht="18" customHeight="1">
      <c r="B119" s="1128"/>
      <c r="C119" s="1129"/>
      <c r="D119" s="1129"/>
      <c r="E119" s="111" t="s">
        <v>240</v>
      </c>
      <c r="F119" s="111"/>
      <c r="G119" s="111"/>
      <c r="H119" s="111"/>
      <c r="I119" s="111"/>
      <c r="J119" s="111"/>
      <c r="K119" s="111"/>
      <c r="L119" s="111"/>
      <c r="M119" s="111"/>
      <c r="N119" s="110"/>
      <c r="O119" s="1104"/>
      <c r="P119" s="1113" t="s">
        <v>231</v>
      </c>
      <c r="Q119" s="1114"/>
      <c r="R119" s="1114"/>
      <c r="S119" s="1114"/>
      <c r="T119" s="1114"/>
      <c r="U119" s="1114"/>
      <c r="V119" s="1114"/>
      <c r="W119" s="1115"/>
      <c r="X119" s="1130" t="str">
        <f>AA187</f>
        <v/>
      </c>
      <c r="Y119" s="1130"/>
      <c r="Z119" s="1130"/>
      <c r="AA119" s="1130"/>
      <c r="AB119" s="1130"/>
      <c r="AC119" s="1130"/>
      <c r="AD119" s="115"/>
      <c r="AE119" s="116"/>
      <c r="AF119" s="1105" t="str">
        <f>AA191</f>
        <v/>
      </c>
      <c r="AG119" s="1105"/>
      <c r="AH119" s="1105"/>
      <c r="AI119" s="1105"/>
      <c r="AJ119" s="1105"/>
      <c r="AK119" s="125"/>
      <c r="AL119" s="126"/>
    </row>
    <row r="120" spans="2:38" ht="18" customHeight="1">
      <c r="B120" s="1128"/>
      <c r="C120" s="1129"/>
      <c r="D120" s="1129"/>
      <c r="E120" s="110" t="s">
        <v>241</v>
      </c>
      <c r="F120" s="110"/>
      <c r="G120" s="110"/>
      <c r="H120" s="110"/>
      <c r="I120" s="110"/>
      <c r="J120" s="110"/>
      <c r="K120" s="110"/>
      <c r="L120" s="110"/>
      <c r="M120" s="110"/>
      <c r="N120" s="110"/>
      <c r="O120" s="1104"/>
      <c r="P120" s="1113"/>
      <c r="Q120" s="1114"/>
      <c r="R120" s="1114"/>
      <c r="S120" s="1114"/>
      <c r="T120" s="1114"/>
      <c r="U120" s="1114"/>
      <c r="V120" s="1114"/>
      <c r="W120" s="1115"/>
      <c r="X120" s="1130"/>
      <c r="Y120" s="1130"/>
      <c r="Z120" s="1130"/>
      <c r="AA120" s="1130"/>
      <c r="AB120" s="1130"/>
      <c r="AC120" s="1130"/>
      <c r="AD120" s="115"/>
      <c r="AE120" s="116"/>
      <c r="AF120" s="1105"/>
      <c r="AG120" s="1105"/>
      <c r="AH120" s="1105"/>
      <c r="AI120" s="1105"/>
      <c r="AJ120" s="1105"/>
      <c r="AK120" s="125"/>
      <c r="AL120" s="126"/>
    </row>
    <row r="121" spans="2:38" ht="18" customHeight="1">
      <c r="B121" s="109"/>
      <c r="C121" s="110"/>
      <c r="D121" s="110"/>
      <c r="E121" s="110"/>
      <c r="F121" s="110"/>
      <c r="G121" s="110"/>
      <c r="H121" s="110"/>
      <c r="I121" s="110"/>
      <c r="J121" s="110"/>
      <c r="K121" s="110"/>
      <c r="L121" s="110"/>
      <c r="M121" s="110"/>
      <c r="N121" s="110"/>
      <c r="O121" s="1106" t="s">
        <v>132</v>
      </c>
      <c r="P121" s="1106"/>
      <c r="Q121" s="1106"/>
      <c r="R121" s="1106"/>
      <c r="S121" s="1106"/>
      <c r="T121" s="1106"/>
      <c r="U121" s="1106"/>
      <c r="V121" s="1106"/>
      <c r="W121" s="1106"/>
      <c r="X121" s="1111" t="str">
        <f>AA193</f>
        <v/>
      </c>
      <c r="Y121" s="1111"/>
      <c r="Z121" s="1111"/>
      <c r="AA121" s="1111"/>
      <c r="AB121" s="1111"/>
      <c r="AC121" s="1111"/>
      <c r="AD121" s="119"/>
      <c r="AE121" s="120"/>
      <c r="AF121" s="1105" t="str">
        <f>AA197</f>
        <v/>
      </c>
      <c r="AG121" s="1105"/>
      <c r="AH121" s="1105"/>
      <c r="AI121" s="1105"/>
      <c r="AJ121" s="1105"/>
      <c r="AK121" s="129"/>
      <c r="AL121" s="130"/>
    </row>
    <row r="122" spans="2:38" ht="18" customHeight="1">
      <c r="B122" s="109"/>
      <c r="C122" s="110"/>
      <c r="D122" s="110"/>
      <c r="E122" s="110"/>
      <c r="F122" s="110"/>
      <c r="G122" s="110"/>
      <c r="H122" s="110"/>
      <c r="I122" s="110"/>
      <c r="J122" s="110"/>
      <c r="K122" s="110"/>
      <c r="L122" s="110"/>
      <c r="M122" s="110"/>
      <c r="N122" s="110"/>
      <c r="O122" s="1107"/>
      <c r="P122" s="1108"/>
      <c r="Q122" s="1108"/>
      <c r="R122" s="1108"/>
      <c r="S122" s="1108"/>
      <c r="T122" s="1108"/>
      <c r="U122" s="1108"/>
      <c r="V122" s="1108"/>
      <c r="W122" s="1108"/>
      <c r="X122" s="1111"/>
      <c r="Y122" s="1111"/>
      <c r="Z122" s="1111"/>
      <c r="AA122" s="1111"/>
      <c r="AB122" s="1111"/>
      <c r="AC122" s="1111"/>
      <c r="AD122" s="121"/>
      <c r="AE122" s="122"/>
      <c r="AF122" s="1105"/>
      <c r="AG122" s="1105"/>
      <c r="AH122" s="1105"/>
      <c r="AI122" s="1105"/>
      <c r="AJ122" s="1105"/>
      <c r="AK122" s="127"/>
      <c r="AL122" s="128"/>
    </row>
    <row r="123" spans="2:38" ht="18" customHeight="1">
      <c r="B123" s="109"/>
      <c r="C123" s="110"/>
      <c r="D123" s="110"/>
      <c r="E123" s="110"/>
      <c r="F123" s="110"/>
      <c r="G123" s="110"/>
      <c r="H123" s="110"/>
      <c r="I123" s="110"/>
      <c r="J123" s="110"/>
      <c r="K123" s="110"/>
      <c r="L123" s="110"/>
      <c r="M123" s="110"/>
      <c r="N123" s="110"/>
      <c r="O123" s="1104"/>
      <c r="P123" s="1122" t="s">
        <v>104</v>
      </c>
      <c r="Q123" s="1123"/>
      <c r="R123" s="1123"/>
      <c r="S123" s="1123"/>
      <c r="T123" s="1123"/>
      <c r="U123" s="1123"/>
      <c r="V123" s="1123"/>
      <c r="W123" s="1124"/>
      <c r="X123" s="1111" t="str">
        <f>AA199</f>
        <v/>
      </c>
      <c r="Y123" s="1111"/>
      <c r="Z123" s="1111"/>
      <c r="AA123" s="1111"/>
      <c r="AB123" s="1111"/>
      <c r="AC123" s="1111"/>
      <c r="AD123" s="123"/>
      <c r="AE123" s="124"/>
      <c r="AF123" s="1105" t="str">
        <f>AA203</f>
        <v/>
      </c>
      <c r="AG123" s="1105"/>
      <c r="AH123" s="1105"/>
      <c r="AI123" s="1105"/>
      <c r="AJ123" s="1105"/>
      <c r="AK123" s="125"/>
      <c r="AL123" s="126"/>
    </row>
    <row r="124" spans="2:38" ht="18" customHeight="1">
      <c r="B124" s="109"/>
      <c r="C124" s="110"/>
      <c r="D124" s="110"/>
      <c r="E124" s="110"/>
      <c r="F124" s="110"/>
      <c r="G124" s="110"/>
      <c r="H124" s="110"/>
      <c r="I124" s="110"/>
      <c r="J124" s="110"/>
      <c r="K124" s="110"/>
      <c r="L124" s="110"/>
      <c r="M124" s="110"/>
      <c r="N124" s="110"/>
      <c r="O124" s="1104"/>
      <c r="P124" s="1125"/>
      <c r="Q124" s="1126"/>
      <c r="R124" s="1126"/>
      <c r="S124" s="1126"/>
      <c r="T124" s="1126"/>
      <c r="U124" s="1126"/>
      <c r="V124" s="1126"/>
      <c r="W124" s="1127"/>
      <c r="X124" s="1111"/>
      <c r="Y124" s="1111"/>
      <c r="Z124" s="1111"/>
      <c r="AA124" s="1111"/>
      <c r="AB124" s="1111"/>
      <c r="AC124" s="1111"/>
      <c r="AD124" s="123"/>
      <c r="AE124" s="124"/>
      <c r="AF124" s="1105"/>
      <c r="AG124" s="1105"/>
      <c r="AH124" s="1105"/>
      <c r="AI124" s="1105"/>
      <c r="AJ124" s="1105"/>
      <c r="AK124" s="125"/>
      <c r="AL124" s="126"/>
    </row>
    <row r="125" spans="2:38" ht="18" customHeight="1">
      <c r="B125" s="109"/>
      <c r="C125" s="110"/>
      <c r="D125" s="110"/>
      <c r="E125" s="110"/>
      <c r="F125" s="110"/>
      <c r="G125" s="110"/>
      <c r="H125" s="110"/>
      <c r="I125" s="110"/>
      <c r="J125" s="110"/>
      <c r="K125" s="110"/>
      <c r="L125" s="110"/>
      <c r="M125" s="110"/>
      <c r="N125" s="110"/>
      <c r="O125" s="1116" t="s">
        <v>105</v>
      </c>
      <c r="P125" s="1117"/>
      <c r="Q125" s="1117"/>
      <c r="R125" s="1117"/>
      <c r="S125" s="1117"/>
      <c r="T125" s="1117"/>
      <c r="U125" s="1117"/>
      <c r="V125" s="1117"/>
      <c r="W125" s="1118"/>
      <c r="X125" s="1111" t="str">
        <f>AA205</f>
        <v/>
      </c>
      <c r="Y125" s="1111"/>
      <c r="Z125" s="1111"/>
      <c r="AA125" s="1111"/>
      <c r="AB125" s="1111"/>
      <c r="AC125" s="1111"/>
      <c r="AD125" s="119"/>
      <c r="AE125" s="120"/>
      <c r="AF125" s="1105" t="str">
        <f>AA209</f>
        <v/>
      </c>
      <c r="AG125" s="1105"/>
      <c r="AH125" s="1105"/>
      <c r="AI125" s="1105"/>
      <c r="AJ125" s="1105"/>
      <c r="AK125" s="129"/>
      <c r="AL125" s="130"/>
    </row>
    <row r="126" spans="2:38" ht="18" customHeight="1">
      <c r="B126" s="109"/>
      <c r="C126" s="110"/>
      <c r="D126" s="110"/>
      <c r="E126" s="110"/>
      <c r="F126" s="110"/>
      <c r="G126" s="110"/>
      <c r="H126" s="110"/>
      <c r="I126" s="110"/>
      <c r="J126" s="110"/>
      <c r="K126" s="110"/>
      <c r="L126" s="110"/>
      <c r="M126" s="110"/>
      <c r="N126" s="110"/>
      <c r="O126" s="1119"/>
      <c r="P126" s="1120"/>
      <c r="Q126" s="1120"/>
      <c r="R126" s="1120"/>
      <c r="S126" s="1120"/>
      <c r="T126" s="1120"/>
      <c r="U126" s="1120"/>
      <c r="V126" s="1120"/>
      <c r="W126" s="1121"/>
      <c r="X126" s="1111"/>
      <c r="Y126" s="1111"/>
      <c r="Z126" s="1111"/>
      <c r="AA126" s="1111"/>
      <c r="AB126" s="1111"/>
      <c r="AC126" s="1111"/>
      <c r="AD126" s="121"/>
      <c r="AE126" s="122"/>
      <c r="AF126" s="1105"/>
      <c r="AG126" s="1105"/>
      <c r="AH126" s="1105"/>
      <c r="AI126" s="1105"/>
      <c r="AJ126" s="1105"/>
      <c r="AK126" s="127"/>
      <c r="AL126" s="128"/>
    </row>
    <row r="127" spans="2:38" ht="18" customHeight="1">
      <c r="B127" s="109"/>
      <c r="C127" s="110"/>
      <c r="D127" s="110"/>
      <c r="E127" s="110"/>
      <c r="F127" s="110"/>
      <c r="G127" s="110"/>
      <c r="H127" s="110"/>
      <c r="I127" s="110"/>
      <c r="J127" s="110"/>
      <c r="K127" s="110"/>
      <c r="L127" s="110"/>
      <c r="M127" s="110"/>
      <c r="N127" s="110"/>
      <c r="O127" s="1109" t="s">
        <v>106</v>
      </c>
      <c r="P127" s="1109"/>
      <c r="Q127" s="1109"/>
      <c r="R127" s="1109"/>
      <c r="S127" s="1109"/>
      <c r="T127" s="1109"/>
      <c r="U127" s="1109"/>
      <c r="V127" s="1109"/>
      <c r="W127" s="1109"/>
      <c r="X127" s="1111" t="str">
        <f>AA211</f>
        <v/>
      </c>
      <c r="Y127" s="1111"/>
      <c r="Z127" s="1111"/>
      <c r="AA127" s="1111"/>
      <c r="AB127" s="1111"/>
      <c r="AC127" s="1111"/>
      <c r="AD127" s="123"/>
      <c r="AE127" s="124"/>
      <c r="AF127" s="1105" t="str">
        <f>AA215</f>
        <v/>
      </c>
      <c r="AG127" s="1105"/>
      <c r="AH127" s="1105"/>
      <c r="AI127" s="1105"/>
      <c r="AJ127" s="1105"/>
      <c r="AK127" s="125"/>
      <c r="AL127" s="126"/>
    </row>
    <row r="128" spans="2:38" ht="18" customHeight="1">
      <c r="B128" s="131"/>
      <c r="C128" s="132"/>
      <c r="D128" s="132"/>
      <c r="E128" s="132"/>
      <c r="F128" s="132"/>
      <c r="G128" s="132"/>
      <c r="H128" s="132"/>
      <c r="I128" s="132"/>
      <c r="J128" s="132"/>
      <c r="K128" s="132"/>
      <c r="L128" s="132"/>
      <c r="M128" s="132"/>
      <c r="N128" s="132"/>
      <c r="O128" s="1110"/>
      <c r="P128" s="1110"/>
      <c r="Q128" s="1110"/>
      <c r="R128" s="1110"/>
      <c r="S128" s="1110"/>
      <c r="T128" s="1110"/>
      <c r="U128" s="1110"/>
      <c r="V128" s="1110"/>
      <c r="W128" s="1110"/>
      <c r="X128" s="1112"/>
      <c r="Y128" s="1112"/>
      <c r="Z128" s="1112"/>
      <c r="AA128" s="1112"/>
      <c r="AB128" s="1112"/>
      <c r="AC128" s="1112"/>
      <c r="AD128" s="138"/>
      <c r="AE128" s="139"/>
      <c r="AF128" s="1350"/>
      <c r="AG128" s="1350"/>
      <c r="AH128" s="1350"/>
      <c r="AI128" s="1350"/>
      <c r="AJ128" s="1350"/>
      <c r="AK128" s="140"/>
      <c r="AL128" s="141"/>
    </row>
    <row r="129" spans="2:36" ht="16.149999999999999" customHeight="1"/>
    <row r="130" spans="2:36" ht="16.149999999999999" customHeight="1"/>
    <row r="131" spans="2:36" ht="16.149999999999999" customHeight="1"/>
    <row r="132" spans="2:36" ht="16.149999999999999" customHeight="1"/>
    <row r="133" spans="2:36" ht="16.149999999999999" customHeight="1">
      <c r="B133" s="77" t="s">
        <v>242</v>
      </c>
    </row>
    <row r="134" spans="2:36" ht="16.149999999999999" customHeight="1">
      <c r="B134" s="77" t="s">
        <v>243</v>
      </c>
    </row>
    <row r="135" spans="2:36" ht="12" customHeight="1">
      <c r="B135" s="1101"/>
      <c r="C135" s="1102"/>
      <c r="D135" s="1102"/>
      <c r="E135" s="1102"/>
      <c r="F135" s="1102"/>
      <c r="G135" s="1102"/>
      <c r="H135" s="1102"/>
      <c r="I135" s="1102"/>
      <c r="J135" s="1102"/>
      <c r="K135" s="1102"/>
      <c r="L135" s="1102"/>
      <c r="M135" s="1102"/>
      <c r="N135" s="1102"/>
      <c r="O135" s="1102"/>
      <c r="P135" s="1102"/>
      <c r="Q135" s="1102"/>
      <c r="R135" s="1102"/>
      <c r="S135" s="1102"/>
      <c r="T135" s="1102"/>
      <c r="U135" s="1102"/>
      <c r="V135" s="1102"/>
      <c r="W135" s="1102"/>
      <c r="X135" s="1102"/>
      <c r="Y135" s="1102"/>
      <c r="Z135" s="1102"/>
      <c r="AA135" s="1102"/>
      <c r="AB135" s="1102"/>
      <c r="AC135" s="1102"/>
      <c r="AD135" s="1102"/>
      <c r="AE135" s="1102"/>
      <c r="AF135" s="1102"/>
      <c r="AG135" s="1102"/>
      <c r="AH135" s="1102"/>
      <c r="AI135" s="1102"/>
      <c r="AJ135" s="1103"/>
    </row>
    <row r="136" spans="2:36" ht="16.149999999999999" customHeight="1">
      <c r="B136" s="133"/>
      <c r="C136" s="1131" t="str">
        <f>IF(LEFT(入力用②!B142,1)="（","例文のままになっています。入力用②シートの142行目に戻って、貴社の内容に修正してください！",入力用②!B142)</f>
        <v>例文のままになっています。入力用②シートの142行目に戻って、貴社の内容に修正してください！</v>
      </c>
      <c r="D136" s="1132"/>
      <c r="E136" s="1132"/>
      <c r="F136" s="1132"/>
      <c r="G136" s="1132"/>
      <c r="H136" s="1132"/>
      <c r="I136" s="1132"/>
      <c r="J136" s="1132"/>
      <c r="K136" s="1132"/>
      <c r="L136" s="1132"/>
      <c r="M136" s="1132"/>
      <c r="N136" s="1132"/>
      <c r="O136" s="1132"/>
      <c r="P136" s="1132"/>
      <c r="Q136" s="1132"/>
      <c r="R136" s="1132"/>
      <c r="S136" s="1132"/>
      <c r="T136" s="1132"/>
      <c r="U136" s="1132"/>
      <c r="V136" s="1132"/>
      <c r="W136" s="1132"/>
      <c r="X136" s="1132"/>
      <c r="Y136" s="1132"/>
      <c r="Z136" s="1132"/>
      <c r="AA136" s="1132"/>
      <c r="AB136" s="1132"/>
      <c r="AC136" s="1132"/>
      <c r="AD136" s="1132"/>
      <c r="AE136" s="1132"/>
      <c r="AF136" s="1132"/>
      <c r="AG136" s="1132"/>
      <c r="AH136" s="1132"/>
      <c r="AI136" s="1132"/>
      <c r="AJ136" s="142"/>
    </row>
    <row r="137" spans="2:36" ht="16.149999999999999" customHeight="1">
      <c r="B137" s="133"/>
      <c r="C137" s="1132"/>
      <c r="D137" s="1132"/>
      <c r="E137" s="1132"/>
      <c r="F137" s="1132"/>
      <c r="G137" s="1132"/>
      <c r="H137" s="1132"/>
      <c r="I137" s="1132"/>
      <c r="J137" s="1132"/>
      <c r="K137" s="1132"/>
      <c r="L137" s="1132"/>
      <c r="M137" s="1132"/>
      <c r="N137" s="1132"/>
      <c r="O137" s="1132"/>
      <c r="P137" s="1132"/>
      <c r="Q137" s="1132"/>
      <c r="R137" s="1132"/>
      <c r="S137" s="1132"/>
      <c r="T137" s="1132"/>
      <c r="U137" s="1132"/>
      <c r="V137" s="1132"/>
      <c r="W137" s="1132"/>
      <c r="X137" s="1132"/>
      <c r="Y137" s="1132"/>
      <c r="Z137" s="1132"/>
      <c r="AA137" s="1132"/>
      <c r="AB137" s="1132"/>
      <c r="AC137" s="1132"/>
      <c r="AD137" s="1132"/>
      <c r="AE137" s="1132"/>
      <c r="AF137" s="1132"/>
      <c r="AG137" s="1132"/>
      <c r="AH137" s="1132"/>
      <c r="AI137" s="1132"/>
      <c r="AJ137" s="142"/>
    </row>
    <row r="138" spans="2:36" ht="16.149999999999999" customHeight="1">
      <c r="B138" s="133"/>
      <c r="C138" s="1132"/>
      <c r="D138" s="1132"/>
      <c r="E138" s="1132"/>
      <c r="F138" s="1132"/>
      <c r="G138" s="1132"/>
      <c r="H138" s="1132"/>
      <c r="I138" s="1132"/>
      <c r="J138" s="1132"/>
      <c r="K138" s="1132"/>
      <c r="L138" s="1132"/>
      <c r="M138" s="1132"/>
      <c r="N138" s="1132"/>
      <c r="O138" s="1132"/>
      <c r="P138" s="1132"/>
      <c r="Q138" s="1132"/>
      <c r="R138" s="1132"/>
      <c r="S138" s="1132"/>
      <c r="T138" s="1132"/>
      <c r="U138" s="1132"/>
      <c r="V138" s="1132"/>
      <c r="W138" s="1132"/>
      <c r="X138" s="1132"/>
      <c r="Y138" s="1132"/>
      <c r="Z138" s="1132"/>
      <c r="AA138" s="1132"/>
      <c r="AB138" s="1132"/>
      <c r="AC138" s="1132"/>
      <c r="AD138" s="1132"/>
      <c r="AE138" s="1132"/>
      <c r="AF138" s="1132"/>
      <c r="AG138" s="1132"/>
      <c r="AH138" s="1132"/>
      <c r="AI138" s="1132"/>
      <c r="AJ138" s="142"/>
    </row>
    <row r="139" spans="2:36" ht="16.149999999999999" customHeight="1">
      <c r="B139" s="133"/>
      <c r="C139" s="1132"/>
      <c r="D139" s="1132"/>
      <c r="E139" s="1132"/>
      <c r="F139" s="1132"/>
      <c r="G139" s="1132"/>
      <c r="H139" s="1132"/>
      <c r="I139" s="1132"/>
      <c r="J139" s="1132"/>
      <c r="K139" s="1132"/>
      <c r="L139" s="1132"/>
      <c r="M139" s="1132"/>
      <c r="N139" s="1132"/>
      <c r="O139" s="1132"/>
      <c r="P139" s="1132"/>
      <c r="Q139" s="1132"/>
      <c r="R139" s="1132"/>
      <c r="S139" s="1132"/>
      <c r="T139" s="1132"/>
      <c r="U139" s="1132"/>
      <c r="V139" s="1132"/>
      <c r="W139" s="1132"/>
      <c r="X139" s="1132"/>
      <c r="Y139" s="1132"/>
      <c r="Z139" s="1132"/>
      <c r="AA139" s="1132"/>
      <c r="AB139" s="1132"/>
      <c r="AC139" s="1132"/>
      <c r="AD139" s="1132"/>
      <c r="AE139" s="1132"/>
      <c r="AF139" s="1132"/>
      <c r="AG139" s="1132"/>
      <c r="AH139" s="1132"/>
      <c r="AI139" s="1132"/>
      <c r="AJ139" s="142"/>
    </row>
    <row r="140" spans="2:36" ht="16.149999999999999" customHeight="1">
      <c r="B140" s="133"/>
      <c r="C140" s="1132"/>
      <c r="D140" s="1132"/>
      <c r="E140" s="1132"/>
      <c r="F140" s="1132"/>
      <c r="G140" s="1132"/>
      <c r="H140" s="1132"/>
      <c r="I140" s="1132"/>
      <c r="J140" s="1132"/>
      <c r="K140" s="1132"/>
      <c r="L140" s="1132"/>
      <c r="M140" s="1132"/>
      <c r="N140" s="1132"/>
      <c r="O140" s="1132"/>
      <c r="P140" s="1132"/>
      <c r="Q140" s="1132"/>
      <c r="R140" s="1132"/>
      <c r="S140" s="1132"/>
      <c r="T140" s="1132"/>
      <c r="U140" s="1132"/>
      <c r="V140" s="1132"/>
      <c r="W140" s="1132"/>
      <c r="X140" s="1132"/>
      <c r="Y140" s="1132"/>
      <c r="Z140" s="1132"/>
      <c r="AA140" s="1132"/>
      <c r="AB140" s="1132"/>
      <c r="AC140" s="1132"/>
      <c r="AD140" s="1132"/>
      <c r="AE140" s="1132"/>
      <c r="AF140" s="1132"/>
      <c r="AG140" s="1132"/>
      <c r="AH140" s="1132"/>
      <c r="AI140" s="1132"/>
      <c r="AJ140" s="142"/>
    </row>
    <row r="141" spans="2:36" ht="16.149999999999999" customHeight="1">
      <c r="B141" s="133"/>
      <c r="C141" s="1132"/>
      <c r="D141" s="1132"/>
      <c r="E141" s="1132"/>
      <c r="F141" s="1132"/>
      <c r="G141" s="1132"/>
      <c r="H141" s="1132"/>
      <c r="I141" s="1132"/>
      <c r="J141" s="1132"/>
      <c r="K141" s="1132"/>
      <c r="L141" s="1132"/>
      <c r="M141" s="1132"/>
      <c r="N141" s="1132"/>
      <c r="O141" s="1132"/>
      <c r="P141" s="1132"/>
      <c r="Q141" s="1132"/>
      <c r="R141" s="1132"/>
      <c r="S141" s="1132"/>
      <c r="T141" s="1132"/>
      <c r="U141" s="1132"/>
      <c r="V141" s="1132"/>
      <c r="W141" s="1132"/>
      <c r="X141" s="1132"/>
      <c r="Y141" s="1132"/>
      <c r="Z141" s="1132"/>
      <c r="AA141" s="1132"/>
      <c r="AB141" s="1132"/>
      <c r="AC141" s="1132"/>
      <c r="AD141" s="1132"/>
      <c r="AE141" s="1132"/>
      <c r="AF141" s="1132"/>
      <c r="AG141" s="1132"/>
      <c r="AH141" s="1132"/>
      <c r="AI141" s="1132"/>
      <c r="AJ141" s="142"/>
    </row>
    <row r="142" spans="2:36" ht="16.149999999999999" customHeight="1">
      <c r="B142" s="133"/>
      <c r="C142" s="1132"/>
      <c r="D142" s="1132"/>
      <c r="E142" s="1132"/>
      <c r="F142" s="1132"/>
      <c r="G142" s="1132"/>
      <c r="H142" s="1132"/>
      <c r="I142" s="1132"/>
      <c r="J142" s="1132"/>
      <c r="K142" s="1132"/>
      <c r="L142" s="1132"/>
      <c r="M142" s="1132"/>
      <c r="N142" s="1132"/>
      <c r="O142" s="1132"/>
      <c r="P142" s="1132"/>
      <c r="Q142" s="1132"/>
      <c r="R142" s="1132"/>
      <c r="S142" s="1132"/>
      <c r="T142" s="1132"/>
      <c r="U142" s="1132"/>
      <c r="V142" s="1132"/>
      <c r="W142" s="1132"/>
      <c r="X142" s="1132"/>
      <c r="Y142" s="1132"/>
      <c r="Z142" s="1132"/>
      <c r="AA142" s="1132"/>
      <c r="AB142" s="1132"/>
      <c r="AC142" s="1132"/>
      <c r="AD142" s="1132"/>
      <c r="AE142" s="1132"/>
      <c r="AF142" s="1132"/>
      <c r="AG142" s="1132"/>
      <c r="AH142" s="1132"/>
      <c r="AI142" s="1132"/>
      <c r="AJ142" s="142"/>
    </row>
    <row r="143" spans="2:36" ht="16.149999999999999" customHeight="1">
      <c r="B143" s="133"/>
      <c r="C143" s="1132"/>
      <c r="D143" s="1132"/>
      <c r="E143" s="1132"/>
      <c r="F143" s="1132"/>
      <c r="G143" s="1132"/>
      <c r="H143" s="1132"/>
      <c r="I143" s="1132"/>
      <c r="J143" s="1132"/>
      <c r="K143" s="1132"/>
      <c r="L143" s="1132"/>
      <c r="M143" s="1132"/>
      <c r="N143" s="1132"/>
      <c r="O143" s="1132"/>
      <c r="P143" s="1132"/>
      <c r="Q143" s="1132"/>
      <c r="R143" s="1132"/>
      <c r="S143" s="1132"/>
      <c r="T143" s="1132"/>
      <c r="U143" s="1132"/>
      <c r="V143" s="1132"/>
      <c r="W143" s="1132"/>
      <c r="X143" s="1132"/>
      <c r="Y143" s="1132"/>
      <c r="Z143" s="1132"/>
      <c r="AA143" s="1132"/>
      <c r="AB143" s="1132"/>
      <c r="AC143" s="1132"/>
      <c r="AD143" s="1132"/>
      <c r="AE143" s="1132"/>
      <c r="AF143" s="1132"/>
      <c r="AG143" s="1132"/>
      <c r="AH143" s="1132"/>
      <c r="AI143" s="1132"/>
      <c r="AJ143" s="142"/>
    </row>
    <row r="144" spans="2:36" ht="16.149999999999999" customHeight="1">
      <c r="B144" s="133"/>
      <c r="C144" s="1132"/>
      <c r="D144" s="1132"/>
      <c r="E144" s="1132"/>
      <c r="F144" s="1132"/>
      <c r="G144" s="1132"/>
      <c r="H144" s="1132"/>
      <c r="I144" s="1132"/>
      <c r="J144" s="1132"/>
      <c r="K144" s="1132"/>
      <c r="L144" s="1132"/>
      <c r="M144" s="1132"/>
      <c r="N144" s="1132"/>
      <c r="O144" s="1132"/>
      <c r="P144" s="1132"/>
      <c r="Q144" s="1132"/>
      <c r="R144" s="1132"/>
      <c r="S144" s="1132"/>
      <c r="T144" s="1132"/>
      <c r="U144" s="1132"/>
      <c r="V144" s="1132"/>
      <c r="W144" s="1132"/>
      <c r="X144" s="1132"/>
      <c r="Y144" s="1132"/>
      <c r="Z144" s="1132"/>
      <c r="AA144" s="1132"/>
      <c r="AB144" s="1132"/>
      <c r="AC144" s="1132"/>
      <c r="AD144" s="1132"/>
      <c r="AE144" s="1132"/>
      <c r="AF144" s="1132"/>
      <c r="AG144" s="1132"/>
      <c r="AH144" s="1132"/>
      <c r="AI144" s="1132"/>
      <c r="AJ144" s="142"/>
    </row>
    <row r="145" spans="2:38" ht="16.149999999999999" customHeight="1">
      <c r="B145" s="133"/>
      <c r="C145" s="1132"/>
      <c r="D145" s="1132"/>
      <c r="E145" s="1132"/>
      <c r="F145" s="1132"/>
      <c r="G145" s="1132"/>
      <c r="H145" s="1132"/>
      <c r="I145" s="1132"/>
      <c r="J145" s="1132"/>
      <c r="K145" s="1132"/>
      <c r="L145" s="1132"/>
      <c r="M145" s="1132"/>
      <c r="N145" s="1132"/>
      <c r="O145" s="1132"/>
      <c r="P145" s="1132"/>
      <c r="Q145" s="1132"/>
      <c r="R145" s="1132"/>
      <c r="S145" s="1132"/>
      <c r="T145" s="1132"/>
      <c r="U145" s="1132"/>
      <c r="V145" s="1132"/>
      <c r="W145" s="1132"/>
      <c r="X145" s="1132"/>
      <c r="Y145" s="1132"/>
      <c r="Z145" s="1132"/>
      <c r="AA145" s="1132"/>
      <c r="AB145" s="1132"/>
      <c r="AC145" s="1132"/>
      <c r="AD145" s="1132"/>
      <c r="AE145" s="1132"/>
      <c r="AF145" s="1132"/>
      <c r="AG145" s="1132"/>
      <c r="AH145" s="1132"/>
      <c r="AI145" s="1132"/>
      <c r="AJ145" s="142"/>
    </row>
    <row r="146" spans="2:38" ht="16.149999999999999" customHeight="1">
      <c r="B146" s="133"/>
      <c r="C146" s="1132" t="str">
        <f>IF(入力用②!BF150=TRUE,"※","")</f>
        <v/>
      </c>
      <c r="D146" s="1132"/>
      <c r="E146" s="1132"/>
      <c r="F146" s="1132"/>
      <c r="G146" s="1132"/>
      <c r="H146" s="1132"/>
      <c r="I146" s="1132"/>
      <c r="J146" s="1132"/>
      <c r="K146" s="1132"/>
      <c r="L146" s="1132"/>
      <c r="M146" s="1132"/>
      <c r="N146" s="1132"/>
      <c r="O146" s="1132"/>
      <c r="P146" s="1132"/>
      <c r="Q146" s="1132"/>
      <c r="R146" s="1132"/>
      <c r="S146" s="1132"/>
      <c r="T146" s="1132"/>
      <c r="U146" s="1132"/>
      <c r="V146" s="1132"/>
      <c r="W146" s="1132"/>
      <c r="X146" s="1132"/>
      <c r="Y146" s="1132"/>
      <c r="Z146" s="1132"/>
      <c r="AA146" s="1132"/>
      <c r="AB146" s="1132"/>
      <c r="AC146" s="1132"/>
      <c r="AD146" s="1132"/>
      <c r="AE146" s="1132"/>
      <c r="AF146" s="1132"/>
      <c r="AG146" s="1132"/>
      <c r="AH146" s="1132"/>
      <c r="AI146" s="1132"/>
      <c r="AJ146" s="142"/>
    </row>
    <row r="147" spans="2:38" ht="16.149999999999999" customHeight="1">
      <c r="B147" s="133"/>
      <c r="C147" s="1131" t="str">
        <f>IF(入力用②!BF150=TRUE,入力用②!B154,IF(入力用②!B154&lt;&gt;"","入力用②シートの154行目に入力されていますが、151行目のチェックボックスにチェックを入れてください",""))</f>
        <v/>
      </c>
      <c r="D147" s="904"/>
      <c r="E147" s="904"/>
      <c r="F147" s="904"/>
      <c r="G147" s="904"/>
      <c r="H147" s="904"/>
      <c r="I147" s="904"/>
      <c r="J147" s="904"/>
      <c r="K147" s="904"/>
      <c r="L147" s="904"/>
      <c r="M147" s="904"/>
      <c r="N147" s="904"/>
      <c r="O147" s="904"/>
      <c r="P147" s="904"/>
      <c r="Q147" s="904"/>
      <c r="R147" s="904"/>
      <c r="S147" s="904"/>
      <c r="T147" s="904"/>
      <c r="U147" s="904"/>
      <c r="V147" s="904"/>
      <c r="W147" s="904"/>
      <c r="X147" s="904"/>
      <c r="Y147" s="904"/>
      <c r="Z147" s="904"/>
      <c r="AA147" s="904"/>
      <c r="AB147" s="904"/>
      <c r="AC147" s="904"/>
      <c r="AD147" s="904"/>
      <c r="AE147" s="904"/>
      <c r="AF147" s="904"/>
      <c r="AG147" s="904"/>
      <c r="AH147" s="904"/>
      <c r="AI147" s="904"/>
      <c r="AJ147" s="142"/>
    </row>
    <row r="148" spans="2:38" ht="16.149999999999999" customHeight="1">
      <c r="B148" s="133"/>
      <c r="C148" s="904"/>
      <c r="D148" s="904"/>
      <c r="E148" s="904"/>
      <c r="F148" s="904"/>
      <c r="G148" s="904"/>
      <c r="H148" s="904"/>
      <c r="I148" s="904"/>
      <c r="J148" s="904"/>
      <c r="K148" s="904"/>
      <c r="L148" s="904"/>
      <c r="M148" s="904"/>
      <c r="N148" s="904"/>
      <c r="O148" s="904"/>
      <c r="P148" s="904"/>
      <c r="Q148" s="904"/>
      <c r="R148" s="904"/>
      <c r="S148" s="904"/>
      <c r="T148" s="904"/>
      <c r="U148" s="904"/>
      <c r="V148" s="904"/>
      <c r="W148" s="904"/>
      <c r="X148" s="904"/>
      <c r="Y148" s="904"/>
      <c r="Z148" s="904"/>
      <c r="AA148" s="904"/>
      <c r="AB148" s="904"/>
      <c r="AC148" s="904"/>
      <c r="AD148" s="904"/>
      <c r="AE148" s="904"/>
      <c r="AF148" s="904"/>
      <c r="AG148" s="904"/>
      <c r="AH148" s="904"/>
      <c r="AI148" s="904"/>
      <c r="AJ148" s="142"/>
    </row>
    <row r="149" spans="2:38" ht="16.149999999999999" customHeight="1">
      <c r="B149" s="133"/>
      <c r="C149" s="904"/>
      <c r="D149" s="904"/>
      <c r="E149" s="904"/>
      <c r="F149" s="904"/>
      <c r="G149" s="904"/>
      <c r="H149" s="904"/>
      <c r="I149" s="904"/>
      <c r="J149" s="904"/>
      <c r="K149" s="904"/>
      <c r="L149" s="904"/>
      <c r="M149" s="904"/>
      <c r="N149" s="904"/>
      <c r="O149" s="904"/>
      <c r="P149" s="904"/>
      <c r="Q149" s="904"/>
      <c r="R149" s="904"/>
      <c r="S149" s="904"/>
      <c r="T149" s="904"/>
      <c r="U149" s="904"/>
      <c r="V149" s="904"/>
      <c r="W149" s="904"/>
      <c r="X149" s="904"/>
      <c r="Y149" s="904"/>
      <c r="Z149" s="904"/>
      <c r="AA149" s="904"/>
      <c r="AB149" s="904"/>
      <c r="AC149" s="904"/>
      <c r="AD149" s="904"/>
      <c r="AE149" s="904"/>
      <c r="AF149" s="904"/>
      <c r="AG149" s="904"/>
      <c r="AH149" s="904"/>
      <c r="AI149" s="904"/>
      <c r="AJ149" s="142"/>
    </row>
    <row r="150" spans="2:38" ht="16.149999999999999" customHeight="1">
      <c r="B150" s="133"/>
      <c r="C150" s="904"/>
      <c r="D150" s="904"/>
      <c r="E150" s="904"/>
      <c r="F150" s="904"/>
      <c r="G150" s="904"/>
      <c r="H150" s="904"/>
      <c r="I150" s="904"/>
      <c r="J150" s="904"/>
      <c r="K150" s="904"/>
      <c r="L150" s="904"/>
      <c r="M150" s="904"/>
      <c r="N150" s="904"/>
      <c r="O150" s="904"/>
      <c r="P150" s="904"/>
      <c r="Q150" s="904"/>
      <c r="R150" s="904"/>
      <c r="S150" s="904"/>
      <c r="T150" s="904"/>
      <c r="U150" s="904"/>
      <c r="V150" s="904"/>
      <c r="W150" s="904"/>
      <c r="X150" s="904"/>
      <c r="Y150" s="904"/>
      <c r="Z150" s="904"/>
      <c r="AA150" s="904"/>
      <c r="AB150" s="904"/>
      <c r="AC150" s="904"/>
      <c r="AD150" s="904"/>
      <c r="AE150" s="904"/>
      <c r="AF150" s="904"/>
      <c r="AG150" s="904"/>
      <c r="AH150" s="904"/>
      <c r="AI150" s="904"/>
      <c r="AJ150" s="142"/>
    </row>
    <row r="151" spans="2:38" ht="16.149999999999999" customHeight="1">
      <c r="B151" s="133"/>
      <c r="C151" s="904"/>
      <c r="D151" s="904"/>
      <c r="E151" s="904"/>
      <c r="F151" s="904"/>
      <c r="G151" s="904"/>
      <c r="H151" s="904"/>
      <c r="I151" s="904"/>
      <c r="J151" s="904"/>
      <c r="K151" s="904"/>
      <c r="L151" s="904"/>
      <c r="M151" s="904"/>
      <c r="N151" s="904"/>
      <c r="O151" s="904"/>
      <c r="P151" s="904"/>
      <c r="Q151" s="904"/>
      <c r="R151" s="904"/>
      <c r="S151" s="904"/>
      <c r="T151" s="904"/>
      <c r="U151" s="904"/>
      <c r="V151" s="904"/>
      <c r="W151" s="904"/>
      <c r="X151" s="904"/>
      <c r="Y151" s="904"/>
      <c r="Z151" s="904"/>
      <c r="AA151" s="904"/>
      <c r="AB151" s="904"/>
      <c r="AC151" s="904"/>
      <c r="AD151" s="904"/>
      <c r="AE151" s="904"/>
      <c r="AF151" s="904"/>
      <c r="AG151" s="904"/>
      <c r="AH151" s="904"/>
      <c r="AI151" s="904"/>
      <c r="AJ151" s="142"/>
    </row>
    <row r="152" spans="2:38" ht="16.149999999999999" customHeight="1">
      <c r="B152" s="133"/>
      <c r="C152" s="904"/>
      <c r="D152" s="904"/>
      <c r="E152" s="904"/>
      <c r="F152" s="904"/>
      <c r="G152" s="904"/>
      <c r="H152" s="904"/>
      <c r="I152" s="904"/>
      <c r="J152" s="904"/>
      <c r="K152" s="904"/>
      <c r="L152" s="904"/>
      <c r="M152" s="904"/>
      <c r="N152" s="904"/>
      <c r="O152" s="904"/>
      <c r="P152" s="904"/>
      <c r="Q152" s="904"/>
      <c r="R152" s="904"/>
      <c r="S152" s="904"/>
      <c r="T152" s="904"/>
      <c r="U152" s="904"/>
      <c r="V152" s="904"/>
      <c r="W152" s="904"/>
      <c r="X152" s="904"/>
      <c r="Y152" s="904"/>
      <c r="Z152" s="904"/>
      <c r="AA152" s="904"/>
      <c r="AB152" s="904"/>
      <c r="AC152" s="904"/>
      <c r="AD152" s="904"/>
      <c r="AE152" s="904"/>
      <c r="AF152" s="904"/>
      <c r="AG152" s="904"/>
      <c r="AH152" s="904"/>
      <c r="AI152" s="904"/>
      <c r="AJ152" s="142"/>
    </row>
    <row r="153" spans="2:38" ht="16.149999999999999" customHeight="1">
      <c r="B153" s="133"/>
      <c r="C153" s="904"/>
      <c r="D153" s="904"/>
      <c r="E153" s="904"/>
      <c r="F153" s="904"/>
      <c r="G153" s="904"/>
      <c r="H153" s="904"/>
      <c r="I153" s="904"/>
      <c r="J153" s="904"/>
      <c r="K153" s="904"/>
      <c r="L153" s="904"/>
      <c r="M153" s="904"/>
      <c r="N153" s="904"/>
      <c r="O153" s="904"/>
      <c r="P153" s="904"/>
      <c r="Q153" s="904"/>
      <c r="R153" s="904"/>
      <c r="S153" s="904"/>
      <c r="T153" s="904"/>
      <c r="U153" s="904"/>
      <c r="V153" s="904"/>
      <c r="W153" s="904"/>
      <c r="X153" s="904"/>
      <c r="Y153" s="904"/>
      <c r="Z153" s="904"/>
      <c r="AA153" s="904"/>
      <c r="AB153" s="904"/>
      <c r="AC153" s="904"/>
      <c r="AD153" s="904"/>
      <c r="AE153" s="904"/>
      <c r="AF153" s="904"/>
      <c r="AG153" s="904"/>
      <c r="AH153" s="904"/>
      <c r="AI153" s="904"/>
      <c r="AJ153" s="142"/>
    </row>
    <row r="154" spans="2:38" ht="16.350000000000001" customHeight="1" thickBot="1">
      <c r="B154" s="134"/>
      <c r="C154" s="355"/>
      <c r="D154" s="355"/>
      <c r="E154" s="355"/>
      <c r="F154" s="355"/>
      <c r="G154" s="355"/>
      <c r="H154" s="355"/>
      <c r="I154" s="355"/>
      <c r="J154" s="355"/>
      <c r="K154" s="355"/>
      <c r="L154" s="355"/>
      <c r="M154" s="355"/>
      <c r="N154" s="355"/>
      <c r="O154" s="355"/>
      <c r="P154" s="355"/>
      <c r="Q154" s="355"/>
      <c r="R154" s="355"/>
      <c r="S154" s="355"/>
      <c r="T154" s="355"/>
      <c r="U154" s="355"/>
      <c r="V154" s="355"/>
      <c r="W154" s="355"/>
      <c r="X154" s="355"/>
      <c r="Y154" s="355"/>
      <c r="Z154" s="355"/>
      <c r="AA154" s="355"/>
      <c r="AB154" s="355"/>
      <c r="AC154" s="355"/>
      <c r="AD154" s="355"/>
      <c r="AE154" s="355"/>
      <c r="AF154" s="355"/>
      <c r="AG154" s="355"/>
      <c r="AH154" s="355"/>
      <c r="AI154" s="355"/>
      <c r="AJ154" s="143"/>
    </row>
    <row r="155" spans="2:38" ht="16.149999999999999" customHeight="1"/>
    <row r="156" spans="2:38" ht="16.149999999999999" customHeight="1">
      <c r="AG156" s="1065">
        <f ca="1">NOW()</f>
        <v>46149.615600810183</v>
      </c>
      <c r="AH156" s="1065"/>
      <c r="AI156" s="1065"/>
      <c r="AJ156" s="1065"/>
      <c r="AK156" s="1065"/>
      <c r="AL156" s="1065"/>
    </row>
    <row r="157" spans="2:38" ht="16.149999999999999" customHeight="1">
      <c r="AL157" s="98" t="str">
        <f>"Ver. "&amp;入力用②!$BB$1</f>
        <v>Ver. 240829</v>
      </c>
    </row>
    <row r="158" spans="2:38" ht="16.149999999999999" customHeight="1"/>
    <row r="159" spans="2:38" ht="16.149999999999999" customHeight="1">
      <c r="B159" s="77" t="s">
        <v>150</v>
      </c>
    </row>
    <row r="160" spans="2:38" ht="15" customHeight="1">
      <c r="B160" s="1251"/>
      <c r="C160" s="1252"/>
      <c r="D160" s="1252"/>
      <c r="E160" s="1252"/>
      <c r="F160" s="1252"/>
      <c r="G160" s="1252"/>
      <c r="H160" s="1252"/>
      <c r="I160" s="1252"/>
      <c r="J160" s="1253"/>
      <c r="K160" s="1261" t="str">
        <f>入力用②!K166</f>
        <v/>
      </c>
      <c r="L160" s="1262"/>
      <c r="M160" s="1267" t="s">
        <v>93</v>
      </c>
      <c r="N160" s="1268"/>
      <c r="O160" s="1261" t="str">
        <f>入力用②!O166</f>
        <v/>
      </c>
      <c r="P160" s="1262"/>
      <c r="Q160" s="1267" t="s">
        <v>93</v>
      </c>
      <c r="R160" s="1268"/>
      <c r="S160" s="1261" t="str">
        <f>入力用②!S166</f>
        <v/>
      </c>
      <c r="T160" s="1262"/>
      <c r="U160" s="1267" t="s">
        <v>93</v>
      </c>
      <c r="V160" s="1268"/>
      <c r="W160" s="1261" t="str">
        <f>入力用②!W166</f>
        <v/>
      </c>
      <c r="X160" s="1262"/>
      <c r="Y160" s="1267" t="s">
        <v>93</v>
      </c>
      <c r="Z160" s="1268"/>
      <c r="AA160" s="1261" t="str">
        <f>入力用②!AA166</f>
        <v/>
      </c>
      <c r="AB160" s="1262"/>
      <c r="AC160" s="1267" t="s">
        <v>93</v>
      </c>
      <c r="AD160" s="1268"/>
      <c r="AE160" s="1272" t="s">
        <v>151</v>
      </c>
      <c r="AF160" s="1272"/>
      <c r="AG160" s="1272"/>
      <c r="AH160" s="1272"/>
      <c r="AI160" s="1272"/>
      <c r="AJ160" s="1273"/>
      <c r="AK160" s="88"/>
    </row>
    <row r="161" spans="2:37" ht="15" customHeight="1">
      <c r="B161" s="1254"/>
      <c r="C161" s="1255"/>
      <c r="D161" s="1255"/>
      <c r="E161" s="1255"/>
      <c r="F161" s="1255"/>
      <c r="G161" s="1255"/>
      <c r="H161" s="1255"/>
      <c r="I161" s="1255"/>
      <c r="J161" s="1256"/>
      <c r="K161" s="1263"/>
      <c r="L161" s="1264"/>
      <c r="M161" s="1066"/>
      <c r="N161" s="1269"/>
      <c r="O161" s="1263"/>
      <c r="P161" s="1264"/>
      <c r="Q161" s="1066"/>
      <c r="R161" s="1269"/>
      <c r="S161" s="1263"/>
      <c r="T161" s="1264"/>
      <c r="U161" s="1066"/>
      <c r="V161" s="1269"/>
      <c r="W161" s="1263"/>
      <c r="X161" s="1264"/>
      <c r="Y161" s="1066"/>
      <c r="Z161" s="1269"/>
      <c r="AA161" s="1263"/>
      <c r="AB161" s="1264"/>
      <c r="AC161" s="1066"/>
      <c r="AD161" s="1269"/>
      <c r="AE161" s="1177"/>
      <c r="AF161" s="1177"/>
      <c r="AG161" s="1177"/>
      <c r="AH161" s="1177"/>
      <c r="AI161" s="1177"/>
      <c r="AJ161" s="1274"/>
      <c r="AK161" s="88"/>
    </row>
    <row r="162" spans="2:37" ht="15" customHeight="1">
      <c r="B162" s="1257"/>
      <c r="C162" s="1258"/>
      <c r="D162" s="1258"/>
      <c r="E162" s="1258"/>
      <c r="F162" s="1258"/>
      <c r="G162" s="1258"/>
      <c r="H162" s="1258"/>
      <c r="I162" s="1258"/>
      <c r="J162" s="1259"/>
      <c r="K162" s="1265"/>
      <c r="L162" s="1266"/>
      <c r="M162" s="1270"/>
      <c r="N162" s="1271"/>
      <c r="O162" s="1265"/>
      <c r="P162" s="1266"/>
      <c r="Q162" s="1270"/>
      <c r="R162" s="1271"/>
      <c r="S162" s="1265"/>
      <c r="T162" s="1266"/>
      <c r="U162" s="1270"/>
      <c r="V162" s="1271"/>
      <c r="W162" s="1265"/>
      <c r="X162" s="1266"/>
      <c r="Y162" s="1270"/>
      <c r="Z162" s="1271"/>
      <c r="AA162" s="1265"/>
      <c r="AB162" s="1266"/>
      <c r="AC162" s="1270"/>
      <c r="AD162" s="1271"/>
      <c r="AE162" s="1275"/>
      <c r="AF162" s="1275"/>
      <c r="AG162" s="1275"/>
      <c r="AH162" s="1275"/>
      <c r="AI162" s="1275"/>
      <c r="AJ162" s="1276"/>
      <c r="AK162" s="88"/>
    </row>
    <row r="163" spans="2:37" ht="15" customHeight="1">
      <c r="B163" s="1312" t="s">
        <v>244</v>
      </c>
      <c r="C163" s="1312"/>
      <c r="D163" s="1312"/>
      <c r="E163" s="1312"/>
      <c r="F163" s="1312"/>
      <c r="G163" s="1173" t="s">
        <v>155</v>
      </c>
      <c r="H163" s="1174"/>
      <c r="I163" s="1174"/>
      <c r="J163" s="1175"/>
      <c r="K163" s="1245" t="str">
        <f>入力用①!G31</f>
        <v/>
      </c>
      <c r="L163" s="1246"/>
      <c r="M163" s="1246"/>
      <c r="N163" s="1247"/>
      <c r="O163" s="1245" t="str">
        <f>入力用①!H31</f>
        <v/>
      </c>
      <c r="P163" s="1246"/>
      <c r="Q163" s="1246"/>
      <c r="R163" s="1247"/>
      <c r="S163" s="1245" t="str">
        <f>入力用①!I31</f>
        <v/>
      </c>
      <c r="T163" s="1246"/>
      <c r="U163" s="1246"/>
      <c r="V163" s="1247"/>
      <c r="W163" s="1245" t="str">
        <f>入力用①!J31</f>
        <v/>
      </c>
      <c r="X163" s="1246"/>
      <c r="Y163" s="1246"/>
      <c r="Z163" s="1247"/>
      <c r="AA163" s="1245" t="str">
        <f>入力用①!K31</f>
        <v/>
      </c>
      <c r="AB163" s="1246"/>
      <c r="AC163" s="1246"/>
      <c r="AD163" s="1247"/>
      <c r="AE163" s="1143"/>
      <c r="AF163" s="1144"/>
      <c r="AG163" s="1144"/>
      <c r="AH163" s="1144"/>
      <c r="AI163" s="1144"/>
      <c r="AJ163" s="1145"/>
    </row>
    <row r="164" spans="2:37" ht="15" customHeight="1">
      <c r="B164" s="1312"/>
      <c r="C164" s="1312"/>
      <c r="D164" s="1312"/>
      <c r="E164" s="1312"/>
      <c r="F164" s="1312"/>
      <c r="G164" s="1176"/>
      <c r="H164" s="1177"/>
      <c r="I164" s="1177"/>
      <c r="J164" s="1178"/>
      <c r="K164" s="1164"/>
      <c r="L164" s="1165"/>
      <c r="M164" s="1165"/>
      <c r="N164" s="1166"/>
      <c r="O164" s="1164"/>
      <c r="P164" s="1165"/>
      <c r="Q164" s="1165"/>
      <c r="R164" s="1166"/>
      <c r="S164" s="1164"/>
      <c r="T164" s="1165"/>
      <c r="U164" s="1165"/>
      <c r="V164" s="1166"/>
      <c r="W164" s="1164"/>
      <c r="X164" s="1165"/>
      <c r="Y164" s="1165"/>
      <c r="Z164" s="1166"/>
      <c r="AA164" s="1164"/>
      <c r="AB164" s="1165"/>
      <c r="AC164" s="1165"/>
      <c r="AD164" s="1166"/>
      <c r="AE164" s="1143"/>
      <c r="AF164" s="1144"/>
      <c r="AG164" s="1144"/>
      <c r="AH164" s="1144"/>
      <c r="AI164" s="1144"/>
      <c r="AJ164" s="1145"/>
    </row>
    <row r="165" spans="2:37" ht="15" customHeight="1">
      <c r="B165" s="1312"/>
      <c r="C165" s="1312"/>
      <c r="D165" s="1312"/>
      <c r="E165" s="1312"/>
      <c r="F165" s="1312"/>
      <c r="G165" s="1106"/>
      <c r="H165" s="1151"/>
      <c r="I165" s="1151"/>
      <c r="J165" s="1152"/>
      <c r="K165" s="1248"/>
      <c r="L165" s="1249"/>
      <c r="M165" s="1249"/>
      <c r="N165" s="1250"/>
      <c r="O165" s="1248"/>
      <c r="P165" s="1249"/>
      <c r="Q165" s="1249"/>
      <c r="R165" s="1250"/>
      <c r="S165" s="1248"/>
      <c r="T165" s="1249"/>
      <c r="U165" s="1249"/>
      <c r="V165" s="1250"/>
      <c r="W165" s="1248"/>
      <c r="X165" s="1249"/>
      <c r="Y165" s="1249"/>
      <c r="Z165" s="1250"/>
      <c r="AA165" s="1248"/>
      <c r="AB165" s="1249"/>
      <c r="AC165" s="1249"/>
      <c r="AD165" s="1250"/>
      <c r="AE165" s="1143"/>
      <c r="AF165" s="1144"/>
      <c r="AG165" s="1144"/>
      <c r="AH165" s="1144"/>
      <c r="AI165" s="1144"/>
      <c r="AJ165" s="1145"/>
    </row>
    <row r="166" spans="2:37" ht="15" customHeight="1" thickTop="1" thickBot="1">
      <c r="B166" s="1312"/>
      <c r="C166" s="1312"/>
      <c r="D166" s="1312"/>
      <c r="E166" s="1312"/>
      <c r="F166" s="1312"/>
      <c r="G166" s="1260" t="s">
        <v>156</v>
      </c>
      <c r="H166" s="1149"/>
      <c r="I166" s="1149"/>
      <c r="J166" s="1150"/>
      <c r="K166" s="1155"/>
      <c r="L166" s="1156"/>
      <c r="M166" s="1156"/>
      <c r="N166" s="1157"/>
      <c r="O166" s="135" t="s">
        <v>157</v>
      </c>
      <c r="P166" s="136"/>
      <c r="Q166" s="136"/>
      <c r="R166" s="137"/>
      <c r="S166" s="135" t="s">
        <v>158</v>
      </c>
      <c r="T166" s="136"/>
      <c r="U166" s="136"/>
      <c r="V166" s="137"/>
      <c r="W166" s="135" t="s">
        <v>159</v>
      </c>
      <c r="X166" s="136"/>
      <c r="Y166" s="136"/>
      <c r="Z166" s="137"/>
      <c r="AA166" s="135" t="s">
        <v>160</v>
      </c>
      <c r="AB166" s="136"/>
      <c r="AC166" s="136"/>
      <c r="AD166" s="137"/>
      <c r="AE166" s="1167" t="str">
        <f>入力用①!L31</f>
        <v/>
      </c>
      <c r="AF166" s="1167"/>
      <c r="AG166" s="1167"/>
      <c r="AH166" s="1167"/>
      <c r="AI166" s="1167"/>
      <c r="AJ166" s="1168"/>
    </row>
    <row r="167" spans="2:37" ht="15" customHeight="1" thickTop="1" thickBot="1">
      <c r="B167" s="1312"/>
      <c r="C167" s="1312"/>
      <c r="D167" s="1312"/>
      <c r="E167" s="1312"/>
      <c r="F167" s="1312"/>
      <c r="G167" s="1106"/>
      <c r="H167" s="1151"/>
      <c r="I167" s="1151"/>
      <c r="J167" s="1152"/>
      <c r="K167" s="1158"/>
      <c r="L167" s="1159"/>
      <c r="M167" s="1159"/>
      <c r="N167" s="1160"/>
      <c r="O167" s="1164" t="str">
        <f>入力用②!P172</f>
        <v/>
      </c>
      <c r="P167" s="1165"/>
      <c r="Q167" s="1165"/>
      <c r="R167" s="1166"/>
      <c r="S167" s="1164" t="str">
        <f>入力用②!T172</f>
        <v/>
      </c>
      <c r="T167" s="1165"/>
      <c r="U167" s="1165"/>
      <c r="V167" s="1166"/>
      <c r="W167" s="1164" t="str">
        <f>入力用②!X172</f>
        <v/>
      </c>
      <c r="X167" s="1165"/>
      <c r="Y167" s="1165"/>
      <c r="Z167" s="1166"/>
      <c r="AA167" s="1164" t="str">
        <f>入力用②!AB172</f>
        <v/>
      </c>
      <c r="AB167" s="1165"/>
      <c r="AC167" s="1165"/>
      <c r="AD167" s="1166"/>
      <c r="AE167" s="1169"/>
      <c r="AF167" s="1169"/>
      <c r="AG167" s="1169"/>
      <c r="AH167" s="1169"/>
      <c r="AI167" s="1169"/>
      <c r="AJ167" s="1170"/>
    </row>
    <row r="168" spans="2:37" ht="15" customHeight="1" thickTop="1" thickBot="1">
      <c r="B168" s="1312"/>
      <c r="C168" s="1312"/>
      <c r="D168" s="1312"/>
      <c r="E168" s="1312"/>
      <c r="F168" s="1312"/>
      <c r="G168" s="1106"/>
      <c r="H168" s="1151"/>
      <c r="I168" s="1151"/>
      <c r="J168" s="1152"/>
      <c r="K168" s="1158"/>
      <c r="L168" s="1159"/>
      <c r="M168" s="1159"/>
      <c r="N168" s="1160"/>
      <c r="O168" s="1164"/>
      <c r="P168" s="1165"/>
      <c r="Q168" s="1165"/>
      <c r="R168" s="1166"/>
      <c r="S168" s="1164"/>
      <c r="T168" s="1165"/>
      <c r="U168" s="1165"/>
      <c r="V168" s="1166"/>
      <c r="W168" s="1164"/>
      <c r="X168" s="1165"/>
      <c r="Y168" s="1165"/>
      <c r="Z168" s="1166"/>
      <c r="AA168" s="1164"/>
      <c r="AB168" s="1165"/>
      <c r="AC168" s="1165"/>
      <c r="AD168" s="1166"/>
      <c r="AE168" s="1169"/>
      <c r="AF168" s="1169"/>
      <c r="AG168" s="1169"/>
      <c r="AH168" s="1169"/>
      <c r="AI168" s="1169"/>
      <c r="AJ168" s="1170"/>
    </row>
    <row r="169" spans="2:37" ht="15" customHeight="1" thickTop="1" thickBot="1">
      <c r="B169" s="1133"/>
      <c r="C169" s="1146" t="s">
        <v>245</v>
      </c>
      <c r="D169" s="1146"/>
      <c r="E169" s="1146"/>
      <c r="F169" s="1147"/>
      <c r="G169" s="1174" t="s">
        <v>155</v>
      </c>
      <c r="H169" s="1174"/>
      <c r="I169" s="1174"/>
      <c r="J169" s="1175"/>
      <c r="K169" s="1245" t="str">
        <f>入力用①!G35</f>
        <v/>
      </c>
      <c r="L169" s="1246"/>
      <c r="M169" s="1246"/>
      <c r="N169" s="1247"/>
      <c r="O169" s="1245" t="str">
        <f>入力用①!H35</f>
        <v/>
      </c>
      <c r="P169" s="1246"/>
      <c r="Q169" s="1246"/>
      <c r="R169" s="1247"/>
      <c r="S169" s="1245" t="str">
        <f>入力用①!I35</f>
        <v/>
      </c>
      <c r="T169" s="1246"/>
      <c r="U169" s="1246"/>
      <c r="V169" s="1247"/>
      <c r="W169" s="1245" t="str">
        <f>入力用①!J35</f>
        <v/>
      </c>
      <c r="X169" s="1246"/>
      <c r="Y169" s="1246"/>
      <c r="Z169" s="1247"/>
      <c r="AA169" s="1245" t="str">
        <f>入力用①!K35</f>
        <v/>
      </c>
      <c r="AB169" s="1246"/>
      <c r="AC169" s="1246"/>
      <c r="AD169" s="1247"/>
      <c r="AE169" s="1140"/>
      <c r="AF169" s="1141"/>
      <c r="AG169" s="1141"/>
      <c r="AH169" s="1141"/>
      <c r="AI169" s="1141"/>
      <c r="AJ169" s="1142"/>
    </row>
    <row r="170" spans="2:37" ht="15" customHeight="1" thickTop="1" thickBot="1">
      <c r="B170" s="1134"/>
      <c r="C170" s="1146"/>
      <c r="D170" s="1146"/>
      <c r="E170" s="1146"/>
      <c r="F170" s="1147"/>
      <c r="G170" s="1177"/>
      <c r="H170" s="1177"/>
      <c r="I170" s="1177"/>
      <c r="J170" s="1178"/>
      <c r="K170" s="1164"/>
      <c r="L170" s="1165"/>
      <c r="M170" s="1165"/>
      <c r="N170" s="1166"/>
      <c r="O170" s="1164"/>
      <c r="P170" s="1165"/>
      <c r="Q170" s="1165"/>
      <c r="R170" s="1166"/>
      <c r="S170" s="1164"/>
      <c r="T170" s="1165"/>
      <c r="U170" s="1165"/>
      <c r="V170" s="1166"/>
      <c r="W170" s="1164"/>
      <c r="X170" s="1165"/>
      <c r="Y170" s="1165"/>
      <c r="Z170" s="1166"/>
      <c r="AA170" s="1164"/>
      <c r="AB170" s="1165"/>
      <c r="AC170" s="1165"/>
      <c r="AD170" s="1166"/>
      <c r="AE170" s="1143"/>
      <c r="AF170" s="1144"/>
      <c r="AG170" s="1144"/>
      <c r="AH170" s="1144"/>
      <c r="AI170" s="1144"/>
      <c r="AJ170" s="1145"/>
    </row>
    <row r="171" spans="2:37" ht="15" customHeight="1" thickTop="1" thickBot="1">
      <c r="B171" s="1134"/>
      <c r="C171" s="1146"/>
      <c r="D171" s="1146"/>
      <c r="E171" s="1146"/>
      <c r="F171" s="1147"/>
      <c r="G171" s="1151"/>
      <c r="H171" s="1151"/>
      <c r="I171" s="1151"/>
      <c r="J171" s="1152"/>
      <c r="K171" s="1248"/>
      <c r="L171" s="1249"/>
      <c r="M171" s="1249"/>
      <c r="N171" s="1250"/>
      <c r="O171" s="1248"/>
      <c r="P171" s="1249"/>
      <c r="Q171" s="1249"/>
      <c r="R171" s="1250"/>
      <c r="S171" s="1248"/>
      <c r="T171" s="1249"/>
      <c r="U171" s="1249"/>
      <c r="V171" s="1250"/>
      <c r="W171" s="1248"/>
      <c r="X171" s="1249"/>
      <c r="Y171" s="1249"/>
      <c r="Z171" s="1250"/>
      <c r="AA171" s="1248"/>
      <c r="AB171" s="1249"/>
      <c r="AC171" s="1249"/>
      <c r="AD171" s="1250"/>
      <c r="AE171" s="1143"/>
      <c r="AF171" s="1144"/>
      <c r="AG171" s="1144"/>
      <c r="AH171" s="1144"/>
      <c r="AI171" s="1144"/>
      <c r="AJ171" s="1145"/>
    </row>
    <row r="172" spans="2:37" ht="15" customHeight="1" thickTop="1" thickBot="1">
      <c r="B172" s="1134"/>
      <c r="C172" s="1146"/>
      <c r="D172" s="1146"/>
      <c r="E172" s="1146"/>
      <c r="F172" s="1147"/>
      <c r="G172" s="1148" t="s">
        <v>156</v>
      </c>
      <c r="H172" s="1149"/>
      <c r="I172" s="1149"/>
      <c r="J172" s="1150"/>
      <c r="K172" s="1155"/>
      <c r="L172" s="1156"/>
      <c r="M172" s="1156"/>
      <c r="N172" s="1157"/>
      <c r="O172" s="135" t="s">
        <v>157</v>
      </c>
      <c r="P172" s="136"/>
      <c r="Q172" s="136"/>
      <c r="R172" s="137"/>
      <c r="S172" s="135" t="s">
        <v>158</v>
      </c>
      <c r="T172" s="136"/>
      <c r="U172" s="136"/>
      <c r="V172" s="137"/>
      <c r="W172" s="135" t="s">
        <v>159</v>
      </c>
      <c r="X172" s="136"/>
      <c r="Y172" s="136"/>
      <c r="Z172" s="137"/>
      <c r="AA172" s="135" t="s">
        <v>160</v>
      </c>
      <c r="AB172" s="136"/>
      <c r="AC172" s="136"/>
      <c r="AD172" s="137"/>
      <c r="AE172" s="1167" t="str">
        <f>入力用①!L35</f>
        <v/>
      </c>
      <c r="AF172" s="1167"/>
      <c r="AG172" s="1167"/>
      <c r="AH172" s="1167"/>
      <c r="AI172" s="1167"/>
      <c r="AJ172" s="1168"/>
    </row>
    <row r="173" spans="2:37" ht="15" customHeight="1" thickTop="1" thickBot="1">
      <c r="B173" s="1134"/>
      <c r="C173" s="1146"/>
      <c r="D173" s="1146"/>
      <c r="E173" s="1146"/>
      <c r="F173" s="1147"/>
      <c r="G173" s="1151"/>
      <c r="H173" s="1151"/>
      <c r="I173" s="1151"/>
      <c r="J173" s="1152"/>
      <c r="K173" s="1158"/>
      <c r="L173" s="1159"/>
      <c r="M173" s="1159"/>
      <c r="N173" s="1160"/>
      <c r="O173" s="1164" t="str">
        <f>入力用②!P178</f>
        <v/>
      </c>
      <c r="P173" s="1165"/>
      <c r="Q173" s="1165"/>
      <c r="R173" s="1166"/>
      <c r="S173" s="1164" t="str">
        <f>入力用②!T178</f>
        <v/>
      </c>
      <c r="T173" s="1165"/>
      <c r="U173" s="1165"/>
      <c r="V173" s="1166"/>
      <c r="W173" s="1164" t="str">
        <f>入力用②!X178</f>
        <v/>
      </c>
      <c r="X173" s="1165"/>
      <c r="Y173" s="1165"/>
      <c r="Z173" s="1166"/>
      <c r="AA173" s="1164" t="str">
        <f>入力用②!AB178</f>
        <v/>
      </c>
      <c r="AB173" s="1165"/>
      <c r="AC173" s="1165"/>
      <c r="AD173" s="1166"/>
      <c r="AE173" s="1169"/>
      <c r="AF173" s="1169"/>
      <c r="AG173" s="1169"/>
      <c r="AH173" s="1169"/>
      <c r="AI173" s="1169"/>
      <c r="AJ173" s="1170"/>
    </row>
    <row r="174" spans="2:37" ht="15" customHeight="1" thickTop="1" thickBot="1">
      <c r="B174" s="1134"/>
      <c r="C174" s="1146"/>
      <c r="D174" s="1146"/>
      <c r="E174" s="1146"/>
      <c r="F174" s="1147"/>
      <c r="G174" s="1153"/>
      <c r="H174" s="1153"/>
      <c r="I174" s="1153"/>
      <c r="J174" s="1154"/>
      <c r="K174" s="1161"/>
      <c r="L174" s="1162"/>
      <c r="M174" s="1162"/>
      <c r="N174" s="1163"/>
      <c r="O174" s="1164"/>
      <c r="P174" s="1165"/>
      <c r="Q174" s="1165"/>
      <c r="R174" s="1166"/>
      <c r="S174" s="1164"/>
      <c r="T174" s="1165"/>
      <c r="U174" s="1165"/>
      <c r="V174" s="1166"/>
      <c r="W174" s="1164"/>
      <c r="X174" s="1165"/>
      <c r="Y174" s="1165"/>
      <c r="Z174" s="1166"/>
      <c r="AA174" s="1164"/>
      <c r="AB174" s="1165"/>
      <c r="AC174" s="1165"/>
      <c r="AD174" s="1166"/>
      <c r="AE174" s="1171"/>
      <c r="AF174" s="1171"/>
      <c r="AG174" s="1171"/>
      <c r="AH174" s="1171"/>
      <c r="AI174" s="1171"/>
      <c r="AJ174" s="1172"/>
    </row>
    <row r="175" spans="2:37" ht="15" customHeight="1" thickTop="1" thickBot="1">
      <c r="B175" s="1135"/>
      <c r="C175" s="1146" t="s">
        <v>246</v>
      </c>
      <c r="D175" s="1146"/>
      <c r="E175" s="1146"/>
      <c r="F175" s="1147"/>
      <c r="G175" s="1174" t="s">
        <v>155</v>
      </c>
      <c r="H175" s="1174"/>
      <c r="I175" s="1174"/>
      <c r="J175" s="1175"/>
      <c r="K175" s="1245" t="str">
        <f>入力用①!G39</f>
        <v/>
      </c>
      <c r="L175" s="1246"/>
      <c r="M175" s="1246"/>
      <c r="N175" s="1247"/>
      <c r="O175" s="1245" t="str">
        <f>入力用①!H39</f>
        <v/>
      </c>
      <c r="P175" s="1246"/>
      <c r="Q175" s="1246"/>
      <c r="R175" s="1247"/>
      <c r="S175" s="1245" t="str">
        <f>入力用①!I39</f>
        <v/>
      </c>
      <c r="T175" s="1246"/>
      <c r="U175" s="1246"/>
      <c r="V175" s="1247"/>
      <c r="W175" s="1245" t="str">
        <f>入力用①!J39</f>
        <v/>
      </c>
      <c r="X175" s="1246"/>
      <c r="Y175" s="1246"/>
      <c r="Z175" s="1247"/>
      <c r="AA175" s="1245" t="str">
        <f>入力用①!K39</f>
        <v/>
      </c>
      <c r="AB175" s="1246"/>
      <c r="AC175" s="1246"/>
      <c r="AD175" s="1247"/>
      <c r="AE175" s="1140"/>
      <c r="AF175" s="1141"/>
      <c r="AG175" s="1141"/>
      <c r="AH175" s="1141"/>
      <c r="AI175" s="1141"/>
      <c r="AJ175" s="1142"/>
    </row>
    <row r="176" spans="2:37" ht="15" customHeight="1" thickTop="1" thickBot="1">
      <c r="B176" s="1136"/>
      <c r="C176" s="1146"/>
      <c r="D176" s="1146"/>
      <c r="E176" s="1146"/>
      <c r="F176" s="1147"/>
      <c r="G176" s="1177"/>
      <c r="H176" s="1177"/>
      <c r="I176" s="1177"/>
      <c r="J176" s="1178"/>
      <c r="K176" s="1164"/>
      <c r="L176" s="1165"/>
      <c r="M176" s="1165"/>
      <c r="N176" s="1166"/>
      <c r="O176" s="1164"/>
      <c r="P176" s="1165"/>
      <c r="Q176" s="1165"/>
      <c r="R176" s="1166"/>
      <c r="S176" s="1164"/>
      <c r="T176" s="1165"/>
      <c r="U176" s="1165"/>
      <c r="V176" s="1166"/>
      <c r="W176" s="1164"/>
      <c r="X176" s="1165"/>
      <c r="Y176" s="1165"/>
      <c r="Z176" s="1166"/>
      <c r="AA176" s="1164"/>
      <c r="AB176" s="1165"/>
      <c r="AC176" s="1165"/>
      <c r="AD176" s="1166"/>
      <c r="AE176" s="1143"/>
      <c r="AF176" s="1144"/>
      <c r="AG176" s="1144"/>
      <c r="AH176" s="1144"/>
      <c r="AI176" s="1144"/>
      <c r="AJ176" s="1145"/>
    </row>
    <row r="177" spans="2:36" ht="15" customHeight="1" thickTop="1" thickBot="1">
      <c r="B177" s="1136"/>
      <c r="C177" s="1146"/>
      <c r="D177" s="1146"/>
      <c r="E177" s="1146"/>
      <c r="F177" s="1147"/>
      <c r="G177" s="1151"/>
      <c r="H177" s="1151"/>
      <c r="I177" s="1151"/>
      <c r="J177" s="1152"/>
      <c r="K177" s="1248"/>
      <c r="L177" s="1249"/>
      <c r="M177" s="1249"/>
      <c r="N177" s="1250"/>
      <c r="O177" s="1248"/>
      <c r="P177" s="1249"/>
      <c r="Q177" s="1249"/>
      <c r="R177" s="1250"/>
      <c r="S177" s="1248"/>
      <c r="T177" s="1249"/>
      <c r="U177" s="1249"/>
      <c r="V177" s="1250"/>
      <c r="W177" s="1248"/>
      <c r="X177" s="1249"/>
      <c r="Y177" s="1249"/>
      <c r="Z177" s="1250"/>
      <c r="AA177" s="1248"/>
      <c r="AB177" s="1249"/>
      <c r="AC177" s="1249"/>
      <c r="AD177" s="1250"/>
      <c r="AE177" s="1143"/>
      <c r="AF177" s="1144"/>
      <c r="AG177" s="1144"/>
      <c r="AH177" s="1144"/>
      <c r="AI177" s="1144"/>
      <c r="AJ177" s="1145"/>
    </row>
    <row r="178" spans="2:36" ht="15" customHeight="1" thickTop="1" thickBot="1">
      <c r="B178" s="1136"/>
      <c r="C178" s="1146"/>
      <c r="D178" s="1146"/>
      <c r="E178" s="1146"/>
      <c r="F178" s="1147"/>
      <c r="G178" s="1148" t="s">
        <v>156</v>
      </c>
      <c r="H178" s="1149"/>
      <c r="I178" s="1149"/>
      <c r="J178" s="1150"/>
      <c r="K178" s="1155"/>
      <c r="L178" s="1156"/>
      <c r="M178" s="1156"/>
      <c r="N178" s="1157"/>
      <c r="O178" s="135" t="s">
        <v>157</v>
      </c>
      <c r="P178" s="136"/>
      <c r="Q178" s="136"/>
      <c r="R178" s="137"/>
      <c r="S178" s="135" t="s">
        <v>158</v>
      </c>
      <c r="T178" s="136"/>
      <c r="U178" s="136"/>
      <c r="V178" s="137"/>
      <c r="W178" s="135" t="s">
        <v>159</v>
      </c>
      <c r="X178" s="136"/>
      <c r="Y178" s="136"/>
      <c r="Z178" s="137"/>
      <c r="AA178" s="135" t="s">
        <v>160</v>
      </c>
      <c r="AB178" s="136"/>
      <c r="AC178" s="136"/>
      <c r="AD178" s="137"/>
      <c r="AE178" s="1167" t="str">
        <f>入力用①!L39</f>
        <v/>
      </c>
      <c r="AF178" s="1167"/>
      <c r="AG178" s="1167"/>
      <c r="AH178" s="1167"/>
      <c r="AI178" s="1167"/>
      <c r="AJ178" s="1168"/>
    </row>
    <row r="179" spans="2:36" ht="15" customHeight="1" thickTop="1" thickBot="1">
      <c r="B179" s="1136"/>
      <c r="C179" s="1146"/>
      <c r="D179" s="1146"/>
      <c r="E179" s="1146"/>
      <c r="F179" s="1147"/>
      <c r="G179" s="1151"/>
      <c r="H179" s="1151"/>
      <c r="I179" s="1151"/>
      <c r="J179" s="1152"/>
      <c r="K179" s="1158"/>
      <c r="L179" s="1159"/>
      <c r="M179" s="1159"/>
      <c r="N179" s="1160"/>
      <c r="O179" s="1164" t="str">
        <f>入力用②!P184</f>
        <v/>
      </c>
      <c r="P179" s="1165"/>
      <c r="Q179" s="1165"/>
      <c r="R179" s="1166"/>
      <c r="S179" s="1164" t="str">
        <f>入力用②!T184</f>
        <v/>
      </c>
      <c r="T179" s="1165"/>
      <c r="U179" s="1165"/>
      <c r="V179" s="1166"/>
      <c r="W179" s="1164" t="str">
        <f>入力用②!X184</f>
        <v/>
      </c>
      <c r="X179" s="1165"/>
      <c r="Y179" s="1165"/>
      <c r="Z179" s="1166"/>
      <c r="AA179" s="1164" t="str">
        <f>入力用②!AB184</f>
        <v/>
      </c>
      <c r="AB179" s="1165"/>
      <c r="AC179" s="1165"/>
      <c r="AD179" s="1166"/>
      <c r="AE179" s="1169"/>
      <c r="AF179" s="1169"/>
      <c r="AG179" s="1169"/>
      <c r="AH179" s="1169"/>
      <c r="AI179" s="1169"/>
      <c r="AJ179" s="1170"/>
    </row>
    <row r="180" spans="2:36" ht="15" customHeight="1" thickTop="1" thickBot="1">
      <c r="B180" s="1137"/>
      <c r="C180" s="1146"/>
      <c r="D180" s="1146"/>
      <c r="E180" s="1146"/>
      <c r="F180" s="1147"/>
      <c r="G180" s="1153"/>
      <c r="H180" s="1153"/>
      <c r="I180" s="1153"/>
      <c r="J180" s="1154"/>
      <c r="K180" s="1161"/>
      <c r="L180" s="1162"/>
      <c r="M180" s="1162"/>
      <c r="N180" s="1163"/>
      <c r="O180" s="1164"/>
      <c r="P180" s="1165"/>
      <c r="Q180" s="1165"/>
      <c r="R180" s="1166"/>
      <c r="S180" s="1164"/>
      <c r="T180" s="1165"/>
      <c r="U180" s="1165"/>
      <c r="V180" s="1166"/>
      <c r="W180" s="1164"/>
      <c r="X180" s="1165"/>
      <c r="Y180" s="1165"/>
      <c r="Z180" s="1166"/>
      <c r="AA180" s="1164"/>
      <c r="AB180" s="1165"/>
      <c r="AC180" s="1165"/>
      <c r="AD180" s="1166"/>
      <c r="AE180" s="1171"/>
      <c r="AF180" s="1171"/>
      <c r="AG180" s="1171"/>
      <c r="AH180" s="1171"/>
      <c r="AI180" s="1171"/>
      <c r="AJ180" s="1172"/>
    </row>
    <row r="181" spans="2:36" ht="15" customHeight="1" thickTop="1" thickBot="1">
      <c r="B181" s="1135"/>
      <c r="C181" s="1146" t="s">
        <v>247</v>
      </c>
      <c r="D181" s="1146"/>
      <c r="E181" s="1146"/>
      <c r="F181" s="1147"/>
      <c r="G181" s="1174" t="s">
        <v>155</v>
      </c>
      <c r="H181" s="1174"/>
      <c r="I181" s="1174"/>
      <c r="J181" s="1175"/>
      <c r="K181" s="1245" t="str">
        <f>入力用①!G43</f>
        <v/>
      </c>
      <c r="L181" s="1246"/>
      <c r="M181" s="1246"/>
      <c r="N181" s="1247"/>
      <c r="O181" s="1245" t="str">
        <f>入力用①!H43</f>
        <v/>
      </c>
      <c r="P181" s="1246"/>
      <c r="Q181" s="1246"/>
      <c r="R181" s="1247"/>
      <c r="S181" s="1245" t="str">
        <f>入力用①!I43</f>
        <v/>
      </c>
      <c r="T181" s="1246"/>
      <c r="U181" s="1246"/>
      <c r="V181" s="1247"/>
      <c r="W181" s="1245" t="str">
        <f>入力用①!J43</f>
        <v/>
      </c>
      <c r="X181" s="1246"/>
      <c r="Y181" s="1246"/>
      <c r="Z181" s="1247"/>
      <c r="AA181" s="1245" t="str">
        <f>入力用①!K43</f>
        <v/>
      </c>
      <c r="AB181" s="1246"/>
      <c r="AC181" s="1246"/>
      <c r="AD181" s="1247"/>
      <c r="AE181" s="1140"/>
      <c r="AF181" s="1141"/>
      <c r="AG181" s="1141"/>
      <c r="AH181" s="1141"/>
      <c r="AI181" s="1141"/>
      <c r="AJ181" s="1142"/>
    </row>
    <row r="182" spans="2:36" ht="15" customHeight="1" thickTop="1" thickBot="1">
      <c r="B182" s="1136"/>
      <c r="C182" s="1146"/>
      <c r="D182" s="1146"/>
      <c r="E182" s="1146"/>
      <c r="F182" s="1147"/>
      <c r="G182" s="1177"/>
      <c r="H182" s="1177"/>
      <c r="I182" s="1177"/>
      <c r="J182" s="1178"/>
      <c r="K182" s="1164"/>
      <c r="L182" s="1165"/>
      <c r="M182" s="1165"/>
      <c r="N182" s="1166"/>
      <c r="O182" s="1164"/>
      <c r="P182" s="1165"/>
      <c r="Q182" s="1165"/>
      <c r="R182" s="1166"/>
      <c r="S182" s="1164"/>
      <c r="T182" s="1165"/>
      <c r="U182" s="1165"/>
      <c r="V182" s="1166"/>
      <c r="W182" s="1164"/>
      <c r="X182" s="1165"/>
      <c r="Y182" s="1165"/>
      <c r="Z182" s="1166"/>
      <c r="AA182" s="1164"/>
      <c r="AB182" s="1165"/>
      <c r="AC182" s="1165"/>
      <c r="AD182" s="1166"/>
      <c r="AE182" s="1143"/>
      <c r="AF182" s="1144"/>
      <c r="AG182" s="1144"/>
      <c r="AH182" s="1144"/>
      <c r="AI182" s="1144"/>
      <c r="AJ182" s="1145"/>
    </row>
    <row r="183" spans="2:36" ht="15" customHeight="1" thickTop="1" thickBot="1">
      <c r="B183" s="1136"/>
      <c r="C183" s="1146"/>
      <c r="D183" s="1146"/>
      <c r="E183" s="1146"/>
      <c r="F183" s="1147"/>
      <c r="G183" s="1151"/>
      <c r="H183" s="1151"/>
      <c r="I183" s="1151"/>
      <c r="J183" s="1152"/>
      <c r="K183" s="1248"/>
      <c r="L183" s="1249"/>
      <c r="M183" s="1249"/>
      <c r="N183" s="1250"/>
      <c r="O183" s="1248"/>
      <c r="P183" s="1249"/>
      <c r="Q183" s="1249"/>
      <c r="R183" s="1250"/>
      <c r="S183" s="1248"/>
      <c r="T183" s="1249"/>
      <c r="U183" s="1249"/>
      <c r="V183" s="1250"/>
      <c r="W183" s="1248"/>
      <c r="X183" s="1249"/>
      <c r="Y183" s="1249"/>
      <c r="Z183" s="1250"/>
      <c r="AA183" s="1248"/>
      <c r="AB183" s="1249"/>
      <c r="AC183" s="1249"/>
      <c r="AD183" s="1250"/>
      <c r="AE183" s="1143"/>
      <c r="AF183" s="1144"/>
      <c r="AG183" s="1144"/>
      <c r="AH183" s="1144"/>
      <c r="AI183" s="1144"/>
      <c r="AJ183" s="1145"/>
    </row>
    <row r="184" spans="2:36" ht="15" customHeight="1" thickTop="1" thickBot="1">
      <c r="B184" s="1136"/>
      <c r="C184" s="1146"/>
      <c r="D184" s="1146"/>
      <c r="E184" s="1146"/>
      <c r="F184" s="1147"/>
      <c r="G184" s="1148" t="s">
        <v>156</v>
      </c>
      <c r="H184" s="1149"/>
      <c r="I184" s="1149"/>
      <c r="J184" s="1150"/>
      <c r="K184" s="1155"/>
      <c r="L184" s="1156"/>
      <c r="M184" s="1156"/>
      <c r="N184" s="1157"/>
      <c r="O184" s="135" t="s">
        <v>157</v>
      </c>
      <c r="P184" s="136"/>
      <c r="Q184" s="136"/>
      <c r="R184" s="137"/>
      <c r="S184" s="135" t="s">
        <v>158</v>
      </c>
      <c r="T184" s="136"/>
      <c r="U184" s="136"/>
      <c r="V184" s="137"/>
      <c r="W184" s="135" t="s">
        <v>159</v>
      </c>
      <c r="X184" s="136"/>
      <c r="Y184" s="136"/>
      <c r="Z184" s="137"/>
      <c r="AA184" s="135" t="s">
        <v>160</v>
      </c>
      <c r="AB184" s="136"/>
      <c r="AC184" s="136"/>
      <c r="AD184" s="137"/>
      <c r="AE184" s="1167" t="str">
        <f>入力用①!L43</f>
        <v/>
      </c>
      <c r="AF184" s="1167"/>
      <c r="AG184" s="1167"/>
      <c r="AH184" s="1167"/>
      <c r="AI184" s="1167"/>
      <c r="AJ184" s="1168"/>
    </row>
    <row r="185" spans="2:36" ht="15" customHeight="1" thickTop="1" thickBot="1">
      <c r="B185" s="1136"/>
      <c r="C185" s="1146"/>
      <c r="D185" s="1146"/>
      <c r="E185" s="1146"/>
      <c r="F185" s="1147"/>
      <c r="G185" s="1151"/>
      <c r="H185" s="1151"/>
      <c r="I185" s="1151"/>
      <c r="J185" s="1152"/>
      <c r="K185" s="1158"/>
      <c r="L185" s="1159"/>
      <c r="M185" s="1159"/>
      <c r="N185" s="1160"/>
      <c r="O185" s="1164" t="str">
        <f>入力用②!P190</f>
        <v/>
      </c>
      <c r="P185" s="1165"/>
      <c r="Q185" s="1165"/>
      <c r="R185" s="1166"/>
      <c r="S185" s="1164" t="str">
        <f>入力用②!T190</f>
        <v/>
      </c>
      <c r="T185" s="1165"/>
      <c r="U185" s="1165"/>
      <c r="V185" s="1166"/>
      <c r="W185" s="1164" t="str">
        <f>入力用②!X190</f>
        <v/>
      </c>
      <c r="X185" s="1165"/>
      <c r="Y185" s="1165"/>
      <c r="Z185" s="1166"/>
      <c r="AA185" s="1164" t="str">
        <f>入力用②!AB190</f>
        <v/>
      </c>
      <c r="AB185" s="1165"/>
      <c r="AC185" s="1165"/>
      <c r="AD185" s="1166"/>
      <c r="AE185" s="1169"/>
      <c r="AF185" s="1169"/>
      <c r="AG185" s="1169"/>
      <c r="AH185" s="1169"/>
      <c r="AI185" s="1169"/>
      <c r="AJ185" s="1170"/>
    </row>
    <row r="186" spans="2:36" ht="15" customHeight="1" thickTop="1" thickBot="1">
      <c r="B186" s="1137"/>
      <c r="C186" s="1146"/>
      <c r="D186" s="1146"/>
      <c r="E186" s="1146"/>
      <c r="F186" s="1147"/>
      <c r="G186" s="1153"/>
      <c r="H186" s="1153"/>
      <c r="I186" s="1153"/>
      <c r="J186" s="1154"/>
      <c r="K186" s="1161"/>
      <c r="L186" s="1162"/>
      <c r="M186" s="1162"/>
      <c r="N186" s="1163"/>
      <c r="O186" s="1164"/>
      <c r="P186" s="1165"/>
      <c r="Q186" s="1165"/>
      <c r="R186" s="1166"/>
      <c r="S186" s="1164"/>
      <c r="T186" s="1165"/>
      <c r="U186" s="1165"/>
      <c r="V186" s="1166"/>
      <c r="W186" s="1164"/>
      <c r="X186" s="1165"/>
      <c r="Y186" s="1165"/>
      <c r="Z186" s="1166"/>
      <c r="AA186" s="1164"/>
      <c r="AB186" s="1165"/>
      <c r="AC186" s="1165"/>
      <c r="AD186" s="1166"/>
      <c r="AE186" s="1171"/>
      <c r="AF186" s="1171"/>
      <c r="AG186" s="1171"/>
      <c r="AH186" s="1171"/>
      <c r="AI186" s="1171"/>
      <c r="AJ186" s="1172"/>
    </row>
    <row r="187" spans="2:36" ht="15" customHeight="1" thickTop="1" thickBot="1">
      <c r="B187" s="1135"/>
      <c r="C187" s="1146" t="s">
        <v>248</v>
      </c>
      <c r="D187" s="1146"/>
      <c r="E187" s="1146"/>
      <c r="F187" s="1147"/>
      <c r="G187" s="1174" t="s">
        <v>155</v>
      </c>
      <c r="H187" s="1174"/>
      <c r="I187" s="1174"/>
      <c r="J187" s="1175"/>
      <c r="K187" s="1245" t="str">
        <f>入力用①!G47</f>
        <v/>
      </c>
      <c r="L187" s="1246"/>
      <c r="M187" s="1246"/>
      <c r="N187" s="1247"/>
      <c r="O187" s="1245" t="str">
        <f>入力用①!H47</f>
        <v/>
      </c>
      <c r="P187" s="1246"/>
      <c r="Q187" s="1246"/>
      <c r="R187" s="1247"/>
      <c r="S187" s="1245" t="str">
        <f>入力用①!I47</f>
        <v/>
      </c>
      <c r="T187" s="1246"/>
      <c r="U187" s="1246"/>
      <c r="V187" s="1247"/>
      <c r="W187" s="1245" t="str">
        <f>入力用①!J47</f>
        <v/>
      </c>
      <c r="X187" s="1246"/>
      <c r="Y187" s="1246"/>
      <c r="Z187" s="1247"/>
      <c r="AA187" s="1245" t="str">
        <f>入力用①!K47</f>
        <v/>
      </c>
      <c r="AB187" s="1246"/>
      <c r="AC187" s="1246"/>
      <c r="AD187" s="1247"/>
      <c r="AE187" s="1140"/>
      <c r="AF187" s="1141"/>
      <c r="AG187" s="1141"/>
      <c r="AH187" s="1141"/>
      <c r="AI187" s="1141"/>
      <c r="AJ187" s="1142"/>
    </row>
    <row r="188" spans="2:36" ht="15" customHeight="1" thickTop="1" thickBot="1">
      <c r="B188" s="1136"/>
      <c r="C188" s="1146"/>
      <c r="D188" s="1146"/>
      <c r="E188" s="1146"/>
      <c r="F188" s="1147"/>
      <c r="G188" s="1177"/>
      <c r="H188" s="1177"/>
      <c r="I188" s="1177"/>
      <c r="J188" s="1178"/>
      <c r="K188" s="1164"/>
      <c r="L188" s="1165"/>
      <c r="M188" s="1165"/>
      <c r="N188" s="1166"/>
      <c r="O188" s="1164"/>
      <c r="P188" s="1165"/>
      <c r="Q188" s="1165"/>
      <c r="R188" s="1166"/>
      <c r="S188" s="1164"/>
      <c r="T188" s="1165"/>
      <c r="U188" s="1165"/>
      <c r="V188" s="1166"/>
      <c r="W188" s="1164"/>
      <c r="X188" s="1165"/>
      <c r="Y188" s="1165"/>
      <c r="Z188" s="1166"/>
      <c r="AA188" s="1164"/>
      <c r="AB188" s="1165"/>
      <c r="AC188" s="1165"/>
      <c r="AD188" s="1166"/>
      <c r="AE188" s="1143"/>
      <c r="AF188" s="1144"/>
      <c r="AG188" s="1144"/>
      <c r="AH188" s="1144"/>
      <c r="AI188" s="1144"/>
      <c r="AJ188" s="1145"/>
    </row>
    <row r="189" spans="2:36" ht="15" customHeight="1" thickTop="1" thickBot="1">
      <c r="B189" s="1136"/>
      <c r="C189" s="1146"/>
      <c r="D189" s="1146"/>
      <c r="E189" s="1146"/>
      <c r="F189" s="1147"/>
      <c r="G189" s="1151"/>
      <c r="H189" s="1151"/>
      <c r="I189" s="1151"/>
      <c r="J189" s="1152"/>
      <c r="K189" s="1248"/>
      <c r="L189" s="1249"/>
      <c r="M189" s="1249"/>
      <c r="N189" s="1250"/>
      <c r="O189" s="1248"/>
      <c r="P189" s="1249"/>
      <c r="Q189" s="1249"/>
      <c r="R189" s="1250"/>
      <c r="S189" s="1248"/>
      <c r="T189" s="1249"/>
      <c r="U189" s="1249"/>
      <c r="V189" s="1250"/>
      <c r="W189" s="1248"/>
      <c r="X189" s="1249"/>
      <c r="Y189" s="1249"/>
      <c r="Z189" s="1250"/>
      <c r="AA189" s="1248"/>
      <c r="AB189" s="1249"/>
      <c r="AC189" s="1249"/>
      <c r="AD189" s="1250"/>
      <c r="AE189" s="1143"/>
      <c r="AF189" s="1144"/>
      <c r="AG189" s="1144"/>
      <c r="AH189" s="1144"/>
      <c r="AI189" s="1144"/>
      <c r="AJ189" s="1145"/>
    </row>
    <row r="190" spans="2:36" ht="15" customHeight="1" thickTop="1" thickBot="1">
      <c r="B190" s="1136"/>
      <c r="C190" s="1146"/>
      <c r="D190" s="1146"/>
      <c r="E190" s="1146"/>
      <c r="F190" s="1147"/>
      <c r="G190" s="1148" t="s">
        <v>156</v>
      </c>
      <c r="H190" s="1149"/>
      <c r="I190" s="1149"/>
      <c r="J190" s="1150"/>
      <c r="K190" s="1155"/>
      <c r="L190" s="1156"/>
      <c r="M190" s="1156"/>
      <c r="N190" s="1157"/>
      <c r="O190" s="135" t="s">
        <v>157</v>
      </c>
      <c r="P190" s="136"/>
      <c r="Q190" s="136"/>
      <c r="R190" s="137"/>
      <c r="S190" s="135" t="s">
        <v>158</v>
      </c>
      <c r="T190" s="136"/>
      <c r="U190" s="136"/>
      <c r="V190" s="137"/>
      <c r="W190" s="135" t="s">
        <v>159</v>
      </c>
      <c r="X190" s="136"/>
      <c r="Y190" s="136"/>
      <c r="Z190" s="137"/>
      <c r="AA190" s="135" t="s">
        <v>160</v>
      </c>
      <c r="AB190" s="136"/>
      <c r="AC190" s="136"/>
      <c r="AD190" s="137"/>
      <c r="AE190" s="1167" t="str">
        <f>入力用①!L47</f>
        <v/>
      </c>
      <c r="AF190" s="1167"/>
      <c r="AG190" s="1167"/>
      <c r="AH190" s="1167"/>
      <c r="AI190" s="1167"/>
      <c r="AJ190" s="1168"/>
    </row>
    <row r="191" spans="2:36" ht="15" customHeight="1" thickTop="1" thickBot="1">
      <c r="B191" s="1136"/>
      <c r="C191" s="1146"/>
      <c r="D191" s="1146"/>
      <c r="E191" s="1146"/>
      <c r="F191" s="1147"/>
      <c r="G191" s="1151"/>
      <c r="H191" s="1151"/>
      <c r="I191" s="1151"/>
      <c r="J191" s="1152"/>
      <c r="K191" s="1158"/>
      <c r="L191" s="1159"/>
      <c r="M191" s="1159"/>
      <c r="N191" s="1160"/>
      <c r="O191" s="1164" t="str">
        <f>入力用②!P196</f>
        <v/>
      </c>
      <c r="P191" s="1165"/>
      <c r="Q191" s="1165"/>
      <c r="R191" s="1166"/>
      <c r="S191" s="1164" t="str">
        <f>入力用②!T196</f>
        <v/>
      </c>
      <c r="T191" s="1165"/>
      <c r="U191" s="1165"/>
      <c r="V191" s="1166"/>
      <c r="W191" s="1164" t="str">
        <f>入力用②!X196</f>
        <v/>
      </c>
      <c r="X191" s="1165"/>
      <c r="Y191" s="1165"/>
      <c r="Z191" s="1166"/>
      <c r="AA191" s="1164" t="str">
        <f>入力用②!AB196</f>
        <v/>
      </c>
      <c r="AB191" s="1165"/>
      <c r="AC191" s="1165"/>
      <c r="AD191" s="1166"/>
      <c r="AE191" s="1169"/>
      <c r="AF191" s="1169"/>
      <c r="AG191" s="1169"/>
      <c r="AH191" s="1169"/>
      <c r="AI191" s="1169"/>
      <c r="AJ191" s="1170"/>
    </row>
    <row r="192" spans="2:36" ht="15" customHeight="1" thickTop="1" thickBot="1">
      <c r="B192" s="1138"/>
      <c r="C192" s="1146"/>
      <c r="D192" s="1146"/>
      <c r="E192" s="1146"/>
      <c r="F192" s="1147"/>
      <c r="G192" s="1153"/>
      <c r="H192" s="1153"/>
      <c r="I192" s="1153"/>
      <c r="J192" s="1154"/>
      <c r="K192" s="1161"/>
      <c r="L192" s="1162"/>
      <c r="M192" s="1162"/>
      <c r="N192" s="1163"/>
      <c r="O192" s="1164"/>
      <c r="P192" s="1165"/>
      <c r="Q192" s="1165"/>
      <c r="R192" s="1166"/>
      <c r="S192" s="1164"/>
      <c r="T192" s="1165"/>
      <c r="U192" s="1165"/>
      <c r="V192" s="1166"/>
      <c r="W192" s="1164"/>
      <c r="X192" s="1165"/>
      <c r="Y192" s="1165"/>
      <c r="Z192" s="1166"/>
      <c r="AA192" s="1164"/>
      <c r="AB192" s="1165"/>
      <c r="AC192" s="1165"/>
      <c r="AD192" s="1166"/>
      <c r="AE192" s="1171"/>
      <c r="AF192" s="1171"/>
      <c r="AG192" s="1171"/>
      <c r="AH192" s="1171"/>
      <c r="AI192" s="1171"/>
      <c r="AJ192" s="1172"/>
    </row>
    <row r="193" spans="2:36" ht="15" customHeight="1" thickTop="1" thickBot="1">
      <c r="B193" s="1312" t="s">
        <v>249</v>
      </c>
      <c r="C193" s="1369"/>
      <c r="D193" s="1369"/>
      <c r="E193" s="1369"/>
      <c r="F193" s="1133"/>
      <c r="G193" s="1174" t="s">
        <v>155</v>
      </c>
      <c r="H193" s="1174"/>
      <c r="I193" s="1174"/>
      <c r="J193" s="1175"/>
      <c r="K193" s="1245" t="str">
        <f>入力用①!G51</f>
        <v/>
      </c>
      <c r="L193" s="1246"/>
      <c r="M193" s="1246"/>
      <c r="N193" s="1247"/>
      <c r="O193" s="1245" t="str">
        <f>入力用①!H51</f>
        <v/>
      </c>
      <c r="P193" s="1246"/>
      <c r="Q193" s="1246"/>
      <c r="R193" s="1247"/>
      <c r="S193" s="1245" t="str">
        <f>入力用①!I51</f>
        <v/>
      </c>
      <c r="T193" s="1246"/>
      <c r="U193" s="1246"/>
      <c r="V193" s="1247"/>
      <c r="W193" s="1245" t="str">
        <f>入力用①!J51</f>
        <v/>
      </c>
      <c r="X193" s="1246"/>
      <c r="Y193" s="1246"/>
      <c r="Z193" s="1247"/>
      <c r="AA193" s="1245" t="str">
        <f>入力用①!K51</f>
        <v/>
      </c>
      <c r="AB193" s="1246"/>
      <c r="AC193" s="1246"/>
      <c r="AD193" s="1247"/>
      <c r="AE193" s="1140"/>
      <c r="AF193" s="1141"/>
      <c r="AG193" s="1141"/>
      <c r="AH193" s="1141"/>
      <c r="AI193" s="1141"/>
      <c r="AJ193" s="1142"/>
    </row>
    <row r="194" spans="2:36" ht="15" customHeight="1" thickTop="1" thickBot="1">
      <c r="B194" s="1369"/>
      <c r="C194" s="1369"/>
      <c r="D194" s="1369"/>
      <c r="E194" s="1369"/>
      <c r="F194" s="1133"/>
      <c r="G194" s="1177"/>
      <c r="H194" s="1177"/>
      <c r="I194" s="1177"/>
      <c r="J194" s="1178"/>
      <c r="K194" s="1164"/>
      <c r="L194" s="1165"/>
      <c r="M194" s="1165"/>
      <c r="N194" s="1166"/>
      <c r="O194" s="1164"/>
      <c r="P194" s="1165"/>
      <c r="Q194" s="1165"/>
      <c r="R194" s="1166"/>
      <c r="S194" s="1164"/>
      <c r="T194" s="1165"/>
      <c r="U194" s="1165"/>
      <c r="V194" s="1166"/>
      <c r="W194" s="1164"/>
      <c r="X194" s="1165"/>
      <c r="Y194" s="1165"/>
      <c r="Z194" s="1166"/>
      <c r="AA194" s="1164"/>
      <c r="AB194" s="1165"/>
      <c r="AC194" s="1165"/>
      <c r="AD194" s="1166"/>
      <c r="AE194" s="1143"/>
      <c r="AF194" s="1144"/>
      <c r="AG194" s="1144"/>
      <c r="AH194" s="1144"/>
      <c r="AI194" s="1144"/>
      <c r="AJ194" s="1145"/>
    </row>
    <row r="195" spans="2:36" ht="15" customHeight="1" thickTop="1" thickBot="1">
      <c r="B195" s="1369"/>
      <c r="C195" s="1369"/>
      <c r="D195" s="1369"/>
      <c r="E195" s="1369"/>
      <c r="F195" s="1133"/>
      <c r="G195" s="1151"/>
      <c r="H195" s="1151"/>
      <c r="I195" s="1151"/>
      <c r="J195" s="1152"/>
      <c r="K195" s="1248"/>
      <c r="L195" s="1249"/>
      <c r="M195" s="1249"/>
      <c r="N195" s="1250"/>
      <c r="O195" s="1248"/>
      <c r="P195" s="1249"/>
      <c r="Q195" s="1249"/>
      <c r="R195" s="1250"/>
      <c r="S195" s="1248"/>
      <c r="T195" s="1249"/>
      <c r="U195" s="1249"/>
      <c r="V195" s="1250"/>
      <c r="W195" s="1248"/>
      <c r="X195" s="1249"/>
      <c r="Y195" s="1249"/>
      <c r="Z195" s="1250"/>
      <c r="AA195" s="1248"/>
      <c r="AB195" s="1249"/>
      <c r="AC195" s="1249"/>
      <c r="AD195" s="1250"/>
      <c r="AE195" s="1143"/>
      <c r="AF195" s="1144"/>
      <c r="AG195" s="1144"/>
      <c r="AH195" s="1144"/>
      <c r="AI195" s="1144"/>
      <c r="AJ195" s="1145"/>
    </row>
    <row r="196" spans="2:36" ht="15" customHeight="1" thickTop="1" thickBot="1">
      <c r="B196" s="1369"/>
      <c r="C196" s="1369"/>
      <c r="D196" s="1369"/>
      <c r="E196" s="1369"/>
      <c r="F196" s="1133"/>
      <c r="G196" s="1148" t="s">
        <v>156</v>
      </c>
      <c r="H196" s="1149"/>
      <c r="I196" s="1149"/>
      <c r="J196" s="1150"/>
      <c r="K196" s="1155"/>
      <c r="L196" s="1156"/>
      <c r="M196" s="1156"/>
      <c r="N196" s="1157"/>
      <c r="O196" s="135" t="s">
        <v>157</v>
      </c>
      <c r="P196" s="136"/>
      <c r="Q196" s="136"/>
      <c r="R196" s="137"/>
      <c r="S196" s="135" t="s">
        <v>158</v>
      </c>
      <c r="T196" s="136"/>
      <c r="U196" s="136"/>
      <c r="V196" s="137"/>
      <c r="W196" s="135" t="s">
        <v>159</v>
      </c>
      <c r="X196" s="136"/>
      <c r="Y196" s="136"/>
      <c r="Z196" s="137"/>
      <c r="AA196" s="135" t="s">
        <v>160</v>
      </c>
      <c r="AB196" s="136"/>
      <c r="AC196" s="136"/>
      <c r="AD196" s="137"/>
      <c r="AE196" s="1167" t="str">
        <f>入力用①!L51</f>
        <v/>
      </c>
      <c r="AF196" s="1167"/>
      <c r="AG196" s="1167"/>
      <c r="AH196" s="1167"/>
      <c r="AI196" s="1167"/>
      <c r="AJ196" s="1168"/>
    </row>
    <row r="197" spans="2:36" ht="15" customHeight="1" thickTop="1" thickBot="1">
      <c r="B197" s="1369"/>
      <c r="C197" s="1369"/>
      <c r="D197" s="1369"/>
      <c r="E197" s="1369"/>
      <c r="F197" s="1133"/>
      <c r="G197" s="1151"/>
      <c r="H197" s="1151"/>
      <c r="I197" s="1151"/>
      <c r="J197" s="1152"/>
      <c r="K197" s="1158"/>
      <c r="L197" s="1159"/>
      <c r="M197" s="1159"/>
      <c r="N197" s="1160"/>
      <c r="O197" s="1164" t="str">
        <f>入力用②!P202</f>
        <v/>
      </c>
      <c r="P197" s="1165"/>
      <c r="Q197" s="1165"/>
      <c r="R197" s="1166"/>
      <c r="S197" s="1164" t="str">
        <f>入力用②!T202</f>
        <v/>
      </c>
      <c r="T197" s="1165"/>
      <c r="U197" s="1165"/>
      <c r="V197" s="1166"/>
      <c r="W197" s="1164" t="str">
        <f>入力用②!X202</f>
        <v/>
      </c>
      <c r="X197" s="1165"/>
      <c r="Y197" s="1165"/>
      <c r="Z197" s="1166"/>
      <c r="AA197" s="1164" t="str">
        <f>入力用②!AB202</f>
        <v/>
      </c>
      <c r="AB197" s="1165"/>
      <c r="AC197" s="1165"/>
      <c r="AD197" s="1166"/>
      <c r="AE197" s="1169"/>
      <c r="AF197" s="1169"/>
      <c r="AG197" s="1169"/>
      <c r="AH197" s="1169"/>
      <c r="AI197" s="1169"/>
      <c r="AJ197" s="1170"/>
    </row>
    <row r="198" spans="2:36" ht="15" customHeight="1" thickTop="1" thickBot="1">
      <c r="B198" s="1370"/>
      <c r="C198" s="1370"/>
      <c r="D198" s="1370"/>
      <c r="E198" s="1370"/>
      <c r="F198" s="1371"/>
      <c r="G198" s="1153"/>
      <c r="H198" s="1153"/>
      <c r="I198" s="1153"/>
      <c r="J198" s="1154"/>
      <c r="K198" s="1161"/>
      <c r="L198" s="1162"/>
      <c r="M198" s="1162"/>
      <c r="N198" s="1163"/>
      <c r="O198" s="1164"/>
      <c r="P198" s="1165"/>
      <c r="Q198" s="1165"/>
      <c r="R198" s="1166"/>
      <c r="S198" s="1164"/>
      <c r="T198" s="1165"/>
      <c r="U198" s="1165"/>
      <c r="V198" s="1166"/>
      <c r="W198" s="1164"/>
      <c r="X198" s="1165"/>
      <c r="Y198" s="1165"/>
      <c r="Z198" s="1166"/>
      <c r="AA198" s="1164"/>
      <c r="AB198" s="1165"/>
      <c r="AC198" s="1165"/>
      <c r="AD198" s="1166"/>
      <c r="AE198" s="1171"/>
      <c r="AF198" s="1171"/>
      <c r="AG198" s="1171"/>
      <c r="AH198" s="1171"/>
      <c r="AI198" s="1171"/>
      <c r="AJ198" s="1172"/>
    </row>
    <row r="199" spans="2:36" ht="15" customHeight="1" thickTop="1">
      <c r="B199" s="1134"/>
      <c r="C199" s="1367" t="s">
        <v>250</v>
      </c>
      <c r="D199" s="1367"/>
      <c r="E199" s="1367"/>
      <c r="F199" s="1368"/>
      <c r="G199" s="1174" t="s">
        <v>155</v>
      </c>
      <c r="H199" s="1174"/>
      <c r="I199" s="1174"/>
      <c r="J199" s="1175"/>
      <c r="K199" s="1245" t="str">
        <f>入力用①!G55</f>
        <v/>
      </c>
      <c r="L199" s="1246"/>
      <c r="M199" s="1246"/>
      <c r="N199" s="1247"/>
      <c r="O199" s="1245" t="str">
        <f>入力用①!H55</f>
        <v/>
      </c>
      <c r="P199" s="1246"/>
      <c r="Q199" s="1246"/>
      <c r="R199" s="1247"/>
      <c r="S199" s="1245" t="str">
        <f>入力用①!I55</f>
        <v/>
      </c>
      <c r="T199" s="1246"/>
      <c r="U199" s="1246"/>
      <c r="V199" s="1247"/>
      <c r="W199" s="1245" t="str">
        <f>入力用①!J55</f>
        <v/>
      </c>
      <c r="X199" s="1246"/>
      <c r="Y199" s="1246"/>
      <c r="Z199" s="1247"/>
      <c r="AA199" s="1245" t="str">
        <f>入力用①!K55</f>
        <v/>
      </c>
      <c r="AB199" s="1246"/>
      <c r="AC199" s="1246"/>
      <c r="AD199" s="1247"/>
      <c r="AE199" s="1140"/>
      <c r="AF199" s="1141"/>
      <c r="AG199" s="1141"/>
      <c r="AH199" s="1141"/>
      <c r="AI199" s="1141"/>
      <c r="AJ199" s="1142"/>
    </row>
    <row r="200" spans="2:36" ht="15" customHeight="1">
      <c r="B200" s="1134"/>
      <c r="C200" s="1367"/>
      <c r="D200" s="1367"/>
      <c r="E200" s="1367"/>
      <c r="F200" s="1368"/>
      <c r="G200" s="1177"/>
      <c r="H200" s="1177"/>
      <c r="I200" s="1177"/>
      <c r="J200" s="1178"/>
      <c r="K200" s="1164"/>
      <c r="L200" s="1165"/>
      <c r="M200" s="1165"/>
      <c r="N200" s="1166"/>
      <c r="O200" s="1164"/>
      <c r="P200" s="1165"/>
      <c r="Q200" s="1165"/>
      <c r="R200" s="1166"/>
      <c r="S200" s="1164"/>
      <c r="T200" s="1165"/>
      <c r="U200" s="1165"/>
      <c r="V200" s="1166"/>
      <c r="W200" s="1164"/>
      <c r="X200" s="1165"/>
      <c r="Y200" s="1165"/>
      <c r="Z200" s="1166"/>
      <c r="AA200" s="1164"/>
      <c r="AB200" s="1165"/>
      <c r="AC200" s="1165"/>
      <c r="AD200" s="1166"/>
      <c r="AE200" s="1143"/>
      <c r="AF200" s="1144"/>
      <c r="AG200" s="1144"/>
      <c r="AH200" s="1144"/>
      <c r="AI200" s="1144"/>
      <c r="AJ200" s="1145"/>
    </row>
    <row r="201" spans="2:36" ht="15" customHeight="1">
      <c r="B201" s="1134"/>
      <c r="C201" s="1367"/>
      <c r="D201" s="1367"/>
      <c r="E201" s="1367"/>
      <c r="F201" s="1368"/>
      <c r="G201" s="1151"/>
      <c r="H201" s="1151"/>
      <c r="I201" s="1151"/>
      <c r="J201" s="1152"/>
      <c r="K201" s="1248"/>
      <c r="L201" s="1249"/>
      <c r="M201" s="1249"/>
      <c r="N201" s="1250"/>
      <c r="O201" s="1248"/>
      <c r="P201" s="1249"/>
      <c r="Q201" s="1249"/>
      <c r="R201" s="1250"/>
      <c r="S201" s="1248"/>
      <c r="T201" s="1249"/>
      <c r="U201" s="1249"/>
      <c r="V201" s="1250"/>
      <c r="W201" s="1248"/>
      <c r="X201" s="1249"/>
      <c r="Y201" s="1249"/>
      <c r="Z201" s="1250"/>
      <c r="AA201" s="1248"/>
      <c r="AB201" s="1249"/>
      <c r="AC201" s="1249"/>
      <c r="AD201" s="1250"/>
      <c r="AE201" s="1143"/>
      <c r="AF201" s="1144"/>
      <c r="AG201" s="1144"/>
      <c r="AH201" s="1144"/>
      <c r="AI201" s="1144"/>
      <c r="AJ201" s="1145"/>
    </row>
    <row r="202" spans="2:36" ht="15" customHeight="1">
      <c r="B202" s="1134"/>
      <c r="C202" s="1367"/>
      <c r="D202" s="1367"/>
      <c r="E202" s="1367"/>
      <c r="F202" s="1368"/>
      <c r="G202" s="1148" t="s">
        <v>156</v>
      </c>
      <c r="H202" s="1149"/>
      <c r="I202" s="1149"/>
      <c r="J202" s="1150"/>
      <c r="K202" s="1155"/>
      <c r="L202" s="1156"/>
      <c r="M202" s="1156"/>
      <c r="N202" s="1157"/>
      <c r="O202" s="135" t="s">
        <v>157</v>
      </c>
      <c r="P202" s="136"/>
      <c r="Q202" s="136"/>
      <c r="R202" s="137"/>
      <c r="S202" s="135" t="s">
        <v>158</v>
      </c>
      <c r="T202" s="136"/>
      <c r="U202" s="136"/>
      <c r="V202" s="137"/>
      <c r="W202" s="135" t="s">
        <v>159</v>
      </c>
      <c r="X202" s="136"/>
      <c r="Y202" s="136"/>
      <c r="Z202" s="137"/>
      <c r="AA202" s="135" t="s">
        <v>160</v>
      </c>
      <c r="AB202" s="136"/>
      <c r="AC202" s="136"/>
      <c r="AD202" s="137"/>
      <c r="AE202" s="1167" t="str">
        <f>入力用①!L55</f>
        <v/>
      </c>
      <c r="AF202" s="1167"/>
      <c r="AG202" s="1167"/>
      <c r="AH202" s="1167"/>
      <c r="AI202" s="1167"/>
      <c r="AJ202" s="1168"/>
    </row>
    <row r="203" spans="2:36" ht="15" customHeight="1">
      <c r="B203" s="1134"/>
      <c r="C203" s="1367"/>
      <c r="D203" s="1367"/>
      <c r="E203" s="1367"/>
      <c r="F203" s="1368"/>
      <c r="G203" s="1151"/>
      <c r="H203" s="1151"/>
      <c r="I203" s="1151"/>
      <c r="J203" s="1152"/>
      <c r="K203" s="1158"/>
      <c r="L203" s="1159"/>
      <c r="M203" s="1159"/>
      <c r="N203" s="1160"/>
      <c r="O203" s="1164" t="str">
        <f>入力用②!P208</f>
        <v/>
      </c>
      <c r="P203" s="1165"/>
      <c r="Q203" s="1165"/>
      <c r="R203" s="1166"/>
      <c r="S203" s="1164" t="str">
        <f>入力用②!T208</f>
        <v/>
      </c>
      <c r="T203" s="1165"/>
      <c r="U203" s="1165"/>
      <c r="V203" s="1166"/>
      <c r="W203" s="1164" t="str">
        <f>入力用②!X208</f>
        <v/>
      </c>
      <c r="X203" s="1165"/>
      <c r="Y203" s="1165"/>
      <c r="Z203" s="1166"/>
      <c r="AA203" s="1164" t="str">
        <f>入力用②!AB208</f>
        <v/>
      </c>
      <c r="AB203" s="1165"/>
      <c r="AC203" s="1165"/>
      <c r="AD203" s="1166"/>
      <c r="AE203" s="1169"/>
      <c r="AF203" s="1169"/>
      <c r="AG203" s="1169"/>
      <c r="AH203" s="1169"/>
      <c r="AI203" s="1169"/>
      <c r="AJ203" s="1170"/>
    </row>
    <row r="204" spans="2:36" ht="15" customHeight="1" thickBot="1">
      <c r="B204" s="1139"/>
      <c r="C204" s="1367"/>
      <c r="D204" s="1367"/>
      <c r="E204" s="1367"/>
      <c r="F204" s="1368"/>
      <c r="G204" s="1153"/>
      <c r="H204" s="1153"/>
      <c r="I204" s="1153"/>
      <c r="J204" s="1154"/>
      <c r="K204" s="1161"/>
      <c r="L204" s="1162"/>
      <c r="M204" s="1162"/>
      <c r="N204" s="1163"/>
      <c r="O204" s="1164"/>
      <c r="P204" s="1165"/>
      <c r="Q204" s="1165"/>
      <c r="R204" s="1166"/>
      <c r="S204" s="1164"/>
      <c r="T204" s="1165"/>
      <c r="U204" s="1165"/>
      <c r="V204" s="1166"/>
      <c r="W204" s="1164"/>
      <c r="X204" s="1165"/>
      <c r="Y204" s="1165"/>
      <c r="Z204" s="1166"/>
      <c r="AA204" s="1164"/>
      <c r="AB204" s="1165"/>
      <c r="AC204" s="1165"/>
      <c r="AD204" s="1166"/>
      <c r="AE204" s="1171"/>
      <c r="AF204" s="1171"/>
      <c r="AG204" s="1171"/>
      <c r="AH204" s="1171"/>
      <c r="AI204" s="1171"/>
      <c r="AJ204" s="1172"/>
    </row>
    <row r="205" spans="2:36" ht="15" customHeight="1" thickTop="1" thickBot="1">
      <c r="B205" s="1312" t="s">
        <v>251</v>
      </c>
      <c r="C205" s="1312"/>
      <c r="D205" s="1312"/>
      <c r="E205" s="1312"/>
      <c r="F205" s="1312"/>
      <c r="G205" s="1173" t="s">
        <v>155</v>
      </c>
      <c r="H205" s="1174"/>
      <c r="I205" s="1174"/>
      <c r="J205" s="1175"/>
      <c r="K205" s="1245" t="str">
        <f>入力用①!G59</f>
        <v/>
      </c>
      <c r="L205" s="1246"/>
      <c r="M205" s="1246"/>
      <c r="N205" s="1247"/>
      <c r="O205" s="1245" t="str">
        <f>入力用①!H59</f>
        <v/>
      </c>
      <c r="P205" s="1246"/>
      <c r="Q205" s="1246"/>
      <c r="R205" s="1247"/>
      <c r="S205" s="1245" t="str">
        <f>入力用①!I59</f>
        <v/>
      </c>
      <c r="T205" s="1246"/>
      <c r="U205" s="1246"/>
      <c r="V205" s="1247"/>
      <c r="W205" s="1245" t="str">
        <f>入力用①!J59</f>
        <v/>
      </c>
      <c r="X205" s="1246"/>
      <c r="Y205" s="1246"/>
      <c r="Z205" s="1247"/>
      <c r="AA205" s="1245" t="str">
        <f>入力用①!K59</f>
        <v/>
      </c>
      <c r="AB205" s="1246"/>
      <c r="AC205" s="1246"/>
      <c r="AD205" s="1247"/>
      <c r="AE205" s="1140"/>
      <c r="AF205" s="1141"/>
      <c r="AG205" s="1141"/>
      <c r="AH205" s="1141"/>
      <c r="AI205" s="1141"/>
      <c r="AJ205" s="1142"/>
    </row>
    <row r="206" spans="2:36" ht="15" customHeight="1" thickTop="1" thickBot="1">
      <c r="B206" s="1312"/>
      <c r="C206" s="1312"/>
      <c r="D206" s="1312"/>
      <c r="E206" s="1312"/>
      <c r="F206" s="1312"/>
      <c r="G206" s="1176"/>
      <c r="H206" s="1177"/>
      <c r="I206" s="1177"/>
      <c r="J206" s="1178"/>
      <c r="K206" s="1164"/>
      <c r="L206" s="1165"/>
      <c r="M206" s="1165"/>
      <c r="N206" s="1166"/>
      <c r="O206" s="1164"/>
      <c r="P206" s="1165"/>
      <c r="Q206" s="1165"/>
      <c r="R206" s="1166"/>
      <c r="S206" s="1164"/>
      <c r="T206" s="1165"/>
      <c r="U206" s="1165"/>
      <c r="V206" s="1166"/>
      <c r="W206" s="1164"/>
      <c r="X206" s="1165"/>
      <c r="Y206" s="1165"/>
      <c r="Z206" s="1166"/>
      <c r="AA206" s="1164"/>
      <c r="AB206" s="1165"/>
      <c r="AC206" s="1165"/>
      <c r="AD206" s="1166"/>
      <c r="AE206" s="1143"/>
      <c r="AF206" s="1144"/>
      <c r="AG206" s="1144"/>
      <c r="AH206" s="1144"/>
      <c r="AI206" s="1144"/>
      <c r="AJ206" s="1145"/>
    </row>
    <row r="207" spans="2:36" ht="15" customHeight="1" thickTop="1" thickBot="1">
      <c r="B207" s="1312"/>
      <c r="C207" s="1312"/>
      <c r="D207" s="1312"/>
      <c r="E207" s="1312"/>
      <c r="F207" s="1312"/>
      <c r="G207" s="1106"/>
      <c r="H207" s="1151"/>
      <c r="I207" s="1151"/>
      <c r="J207" s="1152"/>
      <c r="K207" s="1248"/>
      <c r="L207" s="1249"/>
      <c r="M207" s="1249"/>
      <c r="N207" s="1250"/>
      <c r="O207" s="1248"/>
      <c r="P207" s="1249"/>
      <c r="Q207" s="1249"/>
      <c r="R207" s="1250"/>
      <c r="S207" s="1248"/>
      <c r="T207" s="1249"/>
      <c r="U207" s="1249"/>
      <c r="V207" s="1250"/>
      <c r="W207" s="1248"/>
      <c r="X207" s="1249"/>
      <c r="Y207" s="1249"/>
      <c r="Z207" s="1250"/>
      <c r="AA207" s="1248"/>
      <c r="AB207" s="1249"/>
      <c r="AC207" s="1249"/>
      <c r="AD207" s="1250"/>
      <c r="AE207" s="1143"/>
      <c r="AF207" s="1144"/>
      <c r="AG207" s="1144"/>
      <c r="AH207" s="1144"/>
      <c r="AI207" s="1144"/>
      <c r="AJ207" s="1145"/>
    </row>
    <row r="208" spans="2:36" ht="15" customHeight="1" thickTop="1" thickBot="1">
      <c r="B208" s="1312"/>
      <c r="C208" s="1312"/>
      <c r="D208" s="1312"/>
      <c r="E208" s="1312"/>
      <c r="F208" s="1312"/>
      <c r="G208" s="1260" t="s">
        <v>156</v>
      </c>
      <c r="H208" s="1149"/>
      <c r="I208" s="1149"/>
      <c r="J208" s="1150"/>
      <c r="K208" s="1155"/>
      <c r="L208" s="1156"/>
      <c r="M208" s="1156"/>
      <c r="N208" s="1157"/>
      <c r="O208" s="135" t="s">
        <v>157</v>
      </c>
      <c r="P208" s="136"/>
      <c r="Q208" s="136"/>
      <c r="R208" s="137"/>
      <c r="S208" s="135" t="s">
        <v>158</v>
      </c>
      <c r="T208" s="136"/>
      <c r="U208" s="136"/>
      <c r="V208" s="137"/>
      <c r="W208" s="135" t="s">
        <v>159</v>
      </c>
      <c r="X208" s="136"/>
      <c r="Y208" s="136"/>
      <c r="Z208" s="137"/>
      <c r="AA208" s="135" t="s">
        <v>160</v>
      </c>
      <c r="AB208" s="136"/>
      <c r="AC208" s="136"/>
      <c r="AD208" s="137"/>
      <c r="AE208" s="1167" t="str">
        <f>入力用①!L59</f>
        <v/>
      </c>
      <c r="AF208" s="1167"/>
      <c r="AG208" s="1167"/>
      <c r="AH208" s="1167"/>
      <c r="AI208" s="1167"/>
      <c r="AJ208" s="1168"/>
    </row>
    <row r="209" spans="2:38" ht="15" customHeight="1" thickTop="1" thickBot="1">
      <c r="B209" s="1312"/>
      <c r="C209" s="1312"/>
      <c r="D209" s="1312"/>
      <c r="E209" s="1312"/>
      <c r="F209" s="1312"/>
      <c r="G209" s="1106"/>
      <c r="H209" s="1151"/>
      <c r="I209" s="1151"/>
      <c r="J209" s="1152"/>
      <c r="K209" s="1158"/>
      <c r="L209" s="1159"/>
      <c r="M209" s="1159"/>
      <c r="N209" s="1160"/>
      <c r="O209" s="1164" t="str">
        <f>入力用②!P214</f>
        <v/>
      </c>
      <c r="P209" s="1165"/>
      <c r="Q209" s="1165"/>
      <c r="R209" s="1166"/>
      <c r="S209" s="1164" t="str">
        <f>入力用②!T214</f>
        <v/>
      </c>
      <c r="T209" s="1165"/>
      <c r="U209" s="1165"/>
      <c r="V209" s="1166"/>
      <c r="W209" s="1164" t="str">
        <f>入力用②!X214</f>
        <v/>
      </c>
      <c r="X209" s="1165"/>
      <c r="Y209" s="1165"/>
      <c r="Z209" s="1166"/>
      <c r="AA209" s="1164" t="str">
        <f>入力用②!AB214</f>
        <v/>
      </c>
      <c r="AB209" s="1165"/>
      <c r="AC209" s="1165"/>
      <c r="AD209" s="1166"/>
      <c r="AE209" s="1169"/>
      <c r="AF209" s="1169"/>
      <c r="AG209" s="1169"/>
      <c r="AH209" s="1169"/>
      <c r="AI209" s="1169"/>
      <c r="AJ209" s="1170"/>
    </row>
    <row r="210" spans="2:38" ht="15" customHeight="1" thickTop="1" thickBot="1">
      <c r="B210" s="1419"/>
      <c r="C210" s="1419"/>
      <c r="D210" s="1419"/>
      <c r="E210" s="1419"/>
      <c r="F210" s="1419"/>
      <c r="G210" s="1418"/>
      <c r="H210" s="1153"/>
      <c r="I210" s="1153"/>
      <c r="J210" s="1154"/>
      <c r="K210" s="1161"/>
      <c r="L210" s="1162"/>
      <c r="M210" s="1162"/>
      <c r="N210" s="1163"/>
      <c r="O210" s="1164"/>
      <c r="P210" s="1165"/>
      <c r="Q210" s="1165"/>
      <c r="R210" s="1166"/>
      <c r="S210" s="1164"/>
      <c r="T210" s="1165"/>
      <c r="U210" s="1165"/>
      <c r="V210" s="1166"/>
      <c r="W210" s="1164"/>
      <c r="X210" s="1165"/>
      <c r="Y210" s="1165"/>
      <c r="Z210" s="1166"/>
      <c r="AA210" s="1164"/>
      <c r="AB210" s="1165"/>
      <c r="AC210" s="1165"/>
      <c r="AD210" s="1166"/>
      <c r="AE210" s="1171"/>
      <c r="AF210" s="1171"/>
      <c r="AG210" s="1171"/>
      <c r="AH210" s="1171"/>
      <c r="AI210" s="1171"/>
      <c r="AJ210" s="1172"/>
    </row>
    <row r="211" spans="2:38" ht="15" customHeight="1" thickTop="1">
      <c r="B211" s="1427" t="s">
        <v>252</v>
      </c>
      <c r="C211" s="1428"/>
      <c r="D211" s="1428"/>
      <c r="E211" s="1428"/>
      <c r="F211" s="1134"/>
      <c r="G211" s="1177" t="s">
        <v>155</v>
      </c>
      <c r="H211" s="1177"/>
      <c r="I211" s="1177"/>
      <c r="J211" s="1178"/>
      <c r="K211" s="1245" t="str">
        <f>入力用①!G63</f>
        <v/>
      </c>
      <c r="L211" s="1246"/>
      <c r="M211" s="1246"/>
      <c r="N211" s="1247"/>
      <c r="O211" s="1245" t="str">
        <f>入力用①!H63</f>
        <v/>
      </c>
      <c r="P211" s="1246"/>
      <c r="Q211" s="1246"/>
      <c r="R211" s="1247"/>
      <c r="S211" s="1245" t="str">
        <f>入力用①!I63</f>
        <v/>
      </c>
      <c r="T211" s="1246"/>
      <c r="U211" s="1246"/>
      <c r="V211" s="1247"/>
      <c r="W211" s="1245" t="str">
        <f>入力用①!J63</f>
        <v/>
      </c>
      <c r="X211" s="1246"/>
      <c r="Y211" s="1246"/>
      <c r="Z211" s="1247"/>
      <c r="AA211" s="1245" t="str">
        <f>入力用①!K63</f>
        <v/>
      </c>
      <c r="AB211" s="1246"/>
      <c r="AC211" s="1246"/>
      <c r="AD211" s="1247"/>
      <c r="AE211" s="1143"/>
      <c r="AF211" s="1144"/>
      <c r="AG211" s="1144"/>
      <c r="AH211" s="1144"/>
      <c r="AI211" s="1144"/>
      <c r="AJ211" s="1145"/>
    </row>
    <row r="212" spans="2:38" ht="15" customHeight="1">
      <c r="B212" s="1428"/>
      <c r="C212" s="1428"/>
      <c r="D212" s="1428"/>
      <c r="E212" s="1428"/>
      <c r="F212" s="1134"/>
      <c r="G212" s="1177"/>
      <c r="H212" s="1177"/>
      <c r="I212" s="1177"/>
      <c r="J212" s="1178"/>
      <c r="K212" s="1164"/>
      <c r="L212" s="1165"/>
      <c r="M212" s="1165"/>
      <c r="N212" s="1166"/>
      <c r="O212" s="1164"/>
      <c r="P212" s="1165"/>
      <c r="Q212" s="1165"/>
      <c r="R212" s="1166"/>
      <c r="S212" s="1164"/>
      <c r="T212" s="1165"/>
      <c r="U212" s="1165"/>
      <c r="V212" s="1166"/>
      <c r="W212" s="1164"/>
      <c r="X212" s="1165"/>
      <c r="Y212" s="1165"/>
      <c r="Z212" s="1166"/>
      <c r="AA212" s="1164"/>
      <c r="AB212" s="1165"/>
      <c r="AC212" s="1165"/>
      <c r="AD212" s="1166"/>
      <c r="AE212" s="1143"/>
      <c r="AF212" s="1144"/>
      <c r="AG212" s="1144"/>
      <c r="AH212" s="1144"/>
      <c r="AI212" s="1144"/>
      <c r="AJ212" s="1145"/>
    </row>
    <row r="213" spans="2:38" ht="15" customHeight="1">
      <c r="B213" s="1428"/>
      <c r="C213" s="1428"/>
      <c r="D213" s="1428"/>
      <c r="E213" s="1428"/>
      <c r="F213" s="1134"/>
      <c r="G213" s="1151"/>
      <c r="H213" s="1151"/>
      <c r="I213" s="1151"/>
      <c r="J213" s="1152"/>
      <c r="K213" s="1248"/>
      <c r="L213" s="1249"/>
      <c r="M213" s="1249"/>
      <c r="N213" s="1250"/>
      <c r="O213" s="1248"/>
      <c r="P213" s="1249"/>
      <c r="Q213" s="1249"/>
      <c r="R213" s="1250"/>
      <c r="S213" s="1248"/>
      <c r="T213" s="1249"/>
      <c r="U213" s="1249"/>
      <c r="V213" s="1250"/>
      <c r="W213" s="1248"/>
      <c r="X213" s="1249"/>
      <c r="Y213" s="1249"/>
      <c r="Z213" s="1250"/>
      <c r="AA213" s="1248"/>
      <c r="AB213" s="1249"/>
      <c r="AC213" s="1249"/>
      <c r="AD213" s="1250"/>
      <c r="AE213" s="1143"/>
      <c r="AF213" s="1144"/>
      <c r="AG213" s="1144"/>
      <c r="AH213" s="1144"/>
      <c r="AI213" s="1144"/>
      <c r="AJ213" s="1145"/>
    </row>
    <row r="214" spans="2:38" ht="15" customHeight="1">
      <c r="B214" s="1428"/>
      <c r="C214" s="1428"/>
      <c r="D214" s="1428"/>
      <c r="E214" s="1428"/>
      <c r="F214" s="1134"/>
      <c r="G214" s="1148" t="s">
        <v>156</v>
      </c>
      <c r="H214" s="1149"/>
      <c r="I214" s="1149"/>
      <c r="J214" s="1150"/>
      <c r="K214" s="1155"/>
      <c r="L214" s="1156"/>
      <c r="M214" s="1156"/>
      <c r="N214" s="1157"/>
      <c r="O214" s="135" t="s">
        <v>157</v>
      </c>
      <c r="P214" s="136"/>
      <c r="Q214" s="136"/>
      <c r="R214" s="137"/>
      <c r="S214" s="135" t="s">
        <v>158</v>
      </c>
      <c r="T214" s="136"/>
      <c r="U214" s="136"/>
      <c r="V214" s="137"/>
      <c r="W214" s="135" t="s">
        <v>159</v>
      </c>
      <c r="X214" s="136"/>
      <c r="Y214" s="136"/>
      <c r="Z214" s="137"/>
      <c r="AA214" s="135" t="s">
        <v>160</v>
      </c>
      <c r="AB214" s="136"/>
      <c r="AC214" s="136"/>
      <c r="AD214" s="137"/>
      <c r="AE214" s="1167" t="str">
        <f>入力用①!L63</f>
        <v/>
      </c>
      <c r="AF214" s="1167"/>
      <c r="AG214" s="1167"/>
      <c r="AH214" s="1167"/>
      <c r="AI214" s="1167"/>
      <c r="AJ214" s="1168"/>
    </row>
    <row r="215" spans="2:38" ht="15" customHeight="1">
      <c r="B215" s="1428"/>
      <c r="C215" s="1428"/>
      <c r="D215" s="1428"/>
      <c r="E215" s="1428"/>
      <c r="F215" s="1134"/>
      <c r="G215" s="1151"/>
      <c r="H215" s="1151"/>
      <c r="I215" s="1151"/>
      <c r="J215" s="1152"/>
      <c r="K215" s="1158"/>
      <c r="L215" s="1159"/>
      <c r="M215" s="1159"/>
      <c r="N215" s="1160"/>
      <c r="O215" s="1164" t="str">
        <f>入力用②!P220</f>
        <v/>
      </c>
      <c r="P215" s="1165"/>
      <c r="Q215" s="1165"/>
      <c r="R215" s="1166"/>
      <c r="S215" s="1164" t="str">
        <f>入力用②!T220</f>
        <v/>
      </c>
      <c r="T215" s="1165"/>
      <c r="U215" s="1165"/>
      <c r="V215" s="1166"/>
      <c r="W215" s="1164" t="str">
        <f>入力用②!X220</f>
        <v/>
      </c>
      <c r="X215" s="1165"/>
      <c r="Y215" s="1165"/>
      <c r="Z215" s="1166"/>
      <c r="AA215" s="1164" t="str">
        <f>入力用②!AB220</f>
        <v/>
      </c>
      <c r="AB215" s="1165"/>
      <c r="AC215" s="1165"/>
      <c r="AD215" s="1166"/>
      <c r="AE215" s="1169"/>
      <c r="AF215" s="1169"/>
      <c r="AG215" s="1169"/>
      <c r="AH215" s="1169"/>
      <c r="AI215" s="1169"/>
      <c r="AJ215" s="1170"/>
    </row>
    <row r="216" spans="2:38" ht="15" customHeight="1" thickBot="1">
      <c r="B216" s="1429"/>
      <c r="C216" s="1429"/>
      <c r="D216" s="1429"/>
      <c r="E216" s="1429"/>
      <c r="F216" s="1430"/>
      <c r="G216" s="1431"/>
      <c r="H216" s="1431"/>
      <c r="I216" s="1431"/>
      <c r="J216" s="1432"/>
      <c r="K216" s="1433"/>
      <c r="L216" s="1434"/>
      <c r="M216" s="1434"/>
      <c r="N216" s="1435"/>
      <c r="O216" s="1422"/>
      <c r="P216" s="1423"/>
      <c r="Q216" s="1423"/>
      <c r="R216" s="1424"/>
      <c r="S216" s="1422"/>
      <c r="T216" s="1423"/>
      <c r="U216" s="1423"/>
      <c r="V216" s="1424"/>
      <c r="W216" s="1422"/>
      <c r="X216" s="1423"/>
      <c r="Y216" s="1423"/>
      <c r="Z216" s="1424"/>
      <c r="AA216" s="1422"/>
      <c r="AB216" s="1423"/>
      <c r="AC216" s="1423"/>
      <c r="AD216" s="1424"/>
      <c r="AE216" s="1420"/>
      <c r="AF216" s="1420"/>
      <c r="AG216" s="1420"/>
      <c r="AH216" s="1420"/>
      <c r="AI216" s="1420"/>
      <c r="AJ216" s="1421"/>
    </row>
    <row r="217" spans="2:38" ht="16.149999999999999" customHeight="1"/>
    <row r="218" spans="2:38" ht="16.149999999999999" customHeight="1">
      <c r="AG218" s="1065">
        <f ca="1">NOW()</f>
        <v>46149.615600810183</v>
      </c>
      <c r="AH218" s="1065"/>
      <c r="AI218" s="1065"/>
      <c r="AJ218" s="1065"/>
      <c r="AK218" s="1065"/>
      <c r="AL218" s="1065"/>
    </row>
    <row r="219" spans="2:38" ht="16.149999999999999" customHeight="1">
      <c r="AL219" s="98" t="str">
        <f>"Ver. "&amp;入力用②!$BB$1</f>
        <v>Ver. 240829</v>
      </c>
    </row>
    <row r="220" spans="2:38" ht="16.149999999999999" customHeight="1"/>
    <row r="221" spans="2:38" ht="16.149999999999999" customHeight="1">
      <c r="C221" s="77" t="s">
        <v>168</v>
      </c>
    </row>
    <row r="222" spans="2:38" ht="19.5" customHeight="1">
      <c r="C222" s="77" t="s">
        <v>169</v>
      </c>
    </row>
    <row r="223" spans="2:38" ht="30" customHeight="1">
      <c r="B223" s="144"/>
      <c r="C223" s="145" t="s">
        <v>170</v>
      </c>
      <c r="D223" s="146"/>
      <c r="E223" s="146"/>
      <c r="F223" s="146"/>
      <c r="G223" s="146"/>
      <c r="H223" s="146"/>
      <c r="I223" s="146"/>
      <c r="J223" s="146"/>
      <c r="K223" s="146"/>
      <c r="L223" s="146"/>
      <c r="M223" s="146"/>
      <c r="N223" s="146"/>
      <c r="O223" s="146"/>
      <c r="P223" s="146"/>
      <c r="Q223" s="146"/>
      <c r="R223" s="146"/>
      <c r="S223" s="146"/>
      <c r="T223" s="146"/>
      <c r="U223" s="146"/>
      <c r="V223" s="146"/>
      <c r="W223" s="146"/>
      <c r="X223" s="146"/>
      <c r="Y223" s="146"/>
      <c r="Z223" s="146"/>
      <c r="AA223" s="146"/>
      <c r="AB223" s="146"/>
      <c r="AC223" s="146"/>
      <c r="AD223" s="146"/>
      <c r="AE223" s="146"/>
      <c r="AF223" s="146"/>
      <c r="AG223" s="146"/>
      <c r="AH223" s="146"/>
      <c r="AI223" s="146"/>
      <c r="AJ223" s="149"/>
    </row>
    <row r="224" spans="2:38" ht="16.149999999999999" customHeight="1">
      <c r="B224" s="144"/>
      <c r="C224" s="133"/>
      <c r="D224" s="1373">
        <f>入力用②!C229</f>
        <v>0</v>
      </c>
      <c r="E224" s="1373">
        <f>入力用②!E229</f>
        <v>0</v>
      </c>
      <c r="F224" s="1373">
        <f>入力用②!F229</f>
        <v>0</v>
      </c>
      <c r="G224" s="1373">
        <f>入力用②!G229</f>
        <v>0</v>
      </c>
      <c r="H224" s="1373">
        <f>入力用②!H229</f>
        <v>0</v>
      </c>
      <c r="I224" s="1373">
        <f>入力用②!I229</f>
        <v>0</v>
      </c>
      <c r="J224" s="1373">
        <f>入力用②!J229</f>
        <v>0</v>
      </c>
      <c r="K224" s="1373">
        <f>入力用②!K229</f>
        <v>0</v>
      </c>
      <c r="L224" s="1373">
        <f>入力用②!L229</f>
        <v>0</v>
      </c>
      <c r="M224" s="1373">
        <f>入力用②!M229</f>
        <v>0</v>
      </c>
      <c r="N224" s="1373">
        <f>入力用②!N229</f>
        <v>0</v>
      </c>
      <c r="O224" s="1373">
        <f>入力用②!O229</f>
        <v>0</v>
      </c>
      <c r="P224" s="1373">
        <f>入力用②!P229</f>
        <v>0</v>
      </c>
      <c r="Q224" s="1373">
        <f>入力用②!Q229</f>
        <v>0</v>
      </c>
      <c r="R224" s="1373">
        <f>入力用②!R229</f>
        <v>0</v>
      </c>
      <c r="S224" s="1373">
        <f>入力用②!S229</f>
        <v>0</v>
      </c>
      <c r="T224" s="1373">
        <f>入力用②!T229</f>
        <v>0</v>
      </c>
      <c r="U224" s="1373">
        <f>入力用②!U229</f>
        <v>0</v>
      </c>
      <c r="V224" s="1373">
        <f>入力用②!V229</f>
        <v>0</v>
      </c>
      <c r="W224" s="1373">
        <f>入力用②!W229</f>
        <v>0</v>
      </c>
      <c r="X224" s="1373">
        <f>入力用②!X229</f>
        <v>0</v>
      </c>
      <c r="Y224" s="1373">
        <f>入力用②!Y229</f>
        <v>0</v>
      </c>
      <c r="Z224" s="1373">
        <f>入力用②!Z229</f>
        <v>0</v>
      </c>
      <c r="AA224" s="1373">
        <f>入力用②!AA229</f>
        <v>0</v>
      </c>
      <c r="AB224" s="1373">
        <f>入力用②!AB229</f>
        <v>0</v>
      </c>
      <c r="AC224" s="1373">
        <f>入力用②!AC229</f>
        <v>0</v>
      </c>
      <c r="AD224" s="1373">
        <f>入力用②!AD229</f>
        <v>0</v>
      </c>
      <c r="AE224" s="1373">
        <f>入力用②!AE229</f>
        <v>0</v>
      </c>
      <c r="AF224" s="1373">
        <f>入力用②!AF229</f>
        <v>0</v>
      </c>
      <c r="AG224" s="1373">
        <f>入力用②!AG229</f>
        <v>0</v>
      </c>
      <c r="AH224" s="1373">
        <f>入力用②!AH229</f>
        <v>0</v>
      </c>
      <c r="AI224" s="1373">
        <f>入力用②!AI229</f>
        <v>0</v>
      </c>
      <c r="AJ224" s="142"/>
    </row>
    <row r="225" spans="2:36" ht="16.149999999999999" customHeight="1">
      <c r="B225" s="147"/>
      <c r="C225" s="133"/>
      <c r="D225" s="1373">
        <f>入力用②!D230</f>
        <v>0</v>
      </c>
      <c r="E225" s="1373">
        <f>入力用②!E230</f>
        <v>0</v>
      </c>
      <c r="F225" s="1373">
        <f>入力用②!F230</f>
        <v>0</v>
      </c>
      <c r="G225" s="1373">
        <f>入力用②!G230</f>
        <v>0</v>
      </c>
      <c r="H225" s="1373">
        <f>入力用②!H230</f>
        <v>0</v>
      </c>
      <c r="I225" s="1373">
        <f>入力用②!I230</f>
        <v>0</v>
      </c>
      <c r="J225" s="1373">
        <f>入力用②!J230</f>
        <v>0</v>
      </c>
      <c r="K225" s="1373">
        <f>入力用②!K230</f>
        <v>0</v>
      </c>
      <c r="L225" s="1373">
        <f>入力用②!L230</f>
        <v>0</v>
      </c>
      <c r="M225" s="1373">
        <f>入力用②!M230</f>
        <v>0</v>
      </c>
      <c r="N225" s="1373">
        <f>入力用②!N230</f>
        <v>0</v>
      </c>
      <c r="O225" s="1373">
        <f>入力用②!O230</f>
        <v>0</v>
      </c>
      <c r="P225" s="1373">
        <f>入力用②!P230</f>
        <v>0</v>
      </c>
      <c r="Q225" s="1373">
        <f>入力用②!Q230</f>
        <v>0</v>
      </c>
      <c r="R225" s="1373">
        <f>入力用②!R230</f>
        <v>0</v>
      </c>
      <c r="S225" s="1373">
        <f>入力用②!S230</f>
        <v>0</v>
      </c>
      <c r="T225" s="1373">
        <f>入力用②!T230</f>
        <v>0</v>
      </c>
      <c r="U225" s="1373">
        <f>入力用②!U230</f>
        <v>0</v>
      </c>
      <c r="V225" s="1373">
        <f>入力用②!V230</f>
        <v>0</v>
      </c>
      <c r="W225" s="1373">
        <f>入力用②!W230</f>
        <v>0</v>
      </c>
      <c r="X225" s="1373">
        <f>入力用②!X230</f>
        <v>0</v>
      </c>
      <c r="Y225" s="1373">
        <f>入力用②!Y230</f>
        <v>0</v>
      </c>
      <c r="Z225" s="1373">
        <f>入力用②!Z230</f>
        <v>0</v>
      </c>
      <c r="AA225" s="1373">
        <f>入力用②!AA230</f>
        <v>0</v>
      </c>
      <c r="AB225" s="1373">
        <f>入力用②!AB230</f>
        <v>0</v>
      </c>
      <c r="AC225" s="1373">
        <f>入力用②!AC230</f>
        <v>0</v>
      </c>
      <c r="AD225" s="1373">
        <f>入力用②!AD230</f>
        <v>0</v>
      </c>
      <c r="AE225" s="1373">
        <f>入力用②!AE230</f>
        <v>0</v>
      </c>
      <c r="AF225" s="1373">
        <f>入力用②!AF230</f>
        <v>0</v>
      </c>
      <c r="AG225" s="1373">
        <f>入力用②!AG230</f>
        <v>0</v>
      </c>
      <c r="AH225" s="1373">
        <f>入力用②!AH230</f>
        <v>0</v>
      </c>
      <c r="AI225" s="1373">
        <f>入力用②!AI230</f>
        <v>0</v>
      </c>
      <c r="AJ225" s="142"/>
    </row>
    <row r="226" spans="2:36" ht="16.149999999999999" customHeight="1">
      <c r="B226" s="147"/>
      <c r="C226" s="133"/>
      <c r="D226" s="1373">
        <f>入力用②!D231</f>
        <v>0</v>
      </c>
      <c r="E226" s="1373">
        <f>入力用②!E231</f>
        <v>0</v>
      </c>
      <c r="F226" s="1373">
        <f>入力用②!F231</f>
        <v>0</v>
      </c>
      <c r="G226" s="1373">
        <f>入力用②!G231</f>
        <v>0</v>
      </c>
      <c r="H226" s="1373">
        <f>入力用②!H231</f>
        <v>0</v>
      </c>
      <c r="I226" s="1373">
        <f>入力用②!I231</f>
        <v>0</v>
      </c>
      <c r="J226" s="1373">
        <f>入力用②!J231</f>
        <v>0</v>
      </c>
      <c r="K226" s="1373">
        <f>入力用②!K231</f>
        <v>0</v>
      </c>
      <c r="L226" s="1373">
        <f>入力用②!L231</f>
        <v>0</v>
      </c>
      <c r="M226" s="1373">
        <f>入力用②!M231</f>
        <v>0</v>
      </c>
      <c r="N226" s="1373">
        <f>入力用②!N231</f>
        <v>0</v>
      </c>
      <c r="O226" s="1373">
        <f>入力用②!O231</f>
        <v>0</v>
      </c>
      <c r="P226" s="1373">
        <f>入力用②!P231</f>
        <v>0</v>
      </c>
      <c r="Q226" s="1373">
        <f>入力用②!Q231</f>
        <v>0</v>
      </c>
      <c r="R226" s="1373">
        <f>入力用②!R231</f>
        <v>0</v>
      </c>
      <c r="S226" s="1373">
        <f>入力用②!S231</f>
        <v>0</v>
      </c>
      <c r="T226" s="1373">
        <f>入力用②!T231</f>
        <v>0</v>
      </c>
      <c r="U226" s="1373">
        <f>入力用②!U231</f>
        <v>0</v>
      </c>
      <c r="V226" s="1373">
        <f>入力用②!V231</f>
        <v>0</v>
      </c>
      <c r="W226" s="1373">
        <f>入力用②!W231</f>
        <v>0</v>
      </c>
      <c r="X226" s="1373">
        <f>入力用②!X231</f>
        <v>0</v>
      </c>
      <c r="Y226" s="1373">
        <f>入力用②!Y231</f>
        <v>0</v>
      </c>
      <c r="Z226" s="1373">
        <f>入力用②!Z231</f>
        <v>0</v>
      </c>
      <c r="AA226" s="1373">
        <f>入力用②!AA231</f>
        <v>0</v>
      </c>
      <c r="AB226" s="1373">
        <f>入力用②!AB231</f>
        <v>0</v>
      </c>
      <c r="AC226" s="1373">
        <f>入力用②!AC231</f>
        <v>0</v>
      </c>
      <c r="AD226" s="1373">
        <f>入力用②!AD231</f>
        <v>0</v>
      </c>
      <c r="AE226" s="1373">
        <f>入力用②!AE231</f>
        <v>0</v>
      </c>
      <c r="AF226" s="1373">
        <f>入力用②!AF231</f>
        <v>0</v>
      </c>
      <c r="AG226" s="1373">
        <f>入力用②!AG231</f>
        <v>0</v>
      </c>
      <c r="AH226" s="1373">
        <f>入力用②!AH231</f>
        <v>0</v>
      </c>
      <c r="AI226" s="1373">
        <f>入力用②!AI231</f>
        <v>0</v>
      </c>
      <c r="AJ226" s="142"/>
    </row>
    <row r="227" spans="2:36" ht="16.149999999999999" customHeight="1">
      <c r="B227" s="147"/>
      <c r="C227" s="133"/>
      <c r="D227" s="1373">
        <f>入力用②!D232</f>
        <v>0</v>
      </c>
      <c r="E227" s="1373">
        <f>入力用②!E232</f>
        <v>0</v>
      </c>
      <c r="F227" s="1373">
        <f>入力用②!F232</f>
        <v>0</v>
      </c>
      <c r="G227" s="1373">
        <f>入力用②!G232</f>
        <v>0</v>
      </c>
      <c r="H227" s="1373">
        <f>入力用②!H232</f>
        <v>0</v>
      </c>
      <c r="I227" s="1373">
        <f>入力用②!I232</f>
        <v>0</v>
      </c>
      <c r="J227" s="1373">
        <f>入力用②!J232</f>
        <v>0</v>
      </c>
      <c r="K227" s="1373">
        <f>入力用②!K232</f>
        <v>0</v>
      </c>
      <c r="L227" s="1373">
        <f>入力用②!L232</f>
        <v>0</v>
      </c>
      <c r="M227" s="1373">
        <f>入力用②!M232</f>
        <v>0</v>
      </c>
      <c r="N227" s="1373">
        <f>入力用②!N232</f>
        <v>0</v>
      </c>
      <c r="O227" s="1373">
        <f>入力用②!O232</f>
        <v>0</v>
      </c>
      <c r="P227" s="1373">
        <f>入力用②!P232</f>
        <v>0</v>
      </c>
      <c r="Q227" s="1373">
        <f>入力用②!Q232</f>
        <v>0</v>
      </c>
      <c r="R227" s="1373">
        <f>入力用②!R232</f>
        <v>0</v>
      </c>
      <c r="S227" s="1373">
        <f>入力用②!S232</f>
        <v>0</v>
      </c>
      <c r="T227" s="1373">
        <f>入力用②!T232</f>
        <v>0</v>
      </c>
      <c r="U227" s="1373">
        <f>入力用②!U232</f>
        <v>0</v>
      </c>
      <c r="V227" s="1373">
        <f>入力用②!V232</f>
        <v>0</v>
      </c>
      <c r="W227" s="1373">
        <f>入力用②!W232</f>
        <v>0</v>
      </c>
      <c r="X227" s="1373">
        <f>入力用②!X232</f>
        <v>0</v>
      </c>
      <c r="Y227" s="1373">
        <f>入力用②!Y232</f>
        <v>0</v>
      </c>
      <c r="Z227" s="1373">
        <f>入力用②!Z232</f>
        <v>0</v>
      </c>
      <c r="AA227" s="1373">
        <f>入力用②!AA232</f>
        <v>0</v>
      </c>
      <c r="AB227" s="1373">
        <f>入力用②!AB232</f>
        <v>0</v>
      </c>
      <c r="AC227" s="1373">
        <f>入力用②!AC232</f>
        <v>0</v>
      </c>
      <c r="AD227" s="1373">
        <f>入力用②!AD232</f>
        <v>0</v>
      </c>
      <c r="AE227" s="1373">
        <f>入力用②!AE232</f>
        <v>0</v>
      </c>
      <c r="AF227" s="1373">
        <f>入力用②!AF232</f>
        <v>0</v>
      </c>
      <c r="AG227" s="1373">
        <f>入力用②!AG232</f>
        <v>0</v>
      </c>
      <c r="AH227" s="1373">
        <f>入力用②!AH232</f>
        <v>0</v>
      </c>
      <c r="AI227" s="1373">
        <f>入力用②!AI232</f>
        <v>0</v>
      </c>
      <c r="AJ227" s="142"/>
    </row>
    <row r="228" spans="2:36" ht="16.149999999999999" customHeight="1">
      <c r="B228" s="147"/>
      <c r="C228" s="133"/>
      <c r="D228" s="1373">
        <f>入力用②!D233</f>
        <v>0</v>
      </c>
      <c r="E228" s="1373">
        <f>入力用②!E233</f>
        <v>0</v>
      </c>
      <c r="F228" s="1373">
        <f>入力用②!F233</f>
        <v>0</v>
      </c>
      <c r="G228" s="1373">
        <f>入力用②!G233</f>
        <v>0</v>
      </c>
      <c r="H228" s="1373">
        <f>入力用②!H233</f>
        <v>0</v>
      </c>
      <c r="I228" s="1373">
        <f>入力用②!I233</f>
        <v>0</v>
      </c>
      <c r="J228" s="1373">
        <f>入力用②!J233</f>
        <v>0</v>
      </c>
      <c r="K228" s="1373">
        <f>入力用②!K233</f>
        <v>0</v>
      </c>
      <c r="L228" s="1373">
        <f>入力用②!L233</f>
        <v>0</v>
      </c>
      <c r="M228" s="1373">
        <f>入力用②!M233</f>
        <v>0</v>
      </c>
      <c r="N228" s="1373">
        <f>入力用②!N233</f>
        <v>0</v>
      </c>
      <c r="O228" s="1373">
        <f>入力用②!O233</f>
        <v>0</v>
      </c>
      <c r="P228" s="1373">
        <f>入力用②!P233</f>
        <v>0</v>
      </c>
      <c r="Q228" s="1373">
        <f>入力用②!Q233</f>
        <v>0</v>
      </c>
      <c r="R228" s="1373">
        <f>入力用②!R233</f>
        <v>0</v>
      </c>
      <c r="S228" s="1373">
        <f>入力用②!S233</f>
        <v>0</v>
      </c>
      <c r="T228" s="1373">
        <f>入力用②!T233</f>
        <v>0</v>
      </c>
      <c r="U228" s="1373">
        <f>入力用②!U233</f>
        <v>0</v>
      </c>
      <c r="V228" s="1373">
        <f>入力用②!V233</f>
        <v>0</v>
      </c>
      <c r="W228" s="1373">
        <f>入力用②!W233</f>
        <v>0</v>
      </c>
      <c r="X228" s="1373">
        <f>入力用②!X233</f>
        <v>0</v>
      </c>
      <c r="Y228" s="1373">
        <f>入力用②!Y233</f>
        <v>0</v>
      </c>
      <c r="Z228" s="1373">
        <f>入力用②!Z233</f>
        <v>0</v>
      </c>
      <c r="AA228" s="1373">
        <f>入力用②!AA233</f>
        <v>0</v>
      </c>
      <c r="AB228" s="1373">
        <f>入力用②!AB233</f>
        <v>0</v>
      </c>
      <c r="AC228" s="1373">
        <f>入力用②!AC233</f>
        <v>0</v>
      </c>
      <c r="AD228" s="1373">
        <f>入力用②!AD233</f>
        <v>0</v>
      </c>
      <c r="AE228" s="1373">
        <f>入力用②!AE233</f>
        <v>0</v>
      </c>
      <c r="AF228" s="1373">
        <f>入力用②!AF233</f>
        <v>0</v>
      </c>
      <c r="AG228" s="1373">
        <f>入力用②!AG233</f>
        <v>0</v>
      </c>
      <c r="AH228" s="1373">
        <f>入力用②!AH233</f>
        <v>0</v>
      </c>
      <c r="AI228" s="1373">
        <f>入力用②!AI233</f>
        <v>0</v>
      </c>
      <c r="AJ228" s="142"/>
    </row>
    <row r="229" spans="2:36" ht="16.149999999999999" customHeight="1">
      <c r="B229" s="147"/>
      <c r="C229" s="133"/>
      <c r="D229" s="1373">
        <f>入力用②!D234</f>
        <v>0</v>
      </c>
      <c r="E229" s="1373">
        <f>入力用②!E234</f>
        <v>0</v>
      </c>
      <c r="F229" s="1373">
        <f>入力用②!F234</f>
        <v>0</v>
      </c>
      <c r="G229" s="1373">
        <f>入力用②!G234</f>
        <v>0</v>
      </c>
      <c r="H229" s="1373">
        <f>入力用②!H234</f>
        <v>0</v>
      </c>
      <c r="I229" s="1373">
        <f>入力用②!I234</f>
        <v>0</v>
      </c>
      <c r="J229" s="1373">
        <f>入力用②!J234</f>
        <v>0</v>
      </c>
      <c r="K229" s="1373">
        <f>入力用②!K234</f>
        <v>0</v>
      </c>
      <c r="L229" s="1373">
        <f>入力用②!L234</f>
        <v>0</v>
      </c>
      <c r="M229" s="1373">
        <f>入力用②!M234</f>
        <v>0</v>
      </c>
      <c r="N229" s="1373">
        <f>入力用②!N234</f>
        <v>0</v>
      </c>
      <c r="O229" s="1373">
        <f>入力用②!O234</f>
        <v>0</v>
      </c>
      <c r="P229" s="1373">
        <f>入力用②!P234</f>
        <v>0</v>
      </c>
      <c r="Q229" s="1373">
        <f>入力用②!Q234</f>
        <v>0</v>
      </c>
      <c r="R229" s="1373">
        <f>入力用②!R234</f>
        <v>0</v>
      </c>
      <c r="S229" s="1373">
        <f>入力用②!S234</f>
        <v>0</v>
      </c>
      <c r="T229" s="1373">
        <f>入力用②!T234</f>
        <v>0</v>
      </c>
      <c r="U229" s="1373">
        <f>入力用②!U234</f>
        <v>0</v>
      </c>
      <c r="V229" s="1373">
        <f>入力用②!V234</f>
        <v>0</v>
      </c>
      <c r="W229" s="1373">
        <f>入力用②!W234</f>
        <v>0</v>
      </c>
      <c r="X229" s="1373">
        <f>入力用②!X234</f>
        <v>0</v>
      </c>
      <c r="Y229" s="1373">
        <f>入力用②!Y234</f>
        <v>0</v>
      </c>
      <c r="Z229" s="1373">
        <f>入力用②!Z234</f>
        <v>0</v>
      </c>
      <c r="AA229" s="1373">
        <f>入力用②!AA234</f>
        <v>0</v>
      </c>
      <c r="AB229" s="1373">
        <f>入力用②!AB234</f>
        <v>0</v>
      </c>
      <c r="AC229" s="1373">
        <f>入力用②!AC234</f>
        <v>0</v>
      </c>
      <c r="AD229" s="1373">
        <f>入力用②!AD234</f>
        <v>0</v>
      </c>
      <c r="AE229" s="1373">
        <f>入力用②!AE234</f>
        <v>0</v>
      </c>
      <c r="AF229" s="1373">
        <f>入力用②!AF234</f>
        <v>0</v>
      </c>
      <c r="AG229" s="1373">
        <f>入力用②!AG234</f>
        <v>0</v>
      </c>
      <c r="AH229" s="1373">
        <f>入力用②!AH234</f>
        <v>0</v>
      </c>
      <c r="AI229" s="1373">
        <f>入力用②!AI234</f>
        <v>0</v>
      </c>
      <c r="AJ229" s="142"/>
    </row>
    <row r="230" spans="2:36" ht="16.149999999999999" customHeight="1">
      <c r="B230" s="147"/>
      <c r="C230" s="133"/>
      <c r="D230" s="1373">
        <f>入力用②!D235</f>
        <v>0</v>
      </c>
      <c r="E230" s="1373">
        <f>入力用②!E235</f>
        <v>0</v>
      </c>
      <c r="F230" s="1373">
        <f>入力用②!F235</f>
        <v>0</v>
      </c>
      <c r="G230" s="1373">
        <f>入力用②!G235</f>
        <v>0</v>
      </c>
      <c r="H230" s="1373">
        <f>入力用②!H235</f>
        <v>0</v>
      </c>
      <c r="I230" s="1373">
        <f>入力用②!I235</f>
        <v>0</v>
      </c>
      <c r="J230" s="1373">
        <f>入力用②!J235</f>
        <v>0</v>
      </c>
      <c r="K230" s="1373">
        <f>入力用②!K235</f>
        <v>0</v>
      </c>
      <c r="L230" s="1373">
        <f>入力用②!L235</f>
        <v>0</v>
      </c>
      <c r="M230" s="1373">
        <f>入力用②!M235</f>
        <v>0</v>
      </c>
      <c r="N230" s="1373">
        <f>入力用②!N235</f>
        <v>0</v>
      </c>
      <c r="O230" s="1373">
        <f>入力用②!O235</f>
        <v>0</v>
      </c>
      <c r="P230" s="1373">
        <f>入力用②!P235</f>
        <v>0</v>
      </c>
      <c r="Q230" s="1373">
        <f>入力用②!Q235</f>
        <v>0</v>
      </c>
      <c r="R230" s="1373">
        <f>入力用②!R235</f>
        <v>0</v>
      </c>
      <c r="S230" s="1373">
        <f>入力用②!S235</f>
        <v>0</v>
      </c>
      <c r="T230" s="1373">
        <f>入力用②!T235</f>
        <v>0</v>
      </c>
      <c r="U230" s="1373">
        <f>入力用②!U235</f>
        <v>0</v>
      </c>
      <c r="V230" s="1373">
        <f>入力用②!V235</f>
        <v>0</v>
      </c>
      <c r="W230" s="1373">
        <f>入力用②!W235</f>
        <v>0</v>
      </c>
      <c r="X230" s="1373">
        <f>入力用②!X235</f>
        <v>0</v>
      </c>
      <c r="Y230" s="1373">
        <f>入力用②!Y235</f>
        <v>0</v>
      </c>
      <c r="Z230" s="1373">
        <f>入力用②!Z235</f>
        <v>0</v>
      </c>
      <c r="AA230" s="1373">
        <f>入力用②!AA235</f>
        <v>0</v>
      </c>
      <c r="AB230" s="1373">
        <f>入力用②!AB235</f>
        <v>0</v>
      </c>
      <c r="AC230" s="1373">
        <f>入力用②!AC235</f>
        <v>0</v>
      </c>
      <c r="AD230" s="1373">
        <f>入力用②!AD235</f>
        <v>0</v>
      </c>
      <c r="AE230" s="1373">
        <f>入力用②!AE235</f>
        <v>0</v>
      </c>
      <c r="AF230" s="1373">
        <f>入力用②!AF235</f>
        <v>0</v>
      </c>
      <c r="AG230" s="1373">
        <f>入力用②!AG235</f>
        <v>0</v>
      </c>
      <c r="AH230" s="1373">
        <f>入力用②!AH235</f>
        <v>0</v>
      </c>
      <c r="AI230" s="1373">
        <f>入力用②!AI235</f>
        <v>0</v>
      </c>
      <c r="AJ230" s="142"/>
    </row>
    <row r="231" spans="2:36" ht="16.149999999999999" customHeight="1">
      <c r="B231" s="147"/>
      <c r="C231" s="133"/>
      <c r="D231" s="1373">
        <f>入力用②!D236</f>
        <v>0</v>
      </c>
      <c r="E231" s="1373">
        <f>入力用②!E236</f>
        <v>0</v>
      </c>
      <c r="F231" s="1373">
        <f>入力用②!F236</f>
        <v>0</v>
      </c>
      <c r="G231" s="1373">
        <f>入力用②!G236</f>
        <v>0</v>
      </c>
      <c r="H231" s="1373">
        <f>入力用②!H236</f>
        <v>0</v>
      </c>
      <c r="I231" s="1373">
        <f>入力用②!I236</f>
        <v>0</v>
      </c>
      <c r="J231" s="1373">
        <f>入力用②!J236</f>
        <v>0</v>
      </c>
      <c r="K231" s="1373">
        <f>入力用②!K236</f>
        <v>0</v>
      </c>
      <c r="L231" s="1373">
        <f>入力用②!L236</f>
        <v>0</v>
      </c>
      <c r="M231" s="1373">
        <f>入力用②!M236</f>
        <v>0</v>
      </c>
      <c r="N231" s="1373">
        <f>入力用②!N236</f>
        <v>0</v>
      </c>
      <c r="O231" s="1373">
        <f>入力用②!O236</f>
        <v>0</v>
      </c>
      <c r="P231" s="1373">
        <f>入力用②!P236</f>
        <v>0</v>
      </c>
      <c r="Q231" s="1373">
        <f>入力用②!Q236</f>
        <v>0</v>
      </c>
      <c r="R231" s="1373">
        <f>入力用②!R236</f>
        <v>0</v>
      </c>
      <c r="S231" s="1373">
        <f>入力用②!S236</f>
        <v>0</v>
      </c>
      <c r="T231" s="1373">
        <f>入力用②!T236</f>
        <v>0</v>
      </c>
      <c r="U231" s="1373">
        <f>入力用②!U236</f>
        <v>0</v>
      </c>
      <c r="V231" s="1373">
        <f>入力用②!V236</f>
        <v>0</v>
      </c>
      <c r="W231" s="1373">
        <f>入力用②!W236</f>
        <v>0</v>
      </c>
      <c r="X231" s="1373">
        <f>入力用②!X236</f>
        <v>0</v>
      </c>
      <c r="Y231" s="1373">
        <f>入力用②!Y236</f>
        <v>0</v>
      </c>
      <c r="Z231" s="1373">
        <f>入力用②!Z236</f>
        <v>0</v>
      </c>
      <c r="AA231" s="1373">
        <f>入力用②!AA236</f>
        <v>0</v>
      </c>
      <c r="AB231" s="1373">
        <f>入力用②!AB236</f>
        <v>0</v>
      </c>
      <c r="AC231" s="1373">
        <f>入力用②!AC236</f>
        <v>0</v>
      </c>
      <c r="AD231" s="1373">
        <f>入力用②!AD236</f>
        <v>0</v>
      </c>
      <c r="AE231" s="1373">
        <f>入力用②!AE236</f>
        <v>0</v>
      </c>
      <c r="AF231" s="1373">
        <f>入力用②!AF236</f>
        <v>0</v>
      </c>
      <c r="AG231" s="1373">
        <f>入力用②!AG236</f>
        <v>0</v>
      </c>
      <c r="AH231" s="1373">
        <f>入力用②!AH236</f>
        <v>0</v>
      </c>
      <c r="AI231" s="1373">
        <f>入力用②!AI236</f>
        <v>0</v>
      </c>
      <c r="AJ231" s="142"/>
    </row>
    <row r="232" spans="2:36" ht="16.149999999999999" customHeight="1">
      <c r="B232" s="147"/>
      <c r="C232" s="133"/>
      <c r="D232" s="1373">
        <f>入力用②!D237</f>
        <v>0</v>
      </c>
      <c r="E232" s="1373">
        <f>入力用②!E237</f>
        <v>0</v>
      </c>
      <c r="F232" s="1373">
        <f>入力用②!F237</f>
        <v>0</v>
      </c>
      <c r="G232" s="1373">
        <f>入力用②!G237</f>
        <v>0</v>
      </c>
      <c r="H232" s="1373">
        <f>入力用②!H237</f>
        <v>0</v>
      </c>
      <c r="I232" s="1373">
        <f>入力用②!I237</f>
        <v>0</v>
      </c>
      <c r="J232" s="1373">
        <f>入力用②!J237</f>
        <v>0</v>
      </c>
      <c r="K232" s="1373">
        <f>入力用②!K237</f>
        <v>0</v>
      </c>
      <c r="L232" s="1373">
        <f>入力用②!L237</f>
        <v>0</v>
      </c>
      <c r="M232" s="1373">
        <f>入力用②!M237</f>
        <v>0</v>
      </c>
      <c r="N232" s="1373">
        <f>入力用②!N237</f>
        <v>0</v>
      </c>
      <c r="O232" s="1373">
        <f>入力用②!O237</f>
        <v>0</v>
      </c>
      <c r="P232" s="1373">
        <f>入力用②!P237</f>
        <v>0</v>
      </c>
      <c r="Q232" s="1373">
        <f>入力用②!Q237</f>
        <v>0</v>
      </c>
      <c r="R232" s="1373">
        <f>入力用②!R237</f>
        <v>0</v>
      </c>
      <c r="S232" s="1373">
        <f>入力用②!S237</f>
        <v>0</v>
      </c>
      <c r="T232" s="1373">
        <f>入力用②!T237</f>
        <v>0</v>
      </c>
      <c r="U232" s="1373">
        <f>入力用②!U237</f>
        <v>0</v>
      </c>
      <c r="V232" s="1373">
        <f>入力用②!V237</f>
        <v>0</v>
      </c>
      <c r="W232" s="1373">
        <f>入力用②!W237</f>
        <v>0</v>
      </c>
      <c r="X232" s="1373">
        <f>入力用②!X237</f>
        <v>0</v>
      </c>
      <c r="Y232" s="1373">
        <f>入力用②!Y237</f>
        <v>0</v>
      </c>
      <c r="Z232" s="1373">
        <f>入力用②!Z237</f>
        <v>0</v>
      </c>
      <c r="AA232" s="1373">
        <f>入力用②!AA237</f>
        <v>0</v>
      </c>
      <c r="AB232" s="1373">
        <f>入力用②!AB237</f>
        <v>0</v>
      </c>
      <c r="AC232" s="1373">
        <f>入力用②!AC237</f>
        <v>0</v>
      </c>
      <c r="AD232" s="1373">
        <f>入力用②!AD237</f>
        <v>0</v>
      </c>
      <c r="AE232" s="1373">
        <f>入力用②!AE237</f>
        <v>0</v>
      </c>
      <c r="AF232" s="1373">
        <f>入力用②!AF237</f>
        <v>0</v>
      </c>
      <c r="AG232" s="1373">
        <f>入力用②!AG237</f>
        <v>0</v>
      </c>
      <c r="AH232" s="1373">
        <f>入力用②!AH237</f>
        <v>0</v>
      </c>
      <c r="AI232" s="1373">
        <f>入力用②!AI237</f>
        <v>0</v>
      </c>
      <c r="AJ232" s="142"/>
    </row>
    <row r="233" spans="2:36" ht="16.149999999999999" customHeight="1">
      <c r="B233" s="147"/>
      <c r="C233" s="133"/>
      <c r="D233" s="1373">
        <f>入力用②!D238</f>
        <v>0</v>
      </c>
      <c r="E233" s="1373">
        <f>入力用②!E238</f>
        <v>0</v>
      </c>
      <c r="F233" s="1373">
        <f>入力用②!F238</f>
        <v>0</v>
      </c>
      <c r="G233" s="1373">
        <f>入力用②!G238</f>
        <v>0</v>
      </c>
      <c r="H233" s="1373">
        <f>入力用②!H238</f>
        <v>0</v>
      </c>
      <c r="I233" s="1373">
        <f>入力用②!I238</f>
        <v>0</v>
      </c>
      <c r="J233" s="1373">
        <f>入力用②!J238</f>
        <v>0</v>
      </c>
      <c r="K233" s="1373">
        <f>入力用②!K238</f>
        <v>0</v>
      </c>
      <c r="L233" s="1373">
        <f>入力用②!L238</f>
        <v>0</v>
      </c>
      <c r="M233" s="1373">
        <f>入力用②!M238</f>
        <v>0</v>
      </c>
      <c r="N233" s="1373">
        <f>入力用②!N238</f>
        <v>0</v>
      </c>
      <c r="O233" s="1373">
        <f>入力用②!O238</f>
        <v>0</v>
      </c>
      <c r="P233" s="1373">
        <f>入力用②!P238</f>
        <v>0</v>
      </c>
      <c r="Q233" s="1373">
        <f>入力用②!Q238</f>
        <v>0</v>
      </c>
      <c r="R233" s="1373">
        <f>入力用②!R238</f>
        <v>0</v>
      </c>
      <c r="S233" s="1373">
        <f>入力用②!S238</f>
        <v>0</v>
      </c>
      <c r="T233" s="1373">
        <f>入力用②!T238</f>
        <v>0</v>
      </c>
      <c r="U233" s="1373">
        <f>入力用②!U238</f>
        <v>0</v>
      </c>
      <c r="V233" s="1373">
        <f>入力用②!V238</f>
        <v>0</v>
      </c>
      <c r="W233" s="1373">
        <f>入力用②!W238</f>
        <v>0</v>
      </c>
      <c r="X233" s="1373">
        <f>入力用②!X238</f>
        <v>0</v>
      </c>
      <c r="Y233" s="1373">
        <f>入力用②!Y238</f>
        <v>0</v>
      </c>
      <c r="Z233" s="1373">
        <f>入力用②!Z238</f>
        <v>0</v>
      </c>
      <c r="AA233" s="1373">
        <f>入力用②!AA238</f>
        <v>0</v>
      </c>
      <c r="AB233" s="1373">
        <f>入力用②!AB238</f>
        <v>0</v>
      </c>
      <c r="AC233" s="1373">
        <f>入力用②!AC238</f>
        <v>0</v>
      </c>
      <c r="AD233" s="1373">
        <f>入力用②!AD238</f>
        <v>0</v>
      </c>
      <c r="AE233" s="1373">
        <f>入力用②!AE238</f>
        <v>0</v>
      </c>
      <c r="AF233" s="1373">
        <f>入力用②!AF238</f>
        <v>0</v>
      </c>
      <c r="AG233" s="1373">
        <f>入力用②!AG238</f>
        <v>0</v>
      </c>
      <c r="AH233" s="1373">
        <f>入力用②!AH238</f>
        <v>0</v>
      </c>
      <c r="AI233" s="1373">
        <f>入力用②!AI238</f>
        <v>0</v>
      </c>
      <c r="AJ233" s="142"/>
    </row>
    <row r="234" spans="2:36" ht="16.149999999999999" customHeight="1">
      <c r="B234" s="147"/>
      <c r="C234" s="133"/>
      <c r="D234" s="1373">
        <f>入力用②!D239</f>
        <v>0</v>
      </c>
      <c r="E234" s="1373">
        <f>入力用②!E239</f>
        <v>0</v>
      </c>
      <c r="F234" s="1373">
        <f>入力用②!F239</f>
        <v>0</v>
      </c>
      <c r="G234" s="1373">
        <f>入力用②!G239</f>
        <v>0</v>
      </c>
      <c r="H234" s="1373">
        <f>入力用②!H239</f>
        <v>0</v>
      </c>
      <c r="I234" s="1373">
        <f>入力用②!I239</f>
        <v>0</v>
      </c>
      <c r="J234" s="1373">
        <f>入力用②!J239</f>
        <v>0</v>
      </c>
      <c r="K234" s="1373">
        <f>入力用②!K239</f>
        <v>0</v>
      </c>
      <c r="L234" s="1373">
        <f>入力用②!L239</f>
        <v>0</v>
      </c>
      <c r="M234" s="1373">
        <f>入力用②!M239</f>
        <v>0</v>
      </c>
      <c r="N234" s="1373">
        <f>入力用②!N239</f>
        <v>0</v>
      </c>
      <c r="O234" s="1373">
        <f>入力用②!O239</f>
        <v>0</v>
      </c>
      <c r="P234" s="1373">
        <f>入力用②!P239</f>
        <v>0</v>
      </c>
      <c r="Q234" s="1373">
        <f>入力用②!Q239</f>
        <v>0</v>
      </c>
      <c r="R234" s="1373">
        <f>入力用②!R239</f>
        <v>0</v>
      </c>
      <c r="S234" s="1373">
        <f>入力用②!S239</f>
        <v>0</v>
      </c>
      <c r="T234" s="1373">
        <f>入力用②!T239</f>
        <v>0</v>
      </c>
      <c r="U234" s="1373">
        <f>入力用②!U239</f>
        <v>0</v>
      </c>
      <c r="V234" s="1373">
        <f>入力用②!V239</f>
        <v>0</v>
      </c>
      <c r="W234" s="1373">
        <f>入力用②!W239</f>
        <v>0</v>
      </c>
      <c r="X234" s="1373">
        <f>入力用②!X239</f>
        <v>0</v>
      </c>
      <c r="Y234" s="1373">
        <f>入力用②!Y239</f>
        <v>0</v>
      </c>
      <c r="Z234" s="1373">
        <f>入力用②!Z239</f>
        <v>0</v>
      </c>
      <c r="AA234" s="1373">
        <f>入力用②!AA239</f>
        <v>0</v>
      </c>
      <c r="AB234" s="1373">
        <f>入力用②!AB239</f>
        <v>0</v>
      </c>
      <c r="AC234" s="1373">
        <f>入力用②!AC239</f>
        <v>0</v>
      </c>
      <c r="AD234" s="1373">
        <f>入力用②!AD239</f>
        <v>0</v>
      </c>
      <c r="AE234" s="1373">
        <f>入力用②!AE239</f>
        <v>0</v>
      </c>
      <c r="AF234" s="1373">
        <f>入力用②!AF239</f>
        <v>0</v>
      </c>
      <c r="AG234" s="1373">
        <f>入力用②!AG239</f>
        <v>0</v>
      </c>
      <c r="AH234" s="1373">
        <f>入力用②!AH239</f>
        <v>0</v>
      </c>
      <c r="AI234" s="1373">
        <f>入力用②!AI239</f>
        <v>0</v>
      </c>
      <c r="AJ234" s="142"/>
    </row>
    <row r="235" spans="2:36" ht="16.149999999999999" customHeight="1">
      <c r="B235" s="147"/>
      <c r="C235" s="133"/>
      <c r="D235" s="1373">
        <f>入力用②!D240</f>
        <v>0</v>
      </c>
      <c r="E235" s="1373">
        <f>入力用②!E240</f>
        <v>0</v>
      </c>
      <c r="F235" s="1373">
        <f>入力用②!F240</f>
        <v>0</v>
      </c>
      <c r="G235" s="1373">
        <f>入力用②!G240</f>
        <v>0</v>
      </c>
      <c r="H235" s="1373">
        <f>入力用②!H240</f>
        <v>0</v>
      </c>
      <c r="I235" s="1373">
        <f>入力用②!I240</f>
        <v>0</v>
      </c>
      <c r="J235" s="1373">
        <f>入力用②!J240</f>
        <v>0</v>
      </c>
      <c r="K235" s="1373">
        <f>入力用②!K240</f>
        <v>0</v>
      </c>
      <c r="L235" s="1373">
        <f>入力用②!L240</f>
        <v>0</v>
      </c>
      <c r="M235" s="1373">
        <f>入力用②!M240</f>
        <v>0</v>
      </c>
      <c r="N235" s="1373">
        <f>入力用②!N240</f>
        <v>0</v>
      </c>
      <c r="O235" s="1373">
        <f>入力用②!O240</f>
        <v>0</v>
      </c>
      <c r="P235" s="1373">
        <f>入力用②!P240</f>
        <v>0</v>
      </c>
      <c r="Q235" s="1373">
        <f>入力用②!Q240</f>
        <v>0</v>
      </c>
      <c r="R235" s="1373">
        <f>入力用②!R240</f>
        <v>0</v>
      </c>
      <c r="S235" s="1373">
        <f>入力用②!S240</f>
        <v>0</v>
      </c>
      <c r="T235" s="1373">
        <f>入力用②!T240</f>
        <v>0</v>
      </c>
      <c r="U235" s="1373">
        <f>入力用②!U240</f>
        <v>0</v>
      </c>
      <c r="V235" s="1373">
        <f>入力用②!V240</f>
        <v>0</v>
      </c>
      <c r="W235" s="1373">
        <f>入力用②!W240</f>
        <v>0</v>
      </c>
      <c r="X235" s="1373">
        <f>入力用②!X240</f>
        <v>0</v>
      </c>
      <c r="Y235" s="1373">
        <f>入力用②!Y240</f>
        <v>0</v>
      </c>
      <c r="Z235" s="1373">
        <f>入力用②!Z240</f>
        <v>0</v>
      </c>
      <c r="AA235" s="1373">
        <f>入力用②!AA240</f>
        <v>0</v>
      </c>
      <c r="AB235" s="1373">
        <f>入力用②!AB240</f>
        <v>0</v>
      </c>
      <c r="AC235" s="1373">
        <f>入力用②!AC240</f>
        <v>0</v>
      </c>
      <c r="AD235" s="1373">
        <f>入力用②!AD240</f>
        <v>0</v>
      </c>
      <c r="AE235" s="1373">
        <f>入力用②!AE240</f>
        <v>0</v>
      </c>
      <c r="AF235" s="1373">
        <f>入力用②!AF240</f>
        <v>0</v>
      </c>
      <c r="AG235" s="1373">
        <f>入力用②!AG240</f>
        <v>0</v>
      </c>
      <c r="AH235" s="1373">
        <f>入力用②!AH240</f>
        <v>0</v>
      </c>
      <c r="AI235" s="1373">
        <f>入力用②!AI240</f>
        <v>0</v>
      </c>
      <c r="AJ235" s="142"/>
    </row>
    <row r="236" spans="2:36" ht="16.149999999999999" customHeight="1">
      <c r="B236" s="147"/>
      <c r="C236" s="133"/>
      <c r="D236" s="1373">
        <f>入力用②!D241</f>
        <v>0</v>
      </c>
      <c r="E236" s="1373">
        <f>入力用②!E241</f>
        <v>0</v>
      </c>
      <c r="F236" s="1373">
        <f>入力用②!F241</f>
        <v>0</v>
      </c>
      <c r="G236" s="1373">
        <f>入力用②!G241</f>
        <v>0</v>
      </c>
      <c r="H236" s="1373">
        <f>入力用②!H241</f>
        <v>0</v>
      </c>
      <c r="I236" s="1373">
        <f>入力用②!I241</f>
        <v>0</v>
      </c>
      <c r="J236" s="1373">
        <f>入力用②!J241</f>
        <v>0</v>
      </c>
      <c r="K236" s="1373">
        <f>入力用②!K241</f>
        <v>0</v>
      </c>
      <c r="L236" s="1373">
        <f>入力用②!L241</f>
        <v>0</v>
      </c>
      <c r="M236" s="1373">
        <f>入力用②!M241</f>
        <v>0</v>
      </c>
      <c r="N236" s="1373">
        <f>入力用②!N241</f>
        <v>0</v>
      </c>
      <c r="O236" s="1373">
        <f>入力用②!O241</f>
        <v>0</v>
      </c>
      <c r="P236" s="1373">
        <f>入力用②!P241</f>
        <v>0</v>
      </c>
      <c r="Q236" s="1373">
        <f>入力用②!Q241</f>
        <v>0</v>
      </c>
      <c r="R236" s="1373">
        <f>入力用②!R241</f>
        <v>0</v>
      </c>
      <c r="S236" s="1373">
        <f>入力用②!S241</f>
        <v>0</v>
      </c>
      <c r="T236" s="1373">
        <f>入力用②!T241</f>
        <v>0</v>
      </c>
      <c r="U236" s="1373">
        <f>入力用②!U241</f>
        <v>0</v>
      </c>
      <c r="V236" s="1373">
        <f>入力用②!V241</f>
        <v>0</v>
      </c>
      <c r="W236" s="1373">
        <f>入力用②!W241</f>
        <v>0</v>
      </c>
      <c r="X236" s="1373">
        <f>入力用②!X241</f>
        <v>0</v>
      </c>
      <c r="Y236" s="1373">
        <f>入力用②!Y241</f>
        <v>0</v>
      </c>
      <c r="Z236" s="1373">
        <f>入力用②!Z241</f>
        <v>0</v>
      </c>
      <c r="AA236" s="1373">
        <f>入力用②!AA241</f>
        <v>0</v>
      </c>
      <c r="AB236" s="1373">
        <f>入力用②!AB241</f>
        <v>0</v>
      </c>
      <c r="AC236" s="1373">
        <f>入力用②!AC241</f>
        <v>0</v>
      </c>
      <c r="AD236" s="1373">
        <f>入力用②!AD241</f>
        <v>0</v>
      </c>
      <c r="AE236" s="1373">
        <f>入力用②!AE241</f>
        <v>0</v>
      </c>
      <c r="AF236" s="1373">
        <f>入力用②!AF241</f>
        <v>0</v>
      </c>
      <c r="AG236" s="1373">
        <f>入力用②!AG241</f>
        <v>0</v>
      </c>
      <c r="AH236" s="1373">
        <f>入力用②!AH241</f>
        <v>0</v>
      </c>
      <c r="AI236" s="1373">
        <f>入力用②!AI241</f>
        <v>0</v>
      </c>
      <c r="AJ236" s="142"/>
    </row>
    <row r="237" spans="2:36" ht="16.149999999999999" customHeight="1">
      <c r="B237" s="147"/>
      <c r="C237" s="133"/>
      <c r="D237" s="1373">
        <f>入力用②!D242</f>
        <v>0</v>
      </c>
      <c r="E237" s="1373">
        <f>入力用②!E242</f>
        <v>0</v>
      </c>
      <c r="F237" s="1373">
        <f>入力用②!F242</f>
        <v>0</v>
      </c>
      <c r="G237" s="1373">
        <f>入力用②!G242</f>
        <v>0</v>
      </c>
      <c r="H237" s="1373">
        <f>入力用②!H242</f>
        <v>0</v>
      </c>
      <c r="I237" s="1373">
        <f>入力用②!I242</f>
        <v>0</v>
      </c>
      <c r="J237" s="1373">
        <f>入力用②!J242</f>
        <v>0</v>
      </c>
      <c r="K237" s="1373">
        <f>入力用②!K242</f>
        <v>0</v>
      </c>
      <c r="L237" s="1373">
        <f>入力用②!L242</f>
        <v>0</v>
      </c>
      <c r="M237" s="1373">
        <f>入力用②!M242</f>
        <v>0</v>
      </c>
      <c r="N237" s="1373">
        <f>入力用②!N242</f>
        <v>0</v>
      </c>
      <c r="O237" s="1373">
        <f>入力用②!O242</f>
        <v>0</v>
      </c>
      <c r="P237" s="1373">
        <f>入力用②!P242</f>
        <v>0</v>
      </c>
      <c r="Q237" s="1373">
        <f>入力用②!Q242</f>
        <v>0</v>
      </c>
      <c r="R237" s="1373">
        <f>入力用②!R242</f>
        <v>0</v>
      </c>
      <c r="S237" s="1373">
        <f>入力用②!S242</f>
        <v>0</v>
      </c>
      <c r="T237" s="1373">
        <f>入力用②!T242</f>
        <v>0</v>
      </c>
      <c r="U237" s="1373">
        <f>入力用②!U242</f>
        <v>0</v>
      </c>
      <c r="V237" s="1373">
        <f>入力用②!V242</f>
        <v>0</v>
      </c>
      <c r="W237" s="1373">
        <f>入力用②!W242</f>
        <v>0</v>
      </c>
      <c r="X237" s="1373">
        <f>入力用②!X242</f>
        <v>0</v>
      </c>
      <c r="Y237" s="1373">
        <f>入力用②!Y242</f>
        <v>0</v>
      </c>
      <c r="Z237" s="1373">
        <f>入力用②!Z242</f>
        <v>0</v>
      </c>
      <c r="AA237" s="1373">
        <f>入力用②!AA242</f>
        <v>0</v>
      </c>
      <c r="AB237" s="1373">
        <f>入力用②!AB242</f>
        <v>0</v>
      </c>
      <c r="AC237" s="1373">
        <f>入力用②!AC242</f>
        <v>0</v>
      </c>
      <c r="AD237" s="1373">
        <f>入力用②!AD242</f>
        <v>0</v>
      </c>
      <c r="AE237" s="1373">
        <f>入力用②!AE242</f>
        <v>0</v>
      </c>
      <c r="AF237" s="1373">
        <f>入力用②!AF242</f>
        <v>0</v>
      </c>
      <c r="AG237" s="1373">
        <f>入力用②!AG242</f>
        <v>0</v>
      </c>
      <c r="AH237" s="1373">
        <f>入力用②!AH242</f>
        <v>0</v>
      </c>
      <c r="AI237" s="1373">
        <f>入力用②!AI242</f>
        <v>0</v>
      </c>
      <c r="AJ237" s="142"/>
    </row>
    <row r="238" spans="2:36" ht="16.149999999999999" customHeight="1">
      <c r="B238" s="147"/>
      <c r="C238" s="133"/>
      <c r="D238" s="1373">
        <f>入力用②!D243</f>
        <v>0</v>
      </c>
      <c r="E238" s="1373">
        <f>入力用②!E243</f>
        <v>0</v>
      </c>
      <c r="F238" s="1373">
        <f>入力用②!F243</f>
        <v>0</v>
      </c>
      <c r="G238" s="1373">
        <f>入力用②!G243</f>
        <v>0</v>
      </c>
      <c r="H238" s="1373">
        <f>入力用②!H243</f>
        <v>0</v>
      </c>
      <c r="I238" s="1373">
        <f>入力用②!I243</f>
        <v>0</v>
      </c>
      <c r="J238" s="1373">
        <f>入力用②!J243</f>
        <v>0</v>
      </c>
      <c r="K238" s="1373">
        <f>入力用②!K243</f>
        <v>0</v>
      </c>
      <c r="L238" s="1373">
        <f>入力用②!L243</f>
        <v>0</v>
      </c>
      <c r="M238" s="1373">
        <f>入力用②!M243</f>
        <v>0</v>
      </c>
      <c r="N238" s="1373">
        <f>入力用②!N243</f>
        <v>0</v>
      </c>
      <c r="O238" s="1373">
        <f>入力用②!O243</f>
        <v>0</v>
      </c>
      <c r="P238" s="1373">
        <f>入力用②!P243</f>
        <v>0</v>
      </c>
      <c r="Q238" s="1373">
        <f>入力用②!Q243</f>
        <v>0</v>
      </c>
      <c r="R238" s="1373">
        <f>入力用②!R243</f>
        <v>0</v>
      </c>
      <c r="S238" s="1373">
        <f>入力用②!S243</f>
        <v>0</v>
      </c>
      <c r="T238" s="1373">
        <f>入力用②!T243</f>
        <v>0</v>
      </c>
      <c r="U238" s="1373">
        <f>入力用②!U243</f>
        <v>0</v>
      </c>
      <c r="V238" s="1373">
        <f>入力用②!V243</f>
        <v>0</v>
      </c>
      <c r="W238" s="1373">
        <f>入力用②!W243</f>
        <v>0</v>
      </c>
      <c r="X238" s="1373">
        <f>入力用②!X243</f>
        <v>0</v>
      </c>
      <c r="Y238" s="1373">
        <f>入力用②!Y243</f>
        <v>0</v>
      </c>
      <c r="Z238" s="1373">
        <f>入力用②!Z243</f>
        <v>0</v>
      </c>
      <c r="AA238" s="1373">
        <f>入力用②!AA243</f>
        <v>0</v>
      </c>
      <c r="AB238" s="1373">
        <f>入力用②!AB243</f>
        <v>0</v>
      </c>
      <c r="AC238" s="1373">
        <f>入力用②!AC243</f>
        <v>0</v>
      </c>
      <c r="AD238" s="1373">
        <f>入力用②!AD243</f>
        <v>0</v>
      </c>
      <c r="AE238" s="1373">
        <f>入力用②!AE243</f>
        <v>0</v>
      </c>
      <c r="AF238" s="1373">
        <f>入力用②!AF243</f>
        <v>0</v>
      </c>
      <c r="AG238" s="1373">
        <f>入力用②!AG243</f>
        <v>0</v>
      </c>
      <c r="AH238" s="1373">
        <f>入力用②!AH243</f>
        <v>0</v>
      </c>
      <c r="AI238" s="1373">
        <f>入力用②!AI243</f>
        <v>0</v>
      </c>
      <c r="AJ238" s="142"/>
    </row>
    <row r="239" spans="2:36" ht="16.149999999999999" customHeight="1">
      <c r="B239" s="147"/>
      <c r="C239" s="134"/>
      <c r="D239" s="1374">
        <f>入力用②!D244</f>
        <v>0</v>
      </c>
      <c r="E239" s="1374">
        <f>入力用②!E244</f>
        <v>0</v>
      </c>
      <c r="F239" s="1374">
        <f>入力用②!F244</f>
        <v>0</v>
      </c>
      <c r="G239" s="1374">
        <f>入力用②!G244</f>
        <v>0</v>
      </c>
      <c r="H239" s="1374">
        <f>入力用②!H244</f>
        <v>0</v>
      </c>
      <c r="I239" s="1374">
        <f>入力用②!I244</f>
        <v>0</v>
      </c>
      <c r="J239" s="1374">
        <f>入力用②!J244</f>
        <v>0</v>
      </c>
      <c r="K239" s="1374">
        <f>入力用②!K244</f>
        <v>0</v>
      </c>
      <c r="L239" s="1374">
        <f>入力用②!L244</f>
        <v>0</v>
      </c>
      <c r="M239" s="1374">
        <f>入力用②!M244</f>
        <v>0</v>
      </c>
      <c r="N239" s="1374">
        <f>入力用②!N244</f>
        <v>0</v>
      </c>
      <c r="O239" s="1374">
        <f>入力用②!O244</f>
        <v>0</v>
      </c>
      <c r="P239" s="1374">
        <f>入力用②!P244</f>
        <v>0</v>
      </c>
      <c r="Q239" s="1374">
        <f>入力用②!Q244</f>
        <v>0</v>
      </c>
      <c r="R239" s="1374">
        <f>入力用②!R244</f>
        <v>0</v>
      </c>
      <c r="S239" s="1374">
        <f>入力用②!S244</f>
        <v>0</v>
      </c>
      <c r="T239" s="1374">
        <f>入力用②!T244</f>
        <v>0</v>
      </c>
      <c r="U239" s="1374">
        <f>入力用②!U244</f>
        <v>0</v>
      </c>
      <c r="V239" s="1374">
        <f>入力用②!V244</f>
        <v>0</v>
      </c>
      <c r="W239" s="1374">
        <f>入力用②!W244</f>
        <v>0</v>
      </c>
      <c r="X239" s="1374">
        <f>入力用②!X244</f>
        <v>0</v>
      </c>
      <c r="Y239" s="1374">
        <f>入力用②!Y244</f>
        <v>0</v>
      </c>
      <c r="Z239" s="1374">
        <f>入力用②!Z244</f>
        <v>0</v>
      </c>
      <c r="AA239" s="1374">
        <f>入力用②!AA244</f>
        <v>0</v>
      </c>
      <c r="AB239" s="1374">
        <f>入力用②!AB244</f>
        <v>0</v>
      </c>
      <c r="AC239" s="1374">
        <f>入力用②!AC244</f>
        <v>0</v>
      </c>
      <c r="AD239" s="1374">
        <f>入力用②!AD244</f>
        <v>0</v>
      </c>
      <c r="AE239" s="1374">
        <f>入力用②!AE244</f>
        <v>0</v>
      </c>
      <c r="AF239" s="1374">
        <f>入力用②!AF244</f>
        <v>0</v>
      </c>
      <c r="AG239" s="1374">
        <f>入力用②!AG244</f>
        <v>0</v>
      </c>
      <c r="AH239" s="1374">
        <f>入力用②!AH244</f>
        <v>0</v>
      </c>
      <c r="AI239" s="1374">
        <f>入力用②!AI244</f>
        <v>0</v>
      </c>
      <c r="AJ239" s="143"/>
    </row>
    <row r="240" spans="2:36" ht="30" customHeight="1">
      <c r="B240" s="147"/>
      <c r="C240" s="145" t="s">
        <v>173</v>
      </c>
      <c r="D240" s="148"/>
      <c r="E240" s="148"/>
      <c r="F240" s="148"/>
      <c r="G240" s="148"/>
      <c r="H240" s="148"/>
      <c r="I240" s="148"/>
      <c r="J240" s="148"/>
      <c r="K240" s="148"/>
      <c r="L240" s="148"/>
      <c r="M240" s="148"/>
      <c r="N240" s="148"/>
      <c r="O240" s="148"/>
      <c r="P240" s="148"/>
      <c r="Q240" s="148"/>
      <c r="R240" s="148"/>
      <c r="S240" s="148"/>
      <c r="T240" s="148"/>
      <c r="U240" s="148"/>
      <c r="V240" s="148"/>
      <c r="W240" s="148"/>
      <c r="X240" s="148"/>
      <c r="Y240" s="148"/>
      <c r="Z240" s="148"/>
      <c r="AA240" s="148"/>
      <c r="AB240" s="148"/>
      <c r="AC240" s="148"/>
      <c r="AD240" s="148"/>
      <c r="AE240" s="148"/>
      <c r="AF240" s="148"/>
      <c r="AG240" s="148"/>
      <c r="AH240" s="148"/>
      <c r="AI240" s="148"/>
      <c r="AJ240" s="150"/>
    </row>
    <row r="241" spans="2:36" ht="16.149999999999999" customHeight="1">
      <c r="B241" s="147"/>
      <c r="C241" s="133"/>
      <c r="D241" s="1373">
        <f>入力用②!C246</f>
        <v>0</v>
      </c>
      <c r="E241" s="1373">
        <f>入力用②!E246</f>
        <v>0</v>
      </c>
      <c r="F241" s="1373">
        <f>入力用②!F246</f>
        <v>0</v>
      </c>
      <c r="G241" s="1373">
        <f>入力用②!G246</f>
        <v>0</v>
      </c>
      <c r="H241" s="1373">
        <f>入力用②!H246</f>
        <v>0</v>
      </c>
      <c r="I241" s="1373">
        <f>入力用②!I246</f>
        <v>0</v>
      </c>
      <c r="J241" s="1373">
        <f>入力用②!J246</f>
        <v>0</v>
      </c>
      <c r="K241" s="1373">
        <f>入力用②!K246</f>
        <v>0</v>
      </c>
      <c r="L241" s="1373">
        <f>入力用②!L246</f>
        <v>0</v>
      </c>
      <c r="M241" s="1373">
        <f>入力用②!M246</f>
        <v>0</v>
      </c>
      <c r="N241" s="1373">
        <f>入力用②!N246</f>
        <v>0</v>
      </c>
      <c r="O241" s="1373">
        <f>入力用②!O246</f>
        <v>0</v>
      </c>
      <c r="P241" s="1373">
        <f>入力用②!P246</f>
        <v>0</v>
      </c>
      <c r="Q241" s="1373">
        <f>入力用②!Q246</f>
        <v>0</v>
      </c>
      <c r="R241" s="1373">
        <f>入力用②!R246</f>
        <v>0</v>
      </c>
      <c r="S241" s="1373">
        <f>入力用②!S246</f>
        <v>0</v>
      </c>
      <c r="T241" s="1373">
        <f>入力用②!T246</f>
        <v>0</v>
      </c>
      <c r="U241" s="1373">
        <f>入力用②!U246</f>
        <v>0</v>
      </c>
      <c r="V241" s="1373">
        <f>入力用②!V246</f>
        <v>0</v>
      </c>
      <c r="W241" s="1373">
        <f>入力用②!W246</f>
        <v>0</v>
      </c>
      <c r="X241" s="1373">
        <f>入力用②!X246</f>
        <v>0</v>
      </c>
      <c r="Y241" s="1373">
        <f>入力用②!Y246</f>
        <v>0</v>
      </c>
      <c r="Z241" s="1373">
        <f>入力用②!Z246</f>
        <v>0</v>
      </c>
      <c r="AA241" s="1373">
        <f>入力用②!AA246</f>
        <v>0</v>
      </c>
      <c r="AB241" s="1373">
        <f>入力用②!AB246</f>
        <v>0</v>
      </c>
      <c r="AC241" s="1373">
        <f>入力用②!AC246</f>
        <v>0</v>
      </c>
      <c r="AD241" s="1373">
        <f>入力用②!AD246</f>
        <v>0</v>
      </c>
      <c r="AE241" s="1373">
        <f>入力用②!AE246</f>
        <v>0</v>
      </c>
      <c r="AF241" s="1373">
        <f>入力用②!AF246</f>
        <v>0</v>
      </c>
      <c r="AG241" s="1373">
        <f>入力用②!AG246</f>
        <v>0</v>
      </c>
      <c r="AH241" s="1373">
        <f>入力用②!AH246</f>
        <v>0</v>
      </c>
      <c r="AI241" s="1373">
        <f>入力用②!AI246</f>
        <v>0</v>
      </c>
      <c r="AJ241" s="142"/>
    </row>
    <row r="242" spans="2:36" ht="16.149999999999999" customHeight="1">
      <c r="B242" s="147"/>
      <c r="C242" s="133"/>
      <c r="D242" s="1373">
        <f>入力用②!D247</f>
        <v>0</v>
      </c>
      <c r="E242" s="1373">
        <f>入力用②!E247</f>
        <v>0</v>
      </c>
      <c r="F242" s="1373">
        <f>入力用②!F247</f>
        <v>0</v>
      </c>
      <c r="G242" s="1373">
        <f>入力用②!G247</f>
        <v>0</v>
      </c>
      <c r="H242" s="1373">
        <f>入力用②!H247</f>
        <v>0</v>
      </c>
      <c r="I242" s="1373">
        <f>入力用②!I247</f>
        <v>0</v>
      </c>
      <c r="J242" s="1373">
        <f>入力用②!J247</f>
        <v>0</v>
      </c>
      <c r="K242" s="1373">
        <f>入力用②!K247</f>
        <v>0</v>
      </c>
      <c r="L242" s="1373">
        <f>入力用②!L247</f>
        <v>0</v>
      </c>
      <c r="M242" s="1373">
        <f>入力用②!M247</f>
        <v>0</v>
      </c>
      <c r="N242" s="1373">
        <f>入力用②!N247</f>
        <v>0</v>
      </c>
      <c r="O242" s="1373">
        <f>入力用②!O247</f>
        <v>0</v>
      </c>
      <c r="P242" s="1373">
        <f>入力用②!P247</f>
        <v>0</v>
      </c>
      <c r="Q242" s="1373">
        <f>入力用②!Q247</f>
        <v>0</v>
      </c>
      <c r="R242" s="1373">
        <f>入力用②!R247</f>
        <v>0</v>
      </c>
      <c r="S242" s="1373">
        <f>入力用②!S247</f>
        <v>0</v>
      </c>
      <c r="T242" s="1373">
        <f>入力用②!T247</f>
        <v>0</v>
      </c>
      <c r="U242" s="1373">
        <f>入力用②!U247</f>
        <v>0</v>
      </c>
      <c r="V242" s="1373">
        <f>入力用②!V247</f>
        <v>0</v>
      </c>
      <c r="W242" s="1373">
        <f>入力用②!W247</f>
        <v>0</v>
      </c>
      <c r="X242" s="1373">
        <f>入力用②!X247</f>
        <v>0</v>
      </c>
      <c r="Y242" s="1373">
        <f>入力用②!Y247</f>
        <v>0</v>
      </c>
      <c r="Z242" s="1373">
        <f>入力用②!Z247</f>
        <v>0</v>
      </c>
      <c r="AA242" s="1373">
        <f>入力用②!AA247</f>
        <v>0</v>
      </c>
      <c r="AB242" s="1373">
        <f>入力用②!AB247</f>
        <v>0</v>
      </c>
      <c r="AC242" s="1373">
        <f>入力用②!AC247</f>
        <v>0</v>
      </c>
      <c r="AD242" s="1373">
        <f>入力用②!AD247</f>
        <v>0</v>
      </c>
      <c r="AE242" s="1373">
        <f>入力用②!AE247</f>
        <v>0</v>
      </c>
      <c r="AF242" s="1373">
        <f>入力用②!AF247</f>
        <v>0</v>
      </c>
      <c r="AG242" s="1373">
        <f>入力用②!AG247</f>
        <v>0</v>
      </c>
      <c r="AH242" s="1373">
        <f>入力用②!AH247</f>
        <v>0</v>
      </c>
      <c r="AI242" s="1373">
        <f>入力用②!AI247</f>
        <v>0</v>
      </c>
      <c r="AJ242" s="142"/>
    </row>
    <row r="243" spans="2:36" ht="16.149999999999999" customHeight="1">
      <c r="B243" s="147"/>
      <c r="C243" s="133"/>
      <c r="D243" s="1373">
        <f>入力用②!D248</f>
        <v>0</v>
      </c>
      <c r="E243" s="1373">
        <f>入力用②!E248</f>
        <v>0</v>
      </c>
      <c r="F243" s="1373">
        <f>入力用②!F248</f>
        <v>0</v>
      </c>
      <c r="G243" s="1373">
        <f>入力用②!G248</f>
        <v>0</v>
      </c>
      <c r="H243" s="1373">
        <f>入力用②!H248</f>
        <v>0</v>
      </c>
      <c r="I243" s="1373">
        <f>入力用②!I248</f>
        <v>0</v>
      </c>
      <c r="J243" s="1373">
        <f>入力用②!J248</f>
        <v>0</v>
      </c>
      <c r="K243" s="1373">
        <f>入力用②!K248</f>
        <v>0</v>
      </c>
      <c r="L243" s="1373">
        <f>入力用②!L248</f>
        <v>0</v>
      </c>
      <c r="M243" s="1373">
        <f>入力用②!M248</f>
        <v>0</v>
      </c>
      <c r="N243" s="1373">
        <f>入力用②!N248</f>
        <v>0</v>
      </c>
      <c r="O243" s="1373">
        <f>入力用②!O248</f>
        <v>0</v>
      </c>
      <c r="P243" s="1373">
        <f>入力用②!P248</f>
        <v>0</v>
      </c>
      <c r="Q243" s="1373">
        <f>入力用②!Q248</f>
        <v>0</v>
      </c>
      <c r="R243" s="1373">
        <f>入力用②!R248</f>
        <v>0</v>
      </c>
      <c r="S243" s="1373">
        <f>入力用②!S248</f>
        <v>0</v>
      </c>
      <c r="T243" s="1373">
        <f>入力用②!T248</f>
        <v>0</v>
      </c>
      <c r="U243" s="1373">
        <f>入力用②!U248</f>
        <v>0</v>
      </c>
      <c r="V243" s="1373">
        <f>入力用②!V248</f>
        <v>0</v>
      </c>
      <c r="W243" s="1373">
        <f>入力用②!W248</f>
        <v>0</v>
      </c>
      <c r="X243" s="1373">
        <f>入力用②!X248</f>
        <v>0</v>
      </c>
      <c r="Y243" s="1373">
        <f>入力用②!Y248</f>
        <v>0</v>
      </c>
      <c r="Z243" s="1373">
        <f>入力用②!Z248</f>
        <v>0</v>
      </c>
      <c r="AA243" s="1373">
        <f>入力用②!AA248</f>
        <v>0</v>
      </c>
      <c r="AB243" s="1373">
        <f>入力用②!AB248</f>
        <v>0</v>
      </c>
      <c r="AC243" s="1373">
        <f>入力用②!AC248</f>
        <v>0</v>
      </c>
      <c r="AD243" s="1373">
        <f>入力用②!AD248</f>
        <v>0</v>
      </c>
      <c r="AE243" s="1373">
        <f>入力用②!AE248</f>
        <v>0</v>
      </c>
      <c r="AF243" s="1373">
        <f>入力用②!AF248</f>
        <v>0</v>
      </c>
      <c r="AG243" s="1373">
        <f>入力用②!AG248</f>
        <v>0</v>
      </c>
      <c r="AH243" s="1373">
        <f>入力用②!AH248</f>
        <v>0</v>
      </c>
      <c r="AI243" s="1373">
        <f>入力用②!AI248</f>
        <v>0</v>
      </c>
      <c r="AJ243" s="142"/>
    </row>
    <row r="244" spans="2:36" ht="16.149999999999999" customHeight="1">
      <c r="B244" s="147"/>
      <c r="C244" s="133"/>
      <c r="D244" s="1373">
        <f>入力用②!D249</f>
        <v>0</v>
      </c>
      <c r="E244" s="1373">
        <f>入力用②!E249</f>
        <v>0</v>
      </c>
      <c r="F244" s="1373">
        <f>入力用②!F249</f>
        <v>0</v>
      </c>
      <c r="G244" s="1373">
        <f>入力用②!G249</f>
        <v>0</v>
      </c>
      <c r="H244" s="1373">
        <f>入力用②!H249</f>
        <v>0</v>
      </c>
      <c r="I244" s="1373">
        <f>入力用②!I249</f>
        <v>0</v>
      </c>
      <c r="J244" s="1373">
        <f>入力用②!J249</f>
        <v>0</v>
      </c>
      <c r="K244" s="1373">
        <f>入力用②!K249</f>
        <v>0</v>
      </c>
      <c r="L244" s="1373">
        <f>入力用②!L249</f>
        <v>0</v>
      </c>
      <c r="M244" s="1373">
        <f>入力用②!M249</f>
        <v>0</v>
      </c>
      <c r="N244" s="1373">
        <f>入力用②!N249</f>
        <v>0</v>
      </c>
      <c r="O244" s="1373">
        <f>入力用②!O249</f>
        <v>0</v>
      </c>
      <c r="P244" s="1373">
        <f>入力用②!P249</f>
        <v>0</v>
      </c>
      <c r="Q244" s="1373">
        <f>入力用②!Q249</f>
        <v>0</v>
      </c>
      <c r="R244" s="1373">
        <f>入力用②!R249</f>
        <v>0</v>
      </c>
      <c r="S244" s="1373">
        <f>入力用②!S249</f>
        <v>0</v>
      </c>
      <c r="T244" s="1373">
        <f>入力用②!T249</f>
        <v>0</v>
      </c>
      <c r="U244" s="1373">
        <f>入力用②!U249</f>
        <v>0</v>
      </c>
      <c r="V244" s="1373">
        <f>入力用②!V249</f>
        <v>0</v>
      </c>
      <c r="W244" s="1373">
        <f>入力用②!W249</f>
        <v>0</v>
      </c>
      <c r="X244" s="1373">
        <f>入力用②!X249</f>
        <v>0</v>
      </c>
      <c r="Y244" s="1373">
        <f>入力用②!Y249</f>
        <v>0</v>
      </c>
      <c r="Z244" s="1373">
        <f>入力用②!Z249</f>
        <v>0</v>
      </c>
      <c r="AA244" s="1373">
        <f>入力用②!AA249</f>
        <v>0</v>
      </c>
      <c r="AB244" s="1373">
        <f>入力用②!AB249</f>
        <v>0</v>
      </c>
      <c r="AC244" s="1373">
        <f>入力用②!AC249</f>
        <v>0</v>
      </c>
      <c r="AD244" s="1373">
        <f>入力用②!AD249</f>
        <v>0</v>
      </c>
      <c r="AE244" s="1373">
        <f>入力用②!AE249</f>
        <v>0</v>
      </c>
      <c r="AF244" s="1373">
        <f>入力用②!AF249</f>
        <v>0</v>
      </c>
      <c r="AG244" s="1373">
        <f>入力用②!AG249</f>
        <v>0</v>
      </c>
      <c r="AH244" s="1373">
        <f>入力用②!AH249</f>
        <v>0</v>
      </c>
      <c r="AI244" s="1373">
        <f>入力用②!AI249</f>
        <v>0</v>
      </c>
      <c r="AJ244" s="142"/>
    </row>
    <row r="245" spans="2:36" ht="16.149999999999999" customHeight="1">
      <c r="B245" s="147"/>
      <c r="C245" s="133"/>
      <c r="D245" s="1373">
        <f>入力用②!D250</f>
        <v>0</v>
      </c>
      <c r="E245" s="1373">
        <f>入力用②!E250</f>
        <v>0</v>
      </c>
      <c r="F245" s="1373">
        <f>入力用②!F250</f>
        <v>0</v>
      </c>
      <c r="G245" s="1373">
        <f>入力用②!G250</f>
        <v>0</v>
      </c>
      <c r="H245" s="1373">
        <f>入力用②!H250</f>
        <v>0</v>
      </c>
      <c r="I245" s="1373">
        <f>入力用②!I250</f>
        <v>0</v>
      </c>
      <c r="J245" s="1373">
        <f>入力用②!J250</f>
        <v>0</v>
      </c>
      <c r="K245" s="1373">
        <f>入力用②!K250</f>
        <v>0</v>
      </c>
      <c r="L245" s="1373">
        <f>入力用②!L250</f>
        <v>0</v>
      </c>
      <c r="M245" s="1373">
        <f>入力用②!M250</f>
        <v>0</v>
      </c>
      <c r="N245" s="1373">
        <f>入力用②!N250</f>
        <v>0</v>
      </c>
      <c r="O245" s="1373">
        <f>入力用②!O250</f>
        <v>0</v>
      </c>
      <c r="P245" s="1373">
        <f>入力用②!P250</f>
        <v>0</v>
      </c>
      <c r="Q245" s="1373">
        <f>入力用②!Q250</f>
        <v>0</v>
      </c>
      <c r="R245" s="1373">
        <f>入力用②!R250</f>
        <v>0</v>
      </c>
      <c r="S245" s="1373">
        <f>入力用②!S250</f>
        <v>0</v>
      </c>
      <c r="T245" s="1373">
        <f>入力用②!T250</f>
        <v>0</v>
      </c>
      <c r="U245" s="1373">
        <f>入力用②!U250</f>
        <v>0</v>
      </c>
      <c r="V245" s="1373">
        <f>入力用②!V250</f>
        <v>0</v>
      </c>
      <c r="W245" s="1373">
        <f>入力用②!W250</f>
        <v>0</v>
      </c>
      <c r="X245" s="1373">
        <f>入力用②!X250</f>
        <v>0</v>
      </c>
      <c r="Y245" s="1373">
        <f>入力用②!Y250</f>
        <v>0</v>
      </c>
      <c r="Z245" s="1373">
        <f>入力用②!Z250</f>
        <v>0</v>
      </c>
      <c r="AA245" s="1373">
        <f>入力用②!AA250</f>
        <v>0</v>
      </c>
      <c r="AB245" s="1373">
        <f>入力用②!AB250</f>
        <v>0</v>
      </c>
      <c r="AC245" s="1373">
        <f>入力用②!AC250</f>
        <v>0</v>
      </c>
      <c r="AD245" s="1373">
        <f>入力用②!AD250</f>
        <v>0</v>
      </c>
      <c r="AE245" s="1373">
        <f>入力用②!AE250</f>
        <v>0</v>
      </c>
      <c r="AF245" s="1373">
        <f>入力用②!AF250</f>
        <v>0</v>
      </c>
      <c r="AG245" s="1373">
        <f>入力用②!AG250</f>
        <v>0</v>
      </c>
      <c r="AH245" s="1373">
        <f>入力用②!AH250</f>
        <v>0</v>
      </c>
      <c r="AI245" s="1373">
        <f>入力用②!AI250</f>
        <v>0</v>
      </c>
      <c r="AJ245" s="142"/>
    </row>
    <row r="246" spans="2:36" ht="16.149999999999999" customHeight="1">
      <c r="B246" s="147"/>
      <c r="C246" s="133"/>
      <c r="D246" s="1373">
        <f>入力用②!D251</f>
        <v>0</v>
      </c>
      <c r="E246" s="1373">
        <f>入力用②!E251</f>
        <v>0</v>
      </c>
      <c r="F246" s="1373">
        <f>入力用②!F251</f>
        <v>0</v>
      </c>
      <c r="G246" s="1373">
        <f>入力用②!G251</f>
        <v>0</v>
      </c>
      <c r="H246" s="1373">
        <f>入力用②!H251</f>
        <v>0</v>
      </c>
      <c r="I246" s="1373">
        <f>入力用②!I251</f>
        <v>0</v>
      </c>
      <c r="J246" s="1373">
        <f>入力用②!J251</f>
        <v>0</v>
      </c>
      <c r="K246" s="1373">
        <f>入力用②!K251</f>
        <v>0</v>
      </c>
      <c r="L246" s="1373">
        <f>入力用②!L251</f>
        <v>0</v>
      </c>
      <c r="M246" s="1373">
        <f>入力用②!M251</f>
        <v>0</v>
      </c>
      <c r="N246" s="1373">
        <f>入力用②!N251</f>
        <v>0</v>
      </c>
      <c r="O246" s="1373">
        <f>入力用②!O251</f>
        <v>0</v>
      </c>
      <c r="P246" s="1373">
        <f>入力用②!P251</f>
        <v>0</v>
      </c>
      <c r="Q246" s="1373">
        <f>入力用②!Q251</f>
        <v>0</v>
      </c>
      <c r="R246" s="1373">
        <f>入力用②!R251</f>
        <v>0</v>
      </c>
      <c r="S246" s="1373">
        <f>入力用②!S251</f>
        <v>0</v>
      </c>
      <c r="T246" s="1373">
        <f>入力用②!T251</f>
        <v>0</v>
      </c>
      <c r="U246" s="1373">
        <f>入力用②!U251</f>
        <v>0</v>
      </c>
      <c r="V246" s="1373">
        <f>入力用②!V251</f>
        <v>0</v>
      </c>
      <c r="W246" s="1373">
        <f>入力用②!W251</f>
        <v>0</v>
      </c>
      <c r="X246" s="1373">
        <f>入力用②!X251</f>
        <v>0</v>
      </c>
      <c r="Y246" s="1373">
        <f>入力用②!Y251</f>
        <v>0</v>
      </c>
      <c r="Z246" s="1373">
        <f>入力用②!Z251</f>
        <v>0</v>
      </c>
      <c r="AA246" s="1373">
        <f>入力用②!AA251</f>
        <v>0</v>
      </c>
      <c r="AB246" s="1373">
        <f>入力用②!AB251</f>
        <v>0</v>
      </c>
      <c r="AC246" s="1373">
        <f>入力用②!AC251</f>
        <v>0</v>
      </c>
      <c r="AD246" s="1373">
        <f>入力用②!AD251</f>
        <v>0</v>
      </c>
      <c r="AE246" s="1373">
        <f>入力用②!AE251</f>
        <v>0</v>
      </c>
      <c r="AF246" s="1373">
        <f>入力用②!AF251</f>
        <v>0</v>
      </c>
      <c r="AG246" s="1373">
        <f>入力用②!AG251</f>
        <v>0</v>
      </c>
      <c r="AH246" s="1373">
        <f>入力用②!AH251</f>
        <v>0</v>
      </c>
      <c r="AI246" s="1373">
        <f>入力用②!AI251</f>
        <v>0</v>
      </c>
      <c r="AJ246" s="142"/>
    </row>
    <row r="247" spans="2:36" ht="16.149999999999999" customHeight="1">
      <c r="B247" s="147"/>
      <c r="C247" s="133"/>
      <c r="D247" s="1373">
        <f>入力用②!D252</f>
        <v>0</v>
      </c>
      <c r="E247" s="1373">
        <f>入力用②!E252</f>
        <v>0</v>
      </c>
      <c r="F247" s="1373">
        <f>入力用②!F252</f>
        <v>0</v>
      </c>
      <c r="G247" s="1373">
        <f>入力用②!G252</f>
        <v>0</v>
      </c>
      <c r="H247" s="1373">
        <f>入力用②!H252</f>
        <v>0</v>
      </c>
      <c r="I247" s="1373">
        <f>入力用②!I252</f>
        <v>0</v>
      </c>
      <c r="J247" s="1373">
        <f>入力用②!J252</f>
        <v>0</v>
      </c>
      <c r="K247" s="1373">
        <f>入力用②!K252</f>
        <v>0</v>
      </c>
      <c r="L247" s="1373">
        <f>入力用②!L252</f>
        <v>0</v>
      </c>
      <c r="M247" s="1373">
        <f>入力用②!M252</f>
        <v>0</v>
      </c>
      <c r="N247" s="1373">
        <f>入力用②!N252</f>
        <v>0</v>
      </c>
      <c r="O247" s="1373">
        <f>入力用②!O252</f>
        <v>0</v>
      </c>
      <c r="P247" s="1373">
        <f>入力用②!P252</f>
        <v>0</v>
      </c>
      <c r="Q247" s="1373">
        <f>入力用②!Q252</f>
        <v>0</v>
      </c>
      <c r="R247" s="1373">
        <f>入力用②!R252</f>
        <v>0</v>
      </c>
      <c r="S247" s="1373">
        <f>入力用②!S252</f>
        <v>0</v>
      </c>
      <c r="T247" s="1373">
        <f>入力用②!T252</f>
        <v>0</v>
      </c>
      <c r="U247" s="1373">
        <f>入力用②!U252</f>
        <v>0</v>
      </c>
      <c r="V247" s="1373">
        <f>入力用②!V252</f>
        <v>0</v>
      </c>
      <c r="W247" s="1373">
        <f>入力用②!W252</f>
        <v>0</v>
      </c>
      <c r="X247" s="1373">
        <f>入力用②!X252</f>
        <v>0</v>
      </c>
      <c r="Y247" s="1373">
        <f>入力用②!Y252</f>
        <v>0</v>
      </c>
      <c r="Z247" s="1373">
        <f>入力用②!Z252</f>
        <v>0</v>
      </c>
      <c r="AA247" s="1373">
        <f>入力用②!AA252</f>
        <v>0</v>
      </c>
      <c r="AB247" s="1373">
        <f>入力用②!AB252</f>
        <v>0</v>
      </c>
      <c r="AC247" s="1373">
        <f>入力用②!AC252</f>
        <v>0</v>
      </c>
      <c r="AD247" s="1373">
        <f>入力用②!AD252</f>
        <v>0</v>
      </c>
      <c r="AE247" s="1373">
        <f>入力用②!AE252</f>
        <v>0</v>
      </c>
      <c r="AF247" s="1373">
        <f>入力用②!AF252</f>
        <v>0</v>
      </c>
      <c r="AG247" s="1373">
        <f>入力用②!AG252</f>
        <v>0</v>
      </c>
      <c r="AH247" s="1373">
        <f>入力用②!AH252</f>
        <v>0</v>
      </c>
      <c r="AI247" s="1373">
        <f>入力用②!AI252</f>
        <v>0</v>
      </c>
      <c r="AJ247" s="142"/>
    </row>
    <row r="248" spans="2:36" ht="16.149999999999999" customHeight="1">
      <c r="B248" s="147"/>
      <c r="C248" s="133"/>
      <c r="D248" s="1373">
        <f>入力用②!D253</f>
        <v>0</v>
      </c>
      <c r="E248" s="1373">
        <f>入力用②!E253</f>
        <v>0</v>
      </c>
      <c r="F248" s="1373">
        <f>入力用②!F253</f>
        <v>0</v>
      </c>
      <c r="G248" s="1373">
        <f>入力用②!G253</f>
        <v>0</v>
      </c>
      <c r="H248" s="1373">
        <f>入力用②!H253</f>
        <v>0</v>
      </c>
      <c r="I248" s="1373">
        <f>入力用②!I253</f>
        <v>0</v>
      </c>
      <c r="J248" s="1373">
        <f>入力用②!J253</f>
        <v>0</v>
      </c>
      <c r="K248" s="1373">
        <f>入力用②!K253</f>
        <v>0</v>
      </c>
      <c r="L248" s="1373">
        <f>入力用②!L253</f>
        <v>0</v>
      </c>
      <c r="M248" s="1373">
        <f>入力用②!M253</f>
        <v>0</v>
      </c>
      <c r="N248" s="1373">
        <f>入力用②!N253</f>
        <v>0</v>
      </c>
      <c r="O248" s="1373">
        <f>入力用②!O253</f>
        <v>0</v>
      </c>
      <c r="P248" s="1373">
        <f>入力用②!P253</f>
        <v>0</v>
      </c>
      <c r="Q248" s="1373">
        <f>入力用②!Q253</f>
        <v>0</v>
      </c>
      <c r="R248" s="1373">
        <f>入力用②!R253</f>
        <v>0</v>
      </c>
      <c r="S248" s="1373">
        <f>入力用②!S253</f>
        <v>0</v>
      </c>
      <c r="T248" s="1373">
        <f>入力用②!T253</f>
        <v>0</v>
      </c>
      <c r="U248" s="1373">
        <f>入力用②!U253</f>
        <v>0</v>
      </c>
      <c r="V248" s="1373">
        <f>入力用②!V253</f>
        <v>0</v>
      </c>
      <c r="W248" s="1373">
        <f>入力用②!W253</f>
        <v>0</v>
      </c>
      <c r="X248" s="1373">
        <f>入力用②!X253</f>
        <v>0</v>
      </c>
      <c r="Y248" s="1373">
        <f>入力用②!Y253</f>
        <v>0</v>
      </c>
      <c r="Z248" s="1373">
        <f>入力用②!Z253</f>
        <v>0</v>
      </c>
      <c r="AA248" s="1373">
        <f>入力用②!AA253</f>
        <v>0</v>
      </c>
      <c r="AB248" s="1373">
        <f>入力用②!AB253</f>
        <v>0</v>
      </c>
      <c r="AC248" s="1373">
        <f>入力用②!AC253</f>
        <v>0</v>
      </c>
      <c r="AD248" s="1373">
        <f>入力用②!AD253</f>
        <v>0</v>
      </c>
      <c r="AE248" s="1373">
        <f>入力用②!AE253</f>
        <v>0</v>
      </c>
      <c r="AF248" s="1373">
        <f>入力用②!AF253</f>
        <v>0</v>
      </c>
      <c r="AG248" s="1373">
        <f>入力用②!AG253</f>
        <v>0</v>
      </c>
      <c r="AH248" s="1373">
        <f>入力用②!AH253</f>
        <v>0</v>
      </c>
      <c r="AI248" s="1373">
        <f>入力用②!AI253</f>
        <v>0</v>
      </c>
      <c r="AJ248" s="142"/>
    </row>
    <row r="249" spans="2:36" ht="16.149999999999999" customHeight="1">
      <c r="B249" s="147"/>
      <c r="C249" s="133"/>
      <c r="D249" s="1373">
        <f>入力用②!D254</f>
        <v>0</v>
      </c>
      <c r="E249" s="1373">
        <f>入力用②!E254</f>
        <v>0</v>
      </c>
      <c r="F249" s="1373">
        <f>入力用②!F254</f>
        <v>0</v>
      </c>
      <c r="G249" s="1373">
        <f>入力用②!G254</f>
        <v>0</v>
      </c>
      <c r="H249" s="1373">
        <f>入力用②!H254</f>
        <v>0</v>
      </c>
      <c r="I249" s="1373">
        <f>入力用②!I254</f>
        <v>0</v>
      </c>
      <c r="J249" s="1373">
        <f>入力用②!J254</f>
        <v>0</v>
      </c>
      <c r="K249" s="1373">
        <f>入力用②!K254</f>
        <v>0</v>
      </c>
      <c r="L249" s="1373">
        <f>入力用②!L254</f>
        <v>0</v>
      </c>
      <c r="M249" s="1373">
        <f>入力用②!M254</f>
        <v>0</v>
      </c>
      <c r="N249" s="1373">
        <f>入力用②!N254</f>
        <v>0</v>
      </c>
      <c r="O249" s="1373">
        <f>入力用②!O254</f>
        <v>0</v>
      </c>
      <c r="P249" s="1373">
        <f>入力用②!P254</f>
        <v>0</v>
      </c>
      <c r="Q249" s="1373">
        <f>入力用②!Q254</f>
        <v>0</v>
      </c>
      <c r="R249" s="1373">
        <f>入力用②!R254</f>
        <v>0</v>
      </c>
      <c r="S249" s="1373">
        <f>入力用②!S254</f>
        <v>0</v>
      </c>
      <c r="T249" s="1373">
        <f>入力用②!T254</f>
        <v>0</v>
      </c>
      <c r="U249" s="1373">
        <f>入力用②!U254</f>
        <v>0</v>
      </c>
      <c r="V249" s="1373">
        <f>入力用②!V254</f>
        <v>0</v>
      </c>
      <c r="W249" s="1373">
        <f>入力用②!W254</f>
        <v>0</v>
      </c>
      <c r="X249" s="1373">
        <f>入力用②!X254</f>
        <v>0</v>
      </c>
      <c r="Y249" s="1373">
        <f>入力用②!Y254</f>
        <v>0</v>
      </c>
      <c r="Z249" s="1373">
        <f>入力用②!Z254</f>
        <v>0</v>
      </c>
      <c r="AA249" s="1373">
        <f>入力用②!AA254</f>
        <v>0</v>
      </c>
      <c r="AB249" s="1373">
        <f>入力用②!AB254</f>
        <v>0</v>
      </c>
      <c r="AC249" s="1373">
        <f>入力用②!AC254</f>
        <v>0</v>
      </c>
      <c r="AD249" s="1373">
        <f>入力用②!AD254</f>
        <v>0</v>
      </c>
      <c r="AE249" s="1373">
        <f>入力用②!AE254</f>
        <v>0</v>
      </c>
      <c r="AF249" s="1373">
        <f>入力用②!AF254</f>
        <v>0</v>
      </c>
      <c r="AG249" s="1373">
        <f>入力用②!AG254</f>
        <v>0</v>
      </c>
      <c r="AH249" s="1373">
        <f>入力用②!AH254</f>
        <v>0</v>
      </c>
      <c r="AI249" s="1373">
        <f>入力用②!AI254</f>
        <v>0</v>
      </c>
      <c r="AJ249" s="142"/>
    </row>
    <row r="250" spans="2:36" ht="16.149999999999999" customHeight="1">
      <c r="B250" s="147"/>
      <c r="C250" s="133"/>
      <c r="D250" s="1373">
        <f>入力用②!D255</f>
        <v>0</v>
      </c>
      <c r="E250" s="1373">
        <f>入力用②!E255</f>
        <v>0</v>
      </c>
      <c r="F250" s="1373">
        <f>入力用②!F255</f>
        <v>0</v>
      </c>
      <c r="G250" s="1373">
        <f>入力用②!G255</f>
        <v>0</v>
      </c>
      <c r="H250" s="1373">
        <f>入力用②!H255</f>
        <v>0</v>
      </c>
      <c r="I250" s="1373">
        <f>入力用②!I255</f>
        <v>0</v>
      </c>
      <c r="J250" s="1373">
        <f>入力用②!J255</f>
        <v>0</v>
      </c>
      <c r="K250" s="1373">
        <f>入力用②!K255</f>
        <v>0</v>
      </c>
      <c r="L250" s="1373">
        <f>入力用②!L255</f>
        <v>0</v>
      </c>
      <c r="M250" s="1373">
        <f>入力用②!M255</f>
        <v>0</v>
      </c>
      <c r="N250" s="1373">
        <f>入力用②!N255</f>
        <v>0</v>
      </c>
      <c r="O250" s="1373">
        <f>入力用②!O255</f>
        <v>0</v>
      </c>
      <c r="P250" s="1373">
        <f>入力用②!P255</f>
        <v>0</v>
      </c>
      <c r="Q250" s="1373">
        <f>入力用②!Q255</f>
        <v>0</v>
      </c>
      <c r="R250" s="1373">
        <f>入力用②!R255</f>
        <v>0</v>
      </c>
      <c r="S250" s="1373">
        <f>入力用②!S255</f>
        <v>0</v>
      </c>
      <c r="T250" s="1373">
        <f>入力用②!T255</f>
        <v>0</v>
      </c>
      <c r="U250" s="1373">
        <f>入力用②!U255</f>
        <v>0</v>
      </c>
      <c r="V250" s="1373">
        <f>入力用②!V255</f>
        <v>0</v>
      </c>
      <c r="W250" s="1373">
        <f>入力用②!W255</f>
        <v>0</v>
      </c>
      <c r="X250" s="1373">
        <f>入力用②!X255</f>
        <v>0</v>
      </c>
      <c r="Y250" s="1373">
        <f>入力用②!Y255</f>
        <v>0</v>
      </c>
      <c r="Z250" s="1373">
        <f>入力用②!Z255</f>
        <v>0</v>
      </c>
      <c r="AA250" s="1373">
        <f>入力用②!AA255</f>
        <v>0</v>
      </c>
      <c r="AB250" s="1373">
        <f>入力用②!AB255</f>
        <v>0</v>
      </c>
      <c r="AC250" s="1373">
        <f>入力用②!AC255</f>
        <v>0</v>
      </c>
      <c r="AD250" s="1373">
        <f>入力用②!AD255</f>
        <v>0</v>
      </c>
      <c r="AE250" s="1373">
        <f>入力用②!AE255</f>
        <v>0</v>
      </c>
      <c r="AF250" s="1373">
        <f>入力用②!AF255</f>
        <v>0</v>
      </c>
      <c r="AG250" s="1373">
        <f>入力用②!AG255</f>
        <v>0</v>
      </c>
      <c r="AH250" s="1373">
        <f>入力用②!AH255</f>
        <v>0</v>
      </c>
      <c r="AI250" s="1373">
        <f>入力用②!AI255</f>
        <v>0</v>
      </c>
      <c r="AJ250" s="142"/>
    </row>
    <row r="251" spans="2:36" ht="16.149999999999999" customHeight="1">
      <c r="B251" s="147"/>
      <c r="C251" s="133"/>
      <c r="D251" s="1373">
        <f>入力用②!D256</f>
        <v>0</v>
      </c>
      <c r="E251" s="1373">
        <f>入力用②!E256</f>
        <v>0</v>
      </c>
      <c r="F251" s="1373">
        <f>入力用②!F256</f>
        <v>0</v>
      </c>
      <c r="G251" s="1373">
        <f>入力用②!G256</f>
        <v>0</v>
      </c>
      <c r="H251" s="1373">
        <f>入力用②!H256</f>
        <v>0</v>
      </c>
      <c r="I251" s="1373">
        <f>入力用②!I256</f>
        <v>0</v>
      </c>
      <c r="J251" s="1373">
        <f>入力用②!J256</f>
        <v>0</v>
      </c>
      <c r="K251" s="1373">
        <f>入力用②!K256</f>
        <v>0</v>
      </c>
      <c r="L251" s="1373">
        <f>入力用②!L256</f>
        <v>0</v>
      </c>
      <c r="M251" s="1373">
        <f>入力用②!M256</f>
        <v>0</v>
      </c>
      <c r="N251" s="1373">
        <f>入力用②!N256</f>
        <v>0</v>
      </c>
      <c r="O251" s="1373">
        <f>入力用②!O256</f>
        <v>0</v>
      </c>
      <c r="P251" s="1373">
        <f>入力用②!P256</f>
        <v>0</v>
      </c>
      <c r="Q251" s="1373">
        <f>入力用②!Q256</f>
        <v>0</v>
      </c>
      <c r="R251" s="1373">
        <f>入力用②!R256</f>
        <v>0</v>
      </c>
      <c r="S251" s="1373">
        <f>入力用②!S256</f>
        <v>0</v>
      </c>
      <c r="T251" s="1373">
        <f>入力用②!T256</f>
        <v>0</v>
      </c>
      <c r="U251" s="1373">
        <f>入力用②!U256</f>
        <v>0</v>
      </c>
      <c r="V251" s="1373">
        <f>入力用②!V256</f>
        <v>0</v>
      </c>
      <c r="W251" s="1373">
        <f>入力用②!W256</f>
        <v>0</v>
      </c>
      <c r="X251" s="1373">
        <f>入力用②!X256</f>
        <v>0</v>
      </c>
      <c r="Y251" s="1373">
        <f>入力用②!Y256</f>
        <v>0</v>
      </c>
      <c r="Z251" s="1373">
        <f>入力用②!Z256</f>
        <v>0</v>
      </c>
      <c r="AA251" s="1373">
        <f>入力用②!AA256</f>
        <v>0</v>
      </c>
      <c r="AB251" s="1373">
        <f>入力用②!AB256</f>
        <v>0</v>
      </c>
      <c r="AC251" s="1373">
        <f>入力用②!AC256</f>
        <v>0</v>
      </c>
      <c r="AD251" s="1373">
        <f>入力用②!AD256</f>
        <v>0</v>
      </c>
      <c r="AE251" s="1373">
        <f>入力用②!AE256</f>
        <v>0</v>
      </c>
      <c r="AF251" s="1373">
        <f>入力用②!AF256</f>
        <v>0</v>
      </c>
      <c r="AG251" s="1373">
        <f>入力用②!AG256</f>
        <v>0</v>
      </c>
      <c r="AH251" s="1373">
        <f>入力用②!AH256</f>
        <v>0</v>
      </c>
      <c r="AI251" s="1373">
        <f>入力用②!AI256</f>
        <v>0</v>
      </c>
      <c r="AJ251" s="142"/>
    </row>
    <row r="252" spans="2:36" ht="16.149999999999999" customHeight="1">
      <c r="B252" s="147"/>
      <c r="C252" s="133"/>
      <c r="D252" s="1373">
        <f>入力用②!D257</f>
        <v>0</v>
      </c>
      <c r="E252" s="1373">
        <f>入力用②!E257</f>
        <v>0</v>
      </c>
      <c r="F252" s="1373">
        <f>入力用②!F257</f>
        <v>0</v>
      </c>
      <c r="G252" s="1373">
        <f>入力用②!G257</f>
        <v>0</v>
      </c>
      <c r="H252" s="1373">
        <f>入力用②!H257</f>
        <v>0</v>
      </c>
      <c r="I252" s="1373">
        <f>入力用②!I257</f>
        <v>0</v>
      </c>
      <c r="J252" s="1373">
        <f>入力用②!J257</f>
        <v>0</v>
      </c>
      <c r="K252" s="1373">
        <f>入力用②!K257</f>
        <v>0</v>
      </c>
      <c r="L252" s="1373">
        <f>入力用②!L257</f>
        <v>0</v>
      </c>
      <c r="M252" s="1373">
        <f>入力用②!M257</f>
        <v>0</v>
      </c>
      <c r="N252" s="1373">
        <f>入力用②!N257</f>
        <v>0</v>
      </c>
      <c r="O252" s="1373">
        <f>入力用②!O257</f>
        <v>0</v>
      </c>
      <c r="P252" s="1373">
        <f>入力用②!P257</f>
        <v>0</v>
      </c>
      <c r="Q252" s="1373">
        <f>入力用②!Q257</f>
        <v>0</v>
      </c>
      <c r="R252" s="1373">
        <f>入力用②!R257</f>
        <v>0</v>
      </c>
      <c r="S252" s="1373">
        <f>入力用②!S257</f>
        <v>0</v>
      </c>
      <c r="T252" s="1373">
        <f>入力用②!T257</f>
        <v>0</v>
      </c>
      <c r="U252" s="1373">
        <f>入力用②!U257</f>
        <v>0</v>
      </c>
      <c r="V252" s="1373">
        <f>入力用②!V257</f>
        <v>0</v>
      </c>
      <c r="W252" s="1373">
        <f>入力用②!W257</f>
        <v>0</v>
      </c>
      <c r="X252" s="1373">
        <f>入力用②!X257</f>
        <v>0</v>
      </c>
      <c r="Y252" s="1373">
        <f>入力用②!Y257</f>
        <v>0</v>
      </c>
      <c r="Z252" s="1373">
        <f>入力用②!Z257</f>
        <v>0</v>
      </c>
      <c r="AA252" s="1373">
        <f>入力用②!AA257</f>
        <v>0</v>
      </c>
      <c r="AB252" s="1373">
        <f>入力用②!AB257</f>
        <v>0</v>
      </c>
      <c r="AC252" s="1373">
        <f>入力用②!AC257</f>
        <v>0</v>
      </c>
      <c r="AD252" s="1373">
        <f>入力用②!AD257</f>
        <v>0</v>
      </c>
      <c r="AE252" s="1373">
        <f>入力用②!AE257</f>
        <v>0</v>
      </c>
      <c r="AF252" s="1373">
        <f>入力用②!AF257</f>
        <v>0</v>
      </c>
      <c r="AG252" s="1373">
        <f>入力用②!AG257</f>
        <v>0</v>
      </c>
      <c r="AH252" s="1373">
        <f>入力用②!AH257</f>
        <v>0</v>
      </c>
      <c r="AI252" s="1373">
        <f>入力用②!AI257</f>
        <v>0</v>
      </c>
      <c r="AJ252" s="142"/>
    </row>
    <row r="253" spans="2:36" ht="16.149999999999999" customHeight="1">
      <c r="B253" s="147"/>
      <c r="C253" s="133"/>
      <c r="D253" s="1373">
        <f>入力用②!D258</f>
        <v>0</v>
      </c>
      <c r="E253" s="1373">
        <f>入力用②!E258</f>
        <v>0</v>
      </c>
      <c r="F253" s="1373">
        <f>入力用②!F258</f>
        <v>0</v>
      </c>
      <c r="G253" s="1373">
        <f>入力用②!G258</f>
        <v>0</v>
      </c>
      <c r="H253" s="1373">
        <f>入力用②!H258</f>
        <v>0</v>
      </c>
      <c r="I253" s="1373">
        <f>入力用②!I258</f>
        <v>0</v>
      </c>
      <c r="J253" s="1373">
        <f>入力用②!J258</f>
        <v>0</v>
      </c>
      <c r="K253" s="1373">
        <f>入力用②!K258</f>
        <v>0</v>
      </c>
      <c r="L253" s="1373">
        <f>入力用②!L258</f>
        <v>0</v>
      </c>
      <c r="M253" s="1373">
        <f>入力用②!M258</f>
        <v>0</v>
      </c>
      <c r="N253" s="1373">
        <f>入力用②!N258</f>
        <v>0</v>
      </c>
      <c r="O253" s="1373">
        <f>入力用②!O258</f>
        <v>0</v>
      </c>
      <c r="P253" s="1373">
        <f>入力用②!P258</f>
        <v>0</v>
      </c>
      <c r="Q253" s="1373">
        <f>入力用②!Q258</f>
        <v>0</v>
      </c>
      <c r="R253" s="1373">
        <f>入力用②!R258</f>
        <v>0</v>
      </c>
      <c r="S253" s="1373">
        <f>入力用②!S258</f>
        <v>0</v>
      </c>
      <c r="T253" s="1373">
        <f>入力用②!T258</f>
        <v>0</v>
      </c>
      <c r="U253" s="1373">
        <f>入力用②!U258</f>
        <v>0</v>
      </c>
      <c r="V253" s="1373">
        <f>入力用②!V258</f>
        <v>0</v>
      </c>
      <c r="W253" s="1373">
        <f>入力用②!W258</f>
        <v>0</v>
      </c>
      <c r="X253" s="1373">
        <f>入力用②!X258</f>
        <v>0</v>
      </c>
      <c r="Y253" s="1373">
        <f>入力用②!Y258</f>
        <v>0</v>
      </c>
      <c r="Z253" s="1373">
        <f>入力用②!Z258</f>
        <v>0</v>
      </c>
      <c r="AA253" s="1373">
        <f>入力用②!AA258</f>
        <v>0</v>
      </c>
      <c r="AB253" s="1373">
        <f>入力用②!AB258</f>
        <v>0</v>
      </c>
      <c r="AC253" s="1373">
        <f>入力用②!AC258</f>
        <v>0</v>
      </c>
      <c r="AD253" s="1373">
        <f>入力用②!AD258</f>
        <v>0</v>
      </c>
      <c r="AE253" s="1373">
        <f>入力用②!AE258</f>
        <v>0</v>
      </c>
      <c r="AF253" s="1373">
        <f>入力用②!AF258</f>
        <v>0</v>
      </c>
      <c r="AG253" s="1373">
        <f>入力用②!AG258</f>
        <v>0</v>
      </c>
      <c r="AH253" s="1373">
        <f>入力用②!AH258</f>
        <v>0</v>
      </c>
      <c r="AI253" s="1373">
        <f>入力用②!AI258</f>
        <v>0</v>
      </c>
      <c r="AJ253" s="142"/>
    </row>
    <row r="254" spans="2:36" ht="16.149999999999999" customHeight="1">
      <c r="B254" s="147"/>
      <c r="C254" s="133"/>
      <c r="D254" s="1373">
        <f>入力用②!D259</f>
        <v>0</v>
      </c>
      <c r="E254" s="1373">
        <f>入力用②!E259</f>
        <v>0</v>
      </c>
      <c r="F254" s="1373">
        <f>入力用②!F259</f>
        <v>0</v>
      </c>
      <c r="G254" s="1373">
        <f>入力用②!G259</f>
        <v>0</v>
      </c>
      <c r="H254" s="1373">
        <f>入力用②!H259</f>
        <v>0</v>
      </c>
      <c r="I254" s="1373">
        <f>入力用②!I259</f>
        <v>0</v>
      </c>
      <c r="J254" s="1373">
        <f>入力用②!J259</f>
        <v>0</v>
      </c>
      <c r="K254" s="1373">
        <f>入力用②!K259</f>
        <v>0</v>
      </c>
      <c r="L254" s="1373">
        <f>入力用②!L259</f>
        <v>0</v>
      </c>
      <c r="M254" s="1373">
        <f>入力用②!M259</f>
        <v>0</v>
      </c>
      <c r="N254" s="1373">
        <f>入力用②!N259</f>
        <v>0</v>
      </c>
      <c r="O254" s="1373">
        <f>入力用②!O259</f>
        <v>0</v>
      </c>
      <c r="P254" s="1373">
        <f>入力用②!P259</f>
        <v>0</v>
      </c>
      <c r="Q254" s="1373">
        <f>入力用②!Q259</f>
        <v>0</v>
      </c>
      <c r="R254" s="1373">
        <f>入力用②!R259</f>
        <v>0</v>
      </c>
      <c r="S254" s="1373">
        <f>入力用②!S259</f>
        <v>0</v>
      </c>
      <c r="T254" s="1373">
        <f>入力用②!T259</f>
        <v>0</v>
      </c>
      <c r="U254" s="1373">
        <f>入力用②!U259</f>
        <v>0</v>
      </c>
      <c r="V254" s="1373">
        <f>入力用②!V259</f>
        <v>0</v>
      </c>
      <c r="W254" s="1373">
        <f>入力用②!W259</f>
        <v>0</v>
      </c>
      <c r="X254" s="1373">
        <f>入力用②!X259</f>
        <v>0</v>
      </c>
      <c r="Y254" s="1373">
        <f>入力用②!Y259</f>
        <v>0</v>
      </c>
      <c r="Z254" s="1373">
        <f>入力用②!Z259</f>
        <v>0</v>
      </c>
      <c r="AA254" s="1373">
        <f>入力用②!AA259</f>
        <v>0</v>
      </c>
      <c r="AB254" s="1373">
        <f>入力用②!AB259</f>
        <v>0</v>
      </c>
      <c r="AC254" s="1373">
        <f>入力用②!AC259</f>
        <v>0</v>
      </c>
      <c r="AD254" s="1373">
        <f>入力用②!AD259</f>
        <v>0</v>
      </c>
      <c r="AE254" s="1373">
        <f>入力用②!AE259</f>
        <v>0</v>
      </c>
      <c r="AF254" s="1373">
        <f>入力用②!AF259</f>
        <v>0</v>
      </c>
      <c r="AG254" s="1373">
        <f>入力用②!AG259</f>
        <v>0</v>
      </c>
      <c r="AH254" s="1373">
        <f>入力用②!AH259</f>
        <v>0</v>
      </c>
      <c r="AI254" s="1373">
        <f>入力用②!AI259</f>
        <v>0</v>
      </c>
      <c r="AJ254" s="142"/>
    </row>
    <row r="255" spans="2:36" ht="16.149999999999999" customHeight="1">
      <c r="B255" s="147"/>
      <c r="C255" s="133"/>
      <c r="D255" s="1373">
        <f>入力用②!D260</f>
        <v>0</v>
      </c>
      <c r="E255" s="1373">
        <f>入力用②!E260</f>
        <v>0</v>
      </c>
      <c r="F255" s="1373">
        <f>入力用②!F260</f>
        <v>0</v>
      </c>
      <c r="G255" s="1373">
        <f>入力用②!G260</f>
        <v>0</v>
      </c>
      <c r="H255" s="1373">
        <f>入力用②!H260</f>
        <v>0</v>
      </c>
      <c r="I255" s="1373">
        <f>入力用②!I260</f>
        <v>0</v>
      </c>
      <c r="J255" s="1373">
        <f>入力用②!J260</f>
        <v>0</v>
      </c>
      <c r="K255" s="1373">
        <f>入力用②!K260</f>
        <v>0</v>
      </c>
      <c r="L255" s="1373">
        <f>入力用②!L260</f>
        <v>0</v>
      </c>
      <c r="M255" s="1373">
        <f>入力用②!M260</f>
        <v>0</v>
      </c>
      <c r="N255" s="1373">
        <f>入力用②!N260</f>
        <v>0</v>
      </c>
      <c r="O255" s="1373">
        <f>入力用②!O260</f>
        <v>0</v>
      </c>
      <c r="P255" s="1373">
        <f>入力用②!P260</f>
        <v>0</v>
      </c>
      <c r="Q255" s="1373">
        <f>入力用②!Q260</f>
        <v>0</v>
      </c>
      <c r="R255" s="1373">
        <f>入力用②!R260</f>
        <v>0</v>
      </c>
      <c r="S255" s="1373">
        <f>入力用②!S260</f>
        <v>0</v>
      </c>
      <c r="T255" s="1373">
        <f>入力用②!T260</f>
        <v>0</v>
      </c>
      <c r="U255" s="1373">
        <f>入力用②!U260</f>
        <v>0</v>
      </c>
      <c r="V255" s="1373">
        <f>入力用②!V260</f>
        <v>0</v>
      </c>
      <c r="W255" s="1373">
        <f>入力用②!W260</f>
        <v>0</v>
      </c>
      <c r="X255" s="1373">
        <f>入力用②!X260</f>
        <v>0</v>
      </c>
      <c r="Y255" s="1373">
        <f>入力用②!Y260</f>
        <v>0</v>
      </c>
      <c r="Z255" s="1373">
        <f>入力用②!Z260</f>
        <v>0</v>
      </c>
      <c r="AA255" s="1373">
        <f>入力用②!AA260</f>
        <v>0</v>
      </c>
      <c r="AB255" s="1373">
        <f>入力用②!AB260</f>
        <v>0</v>
      </c>
      <c r="AC255" s="1373">
        <f>入力用②!AC260</f>
        <v>0</v>
      </c>
      <c r="AD255" s="1373">
        <f>入力用②!AD260</f>
        <v>0</v>
      </c>
      <c r="AE255" s="1373">
        <f>入力用②!AE260</f>
        <v>0</v>
      </c>
      <c r="AF255" s="1373">
        <f>入力用②!AF260</f>
        <v>0</v>
      </c>
      <c r="AG255" s="1373">
        <f>入力用②!AG260</f>
        <v>0</v>
      </c>
      <c r="AH255" s="1373">
        <f>入力用②!AH260</f>
        <v>0</v>
      </c>
      <c r="AI255" s="1373">
        <f>入力用②!AI260</f>
        <v>0</v>
      </c>
      <c r="AJ255" s="142"/>
    </row>
    <row r="256" spans="2:36" ht="16.149999999999999" customHeight="1">
      <c r="B256" s="147"/>
      <c r="C256" s="134"/>
      <c r="D256" s="1374">
        <f>入力用②!D261</f>
        <v>0</v>
      </c>
      <c r="E256" s="1374">
        <f>入力用②!E261</f>
        <v>0</v>
      </c>
      <c r="F256" s="1374">
        <f>入力用②!F261</f>
        <v>0</v>
      </c>
      <c r="G256" s="1374">
        <f>入力用②!G261</f>
        <v>0</v>
      </c>
      <c r="H256" s="1374">
        <f>入力用②!H261</f>
        <v>0</v>
      </c>
      <c r="I256" s="1374">
        <f>入力用②!I261</f>
        <v>0</v>
      </c>
      <c r="J256" s="1374">
        <f>入力用②!J261</f>
        <v>0</v>
      </c>
      <c r="K256" s="1374">
        <f>入力用②!K261</f>
        <v>0</v>
      </c>
      <c r="L256" s="1374">
        <f>入力用②!L261</f>
        <v>0</v>
      </c>
      <c r="M256" s="1374">
        <f>入力用②!M261</f>
        <v>0</v>
      </c>
      <c r="N256" s="1374">
        <f>入力用②!N261</f>
        <v>0</v>
      </c>
      <c r="O256" s="1374">
        <f>入力用②!O261</f>
        <v>0</v>
      </c>
      <c r="P256" s="1374">
        <f>入力用②!P261</f>
        <v>0</v>
      </c>
      <c r="Q256" s="1374">
        <f>入力用②!Q261</f>
        <v>0</v>
      </c>
      <c r="R256" s="1374">
        <f>入力用②!R261</f>
        <v>0</v>
      </c>
      <c r="S256" s="1374">
        <f>入力用②!S261</f>
        <v>0</v>
      </c>
      <c r="T256" s="1374">
        <f>入力用②!T261</f>
        <v>0</v>
      </c>
      <c r="U256" s="1374">
        <f>入力用②!U261</f>
        <v>0</v>
      </c>
      <c r="V256" s="1374">
        <f>入力用②!V261</f>
        <v>0</v>
      </c>
      <c r="W256" s="1374">
        <f>入力用②!W261</f>
        <v>0</v>
      </c>
      <c r="X256" s="1374">
        <f>入力用②!X261</f>
        <v>0</v>
      </c>
      <c r="Y256" s="1374">
        <f>入力用②!Y261</f>
        <v>0</v>
      </c>
      <c r="Z256" s="1374">
        <f>入力用②!Z261</f>
        <v>0</v>
      </c>
      <c r="AA256" s="1374">
        <f>入力用②!AA261</f>
        <v>0</v>
      </c>
      <c r="AB256" s="1374">
        <f>入力用②!AB261</f>
        <v>0</v>
      </c>
      <c r="AC256" s="1374">
        <f>入力用②!AC261</f>
        <v>0</v>
      </c>
      <c r="AD256" s="1374">
        <f>入力用②!AD261</f>
        <v>0</v>
      </c>
      <c r="AE256" s="1374">
        <f>入力用②!AE261</f>
        <v>0</v>
      </c>
      <c r="AF256" s="1374">
        <f>入力用②!AF261</f>
        <v>0</v>
      </c>
      <c r="AG256" s="1374">
        <f>入力用②!AG261</f>
        <v>0</v>
      </c>
      <c r="AH256" s="1374">
        <f>入力用②!AH261</f>
        <v>0</v>
      </c>
      <c r="AI256" s="1374">
        <f>入力用②!AI261</f>
        <v>0</v>
      </c>
      <c r="AJ256" s="143"/>
    </row>
    <row r="257" spans="3:38" ht="16.149999999999999" customHeight="1"/>
    <row r="258" spans="3:38" ht="16.149999999999999" customHeight="1">
      <c r="AG258" s="1065">
        <f ca="1">NOW()</f>
        <v>46149.615600810183</v>
      </c>
      <c r="AH258" s="1065"/>
      <c r="AI258" s="1065"/>
      <c r="AJ258" s="1065"/>
      <c r="AK258" s="1065"/>
      <c r="AL258" s="1065"/>
    </row>
    <row r="259" spans="3:38" ht="16.149999999999999" customHeight="1">
      <c r="AL259" s="98" t="str">
        <f>"Ver. "&amp;入力用②!$BB$1</f>
        <v>Ver. 240829</v>
      </c>
    </row>
    <row r="260" spans="3:38" ht="16.149999999999999" customHeight="1"/>
    <row r="261" spans="3:38" ht="16.149999999999999" customHeight="1">
      <c r="C261" s="77" t="s">
        <v>175</v>
      </c>
    </row>
    <row r="262" spans="3:38" ht="16.149999999999999" customHeight="1">
      <c r="C262" s="1409" t="s">
        <v>176</v>
      </c>
      <c r="D262" s="1410"/>
      <c r="E262" s="1410"/>
      <c r="F262" s="1410"/>
      <c r="G262" s="1410"/>
      <c r="H262" s="1410"/>
      <c r="I262" s="1410" t="s">
        <v>177</v>
      </c>
      <c r="J262" s="1410"/>
      <c r="K262" s="1410"/>
      <c r="L262" s="1410"/>
      <c r="M262" s="1410"/>
      <c r="N262" s="1410"/>
      <c r="O262" s="1410"/>
      <c r="P262" s="1410"/>
      <c r="Q262" s="1410"/>
      <c r="R262" s="1410"/>
      <c r="S262" s="1410"/>
      <c r="T262" s="1410"/>
      <c r="U262" s="1410"/>
      <c r="V262" s="1410"/>
      <c r="W262" s="1410"/>
      <c r="X262" s="1410"/>
      <c r="Y262" s="1410"/>
      <c r="Z262" s="1410"/>
      <c r="AA262" s="1410"/>
      <c r="AB262" s="1410"/>
      <c r="AC262" s="1410"/>
      <c r="AD262" s="1410"/>
      <c r="AE262" s="1410"/>
      <c r="AF262" s="1410"/>
      <c r="AG262" s="1410"/>
      <c r="AH262" s="1410"/>
      <c r="AI262" s="1410"/>
      <c r="AJ262" s="1411"/>
    </row>
    <row r="263" spans="3:38" ht="16.149999999999999" customHeight="1">
      <c r="C263" s="1277" t="s">
        <v>178</v>
      </c>
      <c r="D263" s="778"/>
      <c r="E263" s="778"/>
      <c r="F263" s="778"/>
      <c r="G263" s="778"/>
      <c r="H263" s="1375"/>
      <c r="I263" s="151" t="s">
        <v>179</v>
      </c>
      <c r="J263" s="152"/>
      <c r="K263" s="152"/>
      <c r="L263" s="152"/>
      <c r="M263" s="152"/>
      <c r="N263" s="152"/>
      <c r="O263" s="152"/>
      <c r="P263" s="152"/>
      <c r="Q263" s="152"/>
      <c r="R263" s="152"/>
      <c r="S263" s="152"/>
      <c r="T263" s="152"/>
      <c r="U263" s="152"/>
      <c r="V263" s="152"/>
      <c r="W263" s="152"/>
      <c r="X263" s="152"/>
      <c r="Y263" s="152"/>
      <c r="Z263" s="152"/>
      <c r="AA263" s="152"/>
      <c r="AB263" s="152"/>
      <c r="AC263" s="152"/>
      <c r="AD263" s="152"/>
      <c r="AE263" s="152"/>
      <c r="AF263" s="152"/>
      <c r="AG263" s="152"/>
      <c r="AH263" s="152"/>
      <c r="AI263" s="152"/>
      <c r="AJ263" s="162"/>
    </row>
    <row r="264" spans="3:38" ht="6" customHeight="1">
      <c r="C264" s="1376"/>
      <c r="D264" s="983"/>
      <c r="E264" s="983"/>
      <c r="F264" s="983"/>
      <c r="G264" s="983"/>
      <c r="H264" s="1377"/>
      <c r="I264" s="153"/>
      <c r="J264" s="82"/>
      <c r="K264" s="82"/>
      <c r="L264" s="82"/>
      <c r="M264" s="82"/>
      <c r="N264" s="82"/>
      <c r="O264" s="82"/>
      <c r="P264" s="82"/>
      <c r="Q264" s="82"/>
      <c r="R264" s="82"/>
      <c r="S264" s="82"/>
      <c r="T264" s="82"/>
      <c r="U264" s="82"/>
      <c r="V264" s="82"/>
      <c r="W264" s="82"/>
      <c r="X264" s="82"/>
      <c r="Y264" s="82"/>
      <c r="Z264" s="82"/>
      <c r="AA264" s="82"/>
      <c r="AB264" s="82"/>
      <c r="AC264" s="82"/>
      <c r="AD264" s="82"/>
      <c r="AE264" s="82"/>
      <c r="AF264" s="82"/>
      <c r="AG264" s="82"/>
      <c r="AH264" s="82"/>
      <c r="AI264" s="82"/>
      <c r="AJ264" s="163"/>
    </row>
    <row r="265" spans="3:38" ht="16.149999999999999" customHeight="1">
      <c r="C265" s="1378"/>
      <c r="D265" s="983"/>
      <c r="E265" s="983"/>
      <c r="F265" s="983"/>
      <c r="G265" s="983"/>
      <c r="H265" s="1377"/>
      <c r="I265" s="154"/>
      <c r="J265" s="1373">
        <f>入力用②!I269</f>
        <v>0</v>
      </c>
      <c r="K265" s="1373"/>
      <c r="L265" s="1373"/>
      <c r="M265" s="1373"/>
      <c r="N265" s="1373"/>
      <c r="O265" s="1373"/>
      <c r="P265" s="1373"/>
      <c r="Q265" s="1373"/>
      <c r="R265" s="1373"/>
      <c r="S265" s="1373"/>
      <c r="T265" s="1373"/>
      <c r="U265" s="1373"/>
      <c r="V265" s="1373"/>
      <c r="W265" s="1373"/>
      <c r="X265" s="1373"/>
      <c r="Y265" s="1373"/>
      <c r="Z265" s="1373"/>
      <c r="AA265" s="1373"/>
      <c r="AB265" s="1373"/>
      <c r="AC265" s="1373"/>
      <c r="AD265" s="1373"/>
      <c r="AE265" s="1373"/>
      <c r="AF265" s="1373"/>
      <c r="AG265" s="1373"/>
      <c r="AH265" s="1373"/>
      <c r="AI265" s="904"/>
      <c r="AJ265" s="142"/>
    </row>
    <row r="266" spans="3:38" ht="16.149999999999999" customHeight="1">
      <c r="C266" s="1378"/>
      <c r="D266" s="983"/>
      <c r="E266" s="983"/>
      <c r="F266" s="983"/>
      <c r="G266" s="983"/>
      <c r="H266" s="1377"/>
      <c r="I266" s="154"/>
      <c r="J266" s="1373"/>
      <c r="K266" s="1373"/>
      <c r="L266" s="1373"/>
      <c r="M266" s="1373"/>
      <c r="N266" s="1373"/>
      <c r="O266" s="1373"/>
      <c r="P266" s="1373"/>
      <c r="Q266" s="1373"/>
      <c r="R266" s="1373"/>
      <c r="S266" s="1373"/>
      <c r="T266" s="1373"/>
      <c r="U266" s="1373"/>
      <c r="V266" s="1373"/>
      <c r="W266" s="1373"/>
      <c r="X266" s="1373"/>
      <c r="Y266" s="1373"/>
      <c r="Z266" s="1373"/>
      <c r="AA266" s="1373"/>
      <c r="AB266" s="1373"/>
      <c r="AC266" s="1373"/>
      <c r="AD266" s="1373"/>
      <c r="AE266" s="1373"/>
      <c r="AF266" s="1373"/>
      <c r="AG266" s="1373"/>
      <c r="AH266" s="1373"/>
      <c r="AI266" s="904"/>
      <c r="AJ266" s="142"/>
    </row>
    <row r="267" spans="3:38" ht="16.149999999999999" customHeight="1">
      <c r="C267" s="1378"/>
      <c r="D267" s="983"/>
      <c r="E267" s="983"/>
      <c r="F267" s="983"/>
      <c r="G267" s="983"/>
      <c r="H267" s="1377"/>
      <c r="I267" s="154"/>
      <c r="J267" s="1373"/>
      <c r="K267" s="1373"/>
      <c r="L267" s="1373"/>
      <c r="M267" s="1373"/>
      <c r="N267" s="1373"/>
      <c r="O267" s="1373"/>
      <c r="P267" s="1373"/>
      <c r="Q267" s="1373"/>
      <c r="R267" s="1373"/>
      <c r="S267" s="1373"/>
      <c r="T267" s="1373"/>
      <c r="U267" s="1373"/>
      <c r="V267" s="1373"/>
      <c r="W267" s="1373"/>
      <c r="X267" s="1373"/>
      <c r="Y267" s="1373"/>
      <c r="Z267" s="1373"/>
      <c r="AA267" s="1373"/>
      <c r="AB267" s="1373"/>
      <c r="AC267" s="1373"/>
      <c r="AD267" s="1373"/>
      <c r="AE267" s="1373"/>
      <c r="AF267" s="1373"/>
      <c r="AG267" s="1373"/>
      <c r="AH267" s="1373"/>
      <c r="AI267" s="904"/>
      <c r="AJ267" s="142"/>
    </row>
    <row r="268" spans="3:38" ht="16.149999999999999" customHeight="1">
      <c r="C268" s="1378"/>
      <c r="D268" s="983"/>
      <c r="E268" s="983"/>
      <c r="F268" s="983"/>
      <c r="G268" s="983"/>
      <c r="H268" s="1377"/>
      <c r="I268" s="154"/>
      <c r="J268" s="1373"/>
      <c r="K268" s="1373"/>
      <c r="L268" s="1373"/>
      <c r="M268" s="1373"/>
      <c r="N268" s="1373"/>
      <c r="O268" s="1373"/>
      <c r="P268" s="1373"/>
      <c r="Q268" s="1373"/>
      <c r="R268" s="1373"/>
      <c r="S268" s="1373"/>
      <c r="T268" s="1373"/>
      <c r="U268" s="1373"/>
      <c r="V268" s="1373"/>
      <c r="W268" s="1373"/>
      <c r="X268" s="1373"/>
      <c r="Y268" s="1373"/>
      <c r="Z268" s="1373"/>
      <c r="AA268" s="1373"/>
      <c r="AB268" s="1373"/>
      <c r="AC268" s="1373"/>
      <c r="AD268" s="1373"/>
      <c r="AE268" s="1373"/>
      <c r="AF268" s="1373"/>
      <c r="AG268" s="1373"/>
      <c r="AH268" s="1373"/>
      <c r="AI268" s="904"/>
      <c r="AJ268" s="142"/>
    </row>
    <row r="269" spans="3:38" ht="16.149999999999999" customHeight="1">
      <c r="C269" s="1378"/>
      <c r="D269" s="983"/>
      <c r="E269" s="983"/>
      <c r="F269" s="983"/>
      <c r="G269" s="983"/>
      <c r="H269" s="1377"/>
      <c r="I269" s="154"/>
      <c r="J269" s="1373"/>
      <c r="K269" s="1373"/>
      <c r="L269" s="1373"/>
      <c r="M269" s="1373"/>
      <c r="N269" s="1373"/>
      <c r="O269" s="1373"/>
      <c r="P269" s="1373"/>
      <c r="Q269" s="1373"/>
      <c r="R269" s="1373"/>
      <c r="S269" s="1373"/>
      <c r="T269" s="1373"/>
      <c r="U269" s="1373"/>
      <c r="V269" s="1373"/>
      <c r="W269" s="1373"/>
      <c r="X269" s="1373"/>
      <c r="Y269" s="1373"/>
      <c r="Z269" s="1373"/>
      <c r="AA269" s="1373"/>
      <c r="AB269" s="1373"/>
      <c r="AC269" s="1373"/>
      <c r="AD269" s="1373"/>
      <c r="AE269" s="1373"/>
      <c r="AF269" s="1373"/>
      <c r="AG269" s="1373"/>
      <c r="AH269" s="1373"/>
      <c r="AI269" s="904"/>
      <c r="AJ269" s="142"/>
    </row>
    <row r="270" spans="3:38" ht="16.149999999999999" customHeight="1">
      <c r="C270" s="1378"/>
      <c r="D270" s="983"/>
      <c r="E270" s="983"/>
      <c r="F270" s="983"/>
      <c r="G270" s="983"/>
      <c r="H270" s="1377"/>
      <c r="I270" s="154"/>
      <c r="J270" s="1373"/>
      <c r="K270" s="1373"/>
      <c r="L270" s="1373"/>
      <c r="M270" s="1373"/>
      <c r="N270" s="1373"/>
      <c r="O270" s="1373"/>
      <c r="P270" s="1373"/>
      <c r="Q270" s="1373"/>
      <c r="R270" s="1373"/>
      <c r="S270" s="1373"/>
      <c r="T270" s="1373"/>
      <c r="U270" s="1373"/>
      <c r="V270" s="1373"/>
      <c r="W270" s="1373"/>
      <c r="X270" s="1373"/>
      <c r="Y270" s="1373"/>
      <c r="Z270" s="1373"/>
      <c r="AA270" s="1373"/>
      <c r="AB270" s="1373"/>
      <c r="AC270" s="1373"/>
      <c r="AD270" s="1373"/>
      <c r="AE270" s="1373"/>
      <c r="AF270" s="1373"/>
      <c r="AG270" s="1373"/>
      <c r="AH270" s="1373"/>
      <c r="AI270" s="904"/>
      <c r="AJ270" s="142"/>
    </row>
    <row r="271" spans="3:38" ht="16.149999999999999" customHeight="1">
      <c r="C271" s="1378"/>
      <c r="D271" s="983"/>
      <c r="E271" s="983"/>
      <c r="F271" s="983"/>
      <c r="G271" s="983"/>
      <c r="H271" s="1377"/>
      <c r="I271" s="154"/>
      <c r="J271" s="1373"/>
      <c r="K271" s="1373"/>
      <c r="L271" s="1373"/>
      <c r="M271" s="1373"/>
      <c r="N271" s="1373"/>
      <c r="O271" s="1373"/>
      <c r="P271" s="1373"/>
      <c r="Q271" s="1373"/>
      <c r="R271" s="1373"/>
      <c r="S271" s="1373"/>
      <c r="T271" s="1373"/>
      <c r="U271" s="1373"/>
      <c r="V271" s="1373"/>
      <c r="W271" s="1373"/>
      <c r="X271" s="1373"/>
      <c r="Y271" s="1373"/>
      <c r="Z271" s="1373"/>
      <c r="AA271" s="1373"/>
      <c r="AB271" s="1373"/>
      <c r="AC271" s="1373"/>
      <c r="AD271" s="1373"/>
      <c r="AE271" s="1373"/>
      <c r="AF271" s="1373"/>
      <c r="AG271" s="1373"/>
      <c r="AH271" s="1373"/>
      <c r="AI271" s="904"/>
      <c r="AJ271" s="142"/>
    </row>
    <row r="272" spans="3:38" ht="16.149999999999999" customHeight="1">
      <c r="C272" s="1378"/>
      <c r="D272" s="983"/>
      <c r="E272" s="983"/>
      <c r="F272" s="983"/>
      <c r="G272" s="983"/>
      <c r="H272" s="1377"/>
      <c r="I272" s="154"/>
      <c r="J272" s="1373"/>
      <c r="K272" s="1373"/>
      <c r="L272" s="1373"/>
      <c r="M272" s="1373"/>
      <c r="N272" s="1373"/>
      <c r="O272" s="1373"/>
      <c r="P272" s="1373"/>
      <c r="Q272" s="1373"/>
      <c r="R272" s="1373"/>
      <c r="S272" s="1373"/>
      <c r="T272" s="1373"/>
      <c r="U272" s="1373"/>
      <c r="V272" s="1373"/>
      <c r="W272" s="1373"/>
      <c r="X272" s="1373"/>
      <c r="Y272" s="1373"/>
      <c r="Z272" s="1373"/>
      <c r="AA272" s="1373"/>
      <c r="AB272" s="1373"/>
      <c r="AC272" s="1373"/>
      <c r="AD272" s="1373"/>
      <c r="AE272" s="1373"/>
      <c r="AF272" s="1373"/>
      <c r="AG272" s="1373"/>
      <c r="AH272" s="1373"/>
      <c r="AI272" s="904"/>
      <c r="AJ272" s="142"/>
    </row>
    <row r="273" spans="3:36" ht="16.149999999999999" customHeight="1">
      <c r="C273" s="1378"/>
      <c r="D273" s="983"/>
      <c r="E273" s="983"/>
      <c r="F273" s="983"/>
      <c r="G273" s="983"/>
      <c r="H273" s="1377"/>
      <c r="I273" s="154"/>
      <c r="J273" s="1373"/>
      <c r="K273" s="1373"/>
      <c r="L273" s="1373"/>
      <c r="M273" s="1373"/>
      <c r="N273" s="1373"/>
      <c r="O273" s="1373"/>
      <c r="P273" s="1373"/>
      <c r="Q273" s="1373"/>
      <c r="R273" s="1373"/>
      <c r="S273" s="1373"/>
      <c r="T273" s="1373"/>
      <c r="U273" s="1373"/>
      <c r="V273" s="1373"/>
      <c r="W273" s="1373"/>
      <c r="X273" s="1373"/>
      <c r="Y273" s="1373"/>
      <c r="Z273" s="1373"/>
      <c r="AA273" s="1373"/>
      <c r="AB273" s="1373"/>
      <c r="AC273" s="1373"/>
      <c r="AD273" s="1373"/>
      <c r="AE273" s="1373"/>
      <c r="AF273" s="1373"/>
      <c r="AG273" s="1373"/>
      <c r="AH273" s="1373"/>
      <c r="AI273" s="904"/>
      <c r="AJ273" s="142"/>
    </row>
    <row r="274" spans="3:36" ht="6" customHeight="1">
      <c r="C274" s="1379"/>
      <c r="D274" s="780"/>
      <c r="E274" s="780"/>
      <c r="F274" s="780"/>
      <c r="G274" s="780"/>
      <c r="H274" s="1380"/>
      <c r="I274" s="155"/>
      <c r="J274" s="83">
        <f>入力用②!J277</f>
        <v>0</v>
      </c>
      <c r="K274" s="83">
        <f>入力用②!K277</f>
        <v>0</v>
      </c>
      <c r="L274" s="83">
        <f>入力用②!L277</f>
        <v>0</v>
      </c>
      <c r="M274" s="83">
        <f>入力用②!M277</f>
        <v>0</v>
      </c>
      <c r="N274" s="83">
        <f>入力用②!N277</f>
        <v>0</v>
      </c>
      <c r="O274" s="83">
        <f>入力用②!O277</f>
        <v>0</v>
      </c>
      <c r="P274" s="83">
        <f>入力用②!P277</f>
        <v>0</v>
      </c>
      <c r="Q274" s="83">
        <f>入力用②!Q277</f>
        <v>0</v>
      </c>
      <c r="R274" s="83">
        <f>入力用②!R277</f>
        <v>0</v>
      </c>
      <c r="S274" s="83">
        <f>入力用②!S277</f>
        <v>0</v>
      </c>
      <c r="T274" s="83">
        <f>入力用②!T277</f>
        <v>0</v>
      </c>
      <c r="U274" s="83">
        <f>入力用②!U277</f>
        <v>0</v>
      </c>
      <c r="V274" s="83">
        <f>入力用②!V277</f>
        <v>0</v>
      </c>
      <c r="W274" s="83">
        <f>入力用②!W277</f>
        <v>0</v>
      </c>
      <c r="X274" s="83">
        <f>入力用②!X277</f>
        <v>0</v>
      </c>
      <c r="Y274" s="83">
        <f>入力用②!Y277</f>
        <v>0</v>
      </c>
      <c r="Z274" s="83">
        <f>入力用②!Z277</f>
        <v>0</v>
      </c>
      <c r="AA274" s="83">
        <f>入力用②!AA277</f>
        <v>0</v>
      </c>
      <c r="AB274" s="83">
        <f>入力用②!AB277</f>
        <v>0</v>
      </c>
      <c r="AC274" s="83">
        <f>入力用②!AC277</f>
        <v>0</v>
      </c>
      <c r="AD274" s="83">
        <f>入力用②!AD277</f>
        <v>0</v>
      </c>
      <c r="AE274" s="83">
        <f>入力用②!AE277</f>
        <v>0</v>
      </c>
      <c r="AF274" s="83">
        <f>入力用②!AF277</f>
        <v>0</v>
      </c>
      <c r="AG274" s="83">
        <f>入力用②!AG277</f>
        <v>0</v>
      </c>
      <c r="AH274" s="83">
        <f>入力用②!AH277</f>
        <v>0</v>
      </c>
      <c r="AI274" s="83">
        <f>入力用②!AI277</f>
        <v>0</v>
      </c>
      <c r="AJ274" s="164"/>
    </row>
    <row r="275" spans="3:36" ht="6" customHeight="1">
      <c r="C275" s="1200" t="s">
        <v>582</v>
      </c>
      <c r="D275" s="1201"/>
      <c r="E275" s="1201"/>
      <c r="F275" s="1201"/>
      <c r="G275" s="1201"/>
      <c r="H275" s="1385"/>
      <c r="I275" s="1388" t="s">
        <v>253</v>
      </c>
      <c r="J275" s="1401"/>
      <c r="K275" s="1401"/>
      <c r="L275" s="1401"/>
      <c r="M275" s="1401"/>
      <c r="N275" s="1401"/>
      <c r="O275" s="1402"/>
      <c r="P275" s="82"/>
      <c r="Q275" s="82"/>
      <c r="R275" s="82"/>
      <c r="S275" s="82"/>
      <c r="T275" s="82"/>
      <c r="U275" s="82"/>
      <c r="V275" s="82"/>
      <c r="W275" s="82"/>
      <c r="X275" s="82"/>
      <c r="Y275" s="82"/>
      <c r="Z275" s="82"/>
      <c r="AA275" s="82"/>
      <c r="AB275" s="82"/>
      <c r="AC275" s="82"/>
      <c r="AD275" s="82"/>
      <c r="AE275" s="82"/>
      <c r="AF275" s="82"/>
      <c r="AG275" s="82"/>
      <c r="AH275" s="82"/>
      <c r="AI275" s="82"/>
      <c r="AJ275" s="163"/>
    </row>
    <row r="276" spans="3:36" ht="16.149999999999999" customHeight="1">
      <c r="C276" s="1203"/>
      <c r="D276" s="1204"/>
      <c r="E276" s="1204"/>
      <c r="F276" s="1204"/>
      <c r="G276" s="1204"/>
      <c r="H276" s="1386"/>
      <c r="I276" s="1403"/>
      <c r="J276" s="1404"/>
      <c r="K276" s="1404"/>
      <c r="L276" s="1404"/>
      <c r="M276" s="1404"/>
      <c r="N276" s="1404"/>
      <c r="O276" s="1405"/>
      <c r="P276" s="82"/>
      <c r="Q276" s="160" t="str">
        <f>IF(入力用②!BF280=TRUE,"■","")</f>
        <v/>
      </c>
      <c r="R276" s="82"/>
      <c r="S276" s="82" t="s">
        <v>184</v>
      </c>
      <c r="T276" s="82"/>
      <c r="U276" s="82"/>
      <c r="V276" s="82"/>
      <c r="W276" s="82"/>
      <c r="X276" s="82"/>
      <c r="Y276" s="82"/>
      <c r="Z276" s="82"/>
      <c r="AA276" s="82"/>
      <c r="AB276" s="82"/>
      <c r="AC276" s="82"/>
      <c r="AD276" s="82"/>
      <c r="AE276" s="82"/>
      <c r="AF276" s="82"/>
      <c r="AG276" s="82"/>
      <c r="AH276" s="82"/>
      <c r="AI276" s="82"/>
      <c r="AJ276" s="163"/>
    </row>
    <row r="277" spans="3:36" ht="6" customHeight="1">
      <c r="C277" s="1203"/>
      <c r="D277" s="1204"/>
      <c r="E277" s="1204"/>
      <c r="F277" s="1204"/>
      <c r="G277" s="1204"/>
      <c r="H277" s="1386"/>
      <c r="I277" s="1403"/>
      <c r="J277" s="1404"/>
      <c r="K277" s="1404"/>
      <c r="L277" s="1404"/>
      <c r="M277" s="1404"/>
      <c r="N277" s="1404"/>
      <c r="O277" s="1405"/>
      <c r="P277" s="82"/>
      <c r="Q277" s="82"/>
      <c r="R277" s="82"/>
      <c r="S277" s="82"/>
      <c r="T277" s="82"/>
      <c r="U277" s="82"/>
      <c r="V277" s="82"/>
      <c r="W277" s="82"/>
      <c r="X277" s="82"/>
      <c r="Y277" s="82"/>
      <c r="Z277" s="82"/>
      <c r="AA277" s="82"/>
      <c r="AB277" s="82"/>
      <c r="AC277" s="82"/>
      <c r="AD277" s="82"/>
      <c r="AE277" s="82"/>
      <c r="AF277" s="82"/>
      <c r="AG277" s="82"/>
      <c r="AH277" s="82"/>
      <c r="AI277" s="82"/>
      <c r="AJ277" s="163"/>
    </row>
    <row r="278" spans="3:36" ht="16.149999999999999" customHeight="1">
      <c r="C278" s="1203"/>
      <c r="D278" s="1204"/>
      <c r="E278" s="1204"/>
      <c r="F278" s="1204"/>
      <c r="G278" s="1204"/>
      <c r="H278" s="1386"/>
      <c r="I278" s="1403"/>
      <c r="J278" s="1404"/>
      <c r="K278" s="1404"/>
      <c r="L278" s="1404"/>
      <c r="M278" s="1404"/>
      <c r="N278" s="1404"/>
      <c r="O278" s="1405"/>
      <c r="P278" s="156" t="s">
        <v>179</v>
      </c>
      <c r="Q278" s="152"/>
      <c r="R278" s="152"/>
      <c r="S278" s="152"/>
      <c r="T278" s="152"/>
      <c r="U278" s="152"/>
      <c r="V278" s="152"/>
      <c r="W278" s="152"/>
      <c r="X278" s="152"/>
      <c r="Y278" s="152"/>
      <c r="Z278" s="152"/>
      <c r="AA278" s="152"/>
      <c r="AB278" s="152"/>
      <c r="AC278" s="152"/>
      <c r="AD278" s="152"/>
      <c r="AE278" s="152"/>
      <c r="AF278" s="152"/>
      <c r="AG278" s="152"/>
      <c r="AH278" s="152"/>
      <c r="AI278" s="152"/>
      <c r="AJ278" s="162"/>
    </row>
    <row r="279" spans="3:36" ht="6" customHeight="1">
      <c r="C279" s="1203"/>
      <c r="D279" s="1204"/>
      <c r="E279" s="1204"/>
      <c r="F279" s="1204"/>
      <c r="G279" s="1204"/>
      <c r="H279" s="1386"/>
      <c r="I279" s="1403"/>
      <c r="J279" s="1404"/>
      <c r="K279" s="1404"/>
      <c r="L279" s="1404"/>
      <c r="M279" s="1404"/>
      <c r="N279" s="1404"/>
      <c r="O279" s="1405"/>
      <c r="P279" s="157"/>
      <c r="Q279" s="82"/>
      <c r="R279" s="82"/>
      <c r="S279" s="82"/>
      <c r="T279" s="82"/>
      <c r="U279" s="82"/>
      <c r="V279" s="82"/>
      <c r="W279" s="82"/>
      <c r="X279" s="82"/>
      <c r="Y279" s="82"/>
      <c r="Z279" s="82"/>
      <c r="AA279" s="82"/>
      <c r="AB279" s="82"/>
      <c r="AC279" s="82"/>
      <c r="AD279" s="82"/>
      <c r="AE279" s="82"/>
      <c r="AF279" s="82"/>
      <c r="AG279" s="82"/>
      <c r="AH279" s="82"/>
      <c r="AI279" s="82"/>
      <c r="AJ279" s="163"/>
    </row>
    <row r="280" spans="3:36">
      <c r="C280" s="1203"/>
      <c r="D280" s="1204"/>
      <c r="E280" s="1204"/>
      <c r="F280" s="1204"/>
      <c r="G280" s="1204"/>
      <c r="H280" s="1386"/>
      <c r="I280" s="1403"/>
      <c r="J280" s="1404"/>
      <c r="K280" s="1404"/>
      <c r="L280" s="1404"/>
      <c r="M280" s="1404"/>
      <c r="N280" s="1404"/>
      <c r="O280" s="1405"/>
      <c r="P280" s="157"/>
      <c r="Q280" s="1373">
        <f>入力用②!P283</f>
        <v>0</v>
      </c>
      <c r="R280" s="1373"/>
      <c r="S280" s="1373"/>
      <c r="T280" s="1373"/>
      <c r="U280" s="1373"/>
      <c r="V280" s="1373"/>
      <c r="W280" s="1373"/>
      <c r="X280" s="1373"/>
      <c r="Y280" s="1373"/>
      <c r="Z280" s="1373"/>
      <c r="AA280" s="1373"/>
      <c r="AB280" s="1373"/>
      <c r="AC280" s="1373"/>
      <c r="AD280" s="1373"/>
      <c r="AE280" s="1373"/>
      <c r="AF280" s="1373"/>
      <c r="AG280" s="1373"/>
      <c r="AH280" s="1373"/>
      <c r="AI280" s="1373"/>
      <c r="AJ280" s="163"/>
    </row>
    <row r="281" spans="3:36">
      <c r="C281" s="1203"/>
      <c r="D281" s="1204"/>
      <c r="E281" s="1204"/>
      <c r="F281" s="1204"/>
      <c r="G281" s="1204"/>
      <c r="H281" s="1386"/>
      <c r="I281" s="1403"/>
      <c r="J281" s="1404"/>
      <c r="K281" s="1404"/>
      <c r="L281" s="1404"/>
      <c r="M281" s="1404"/>
      <c r="N281" s="1404"/>
      <c r="O281" s="1405"/>
      <c r="P281" s="157"/>
      <c r="Q281" s="1373"/>
      <c r="R281" s="1373"/>
      <c r="S281" s="1373"/>
      <c r="T281" s="1373"/>
      <c r="U281" s="1373"/>
      <c r="V281" s="1373"/>
      <c r="W281" s="1373"/>
      <c r="X281" s="1373"/>
      <c r="Y281" s="1373"/>
      <c r="Z281" s="1373"/>
      <c r="AA281" s="1373"/>
      <c r="AB281" s="1373"/>
      <c r="AC281" s="1373"/>
      <c r="AD281" s="1373"/>
      <c r="AE281" s="1373"/>
      <c r="AF281" s="1373"/>
      <c r="AG281" s="1373"/>
      <c r="AH281" s="1373"/>
      <c r="AI281" s="1373"/>
      <c r="AJ281" s="163"/>
    </row>
    <row r="282" spans="3:36">
      <c r="C282" s="1203"/>
      <c r="D282" s="1204"/>
      <c r="E282" s="1204"/>
      <c r="F282" s="1204"/>
      <c r="G282" s="1204"/>
      <c r="H282" s="1386"/>
      <c r="I282" s="1403"/>
      <c r="J282" s="1404"/>
      <c r="K282" s="1404"/>
      <c r="L282" s="1404"/>
      <c r="M282" s="1404"/>
      <c r="N282" s="1404"/>
      <c r="O282" s="1405"/>
      <c r="P282" s="153"/>
      <c r="Q282" s="1373"/>
      <c r="R282" s="1373"/>
      <c r="S282" s="1373"/>
      <c r="T282" s="1373"/>
      <c r="U282" s="1373"/>
      <c r="V282" s="1373"/>
      <c r="W282" s="1373"/>
      <c r="X282" s="1373"/>
      <c r="Y282" s="1373"/>
      <c r="Z282" s="1373"/>
      <c r="AA282" s="1373"/>
      <c r="AB282" s="1373"/>
      <c r="AC282" s="1373"/>
      <c r="AD282" s="1373"/>
      <c r="AE282" s="1373"/>
      <c r="AF282" s="1373"/>
      <c r="AG282" s="1373"/>
      <c r="AH282" s="1373"/>
      <c r="AI282" s="1373"/>
      <c r="AJ282" s="163"/>
    </row>
    <row r="283" spans="3:36">
      <c r="C283" s="1203"/>
      <c r="D283" s="1204"/>
      <c r="E283" s="1204"/>
      <c r="F283" s="1204"/>
      <c r="G283" s="1204"/>
      <c r="H283" s="1386"/>
      <c r="I283" s="1403"/>
      <c r="J283" s="1404"/>
      <c r="K283" s="1404"/>
      <c r="L283" s="1404"/>
      <c r="M283" s="1404"/>
      <c r="N283" s="1404"/>
      <c r="O283" s="1405"/>
      <c r="P283" s="158"/>
      <c r="Q283" s="1373"/>
      <c r="R283" s="1373"/>
      <c r="S283" s="1373"/>
      <c r="T283" s="1373"/>
      <c r="U283" s="1373"/>
      <c r="V283" s="1373"/>
      <c r="W283" s="1373"/>
      <c r="X283" s="1373"/>
      <c r="Y283" s="1373"/>
      <c r="Z283" s="1373"/>
      <c r="AA283" s="1373"/>
      <c r="AB283" s="1373"/>
      <c r="AC283" s="1373"/>
      <c r="AD283" s="1373"/>
      <c r="AE283" s="1373"/>
      <c r="AF283" s="1373"/>
      <c r="AG283" s="1373"/>
      <c r="AH283" s="1373"/>
      <c r="AI283" s="1373"/>
      <c r="AJ283" s="163"/>
    </row>
    <row r="284" spans="3:36">
      <c r="C284" s="1203"/>
      <c r="D284" s="1204"/>
      <c r="E284" s="1204"/>
      <c r="F284" s="1204"/>
      <c r="G284" s="1204"/>
      <c r="H284" s="1386"/>
      <c r="I284" s="1403"/>
      <c r="J284" s="1404"/>
      <c r="K284" s="1404"/>
      <c r="L284" s="1404"/>
      <c r="M284" s="1404"/>
      <c r="N284" s="1404"/>
      <c r="O284" s="1405"/>
      <c r="P284" s="154"/>
      <c r="Q284" s="1373"/>
      <c r="R284" s="1373"/>
      <c r="S284" s="1373"/>
      <c r="T284" s="1373"/>
      <c r="U284" s="1373"/>
      <c r="V284" s="1373"/>
      <c r="W284" s="1373"/>
      <c r="X284" s="1373"/>
      <c r="Y284" s="1373"/>
      <c r="Z284" s="1373"/>
      <c r="AA284" s="1373"/>
      <c r="AB284" s="1373"/>
      <c r="AC284" s="1373"/>
      <c r="AD284" s="1373"/>
      <c r="AE284" s="1373"/>
      <c r="AF284" s="1373"/>
      <c r="AG284" s="1373"/>
      <c r="AH284" s="1373"/>
      <c r="AI284" s="1373"/>
      <c r="AJ284" s="142"/>
    </row>
    <row r="285" spans="3:36">
      <c r="C285" s="1203"/>
      <c r="D285" s="1204"/>
      <c r="E285" s="1204"/>
      <c r="F285" s="1204"/>
      <c r="G285" s="1204"/>
      <c r="H285" s="1386"/>
      <c r="I285" s="1403"/>
      <c r="J285" s="1404"/>
      <c r="K285" s="1404"/>
      <c r="L285" s="1404"/>
      <c r="M285" s="1404"/>
      <c r="N285" s="1404"/>
      <c r="O285" s="1405"/>
      <c r="P285" s="154"/>
      <c r="Q285" s="1373"/>
      <c r="R285" s="1373"/>
      <c r="S285" s="1373"/>
      <c r="T285" s="1373"/>
      <c r="U285" s="1373"/>
      <c r="V285" s="1373"/>
      <c r="W285" s="1373"/>
      <c r="X285" s="1373"/>
      <c r="Y285" s="1373"/>
      <c r="Z285" s="1373"/>
      <c r="AA285" s="1373"/>
      <c r="AB285" s="1373"/>
      <c r="AC285" s="1373"/>
      <c r="AD285" s="1373"/>
      <c r="AE285" s="1373"/>
      <c r="AF285" s="1373"/>
      <c r="AG285" s="1373"/>
      <c r="AH285" s="1373"/>
      <c r="AI285" s="1373"/>
      <c r="AJ285" s="142"/>
    </row>
    <row r="286" spans="3:36">
      <c r="C286" s="1203"/>
      <c r="D286" s="1204"/>
      <c r="E286" s="1204"/>
      <c r="F286" s="1204"/>
      <c r="G286" s="1204"/>
      <c r="H286" s="1386"/>
      <c r="I286" s="1403"/>
      <c r="J286" s="1404"/>
      <c r="K286" s="1404"/>
      <c r="L286" s="1404"/>
      <c r="M286" s="1404"/>
      <c r="N286" s="1404"/>
      <c r="O286" s="1405"/>
      <c r="P286" s="154"/>
      <c r="Q286" s="1373"/>
      <c r="R286" s="1373"/>
      <c r="S286" s="1373"/>
      <c r="T286" s="1373"/>
      <c r="U286" s="1373"/>
      <c r="V286" s="1373"/>
      <c r="W286" s="1373"/>
      <c r="X286" s="1373"/>
      <c r="Y286" s="1373"/>
      <c r="Z286" s="1373"/>
      <c r="AA286" s="1373"/>
      <c r="AB286" s="1373"/>
      <c r="AC286" s="1373"/>
      <c r="AD286" s="1373"/>
      <c r="AE286" s="1373"/>
      <c r="AF286" s="1373"/>
      <c r="AG286" s="1373"/>
      <c r="AH286" s="1373"/>
      <c r="AI286" s="1373"/>
      <c r="AJ286" s="142"/>
    </row>
    <row r="287" spans="3:36" ht="6" customHeight="1">
      <c r="C287" s="1203"/>
      <c r="D287" s="1204"/>
      <c r="E287" s="1204"/>
      <c r="F287" s="1204"/>
      <c r="G287" s="1204"/>
      <c r="H287" s="1386"/>
      <c r="I287" s="1406"/>
      <c r="J287" s="1407"/>
      <c r="K287" s="1407"/>
      <c r="L287" s="1407"/>
      <c r="M287" s="1407"/>
      <c r="N287" s="1407"/>
      <c r="O287" s="1408"/>
      <c r="P287" s="155"/>
      <c r="Q287" s="83"/>
      <c r="R287" s="83"/>
      <c r="S287" s="83"/>
      <c r="T287" s="83"/>
      <c r="U287" s="83"/>
      <c r="V287" s="83"/>
      <c r="W287" s="83"/>
      <c r="X287" s="83"/>
      <c r="Y287" s="83"/>
      <c r="Z287" s="83"/>
      <c r="AA287" s="83"/>
      <c r="AB287" s="83"/>
      <c r="AC287" s="83"/>
      <c r="AD287" s="83"/>
      <c r="AE287" s="83"/>
      <c r="AF287" s="83"/>
      <c r="AG287" s="83"/>
      <c r="AH287" s="83"/>
      <c r="AI287" s="83"/>
      <c r="AJ287" s="164"/>
    </row>
    <row r="288" spans="3:36" ht="6" customHeight="1">
      <c r="C288" s="1203"/>
      <c r="D288" s="1204"/>
      <c r="E288" s="1204"/>
      <c r="F288" s="1204"/>
      <c r="G288" s="1204"/>
      <c r="H288" s="1386"/>
      <c r="I288" s="1397" t="s">
        <v>186</v>
      </c>
      <c r="J288" s="844"/>
      <c r="K288" s="844"/>
      <c r="L288" s="844"/>
      <c r="M288" s="844"/>
      <c r="N288" s="844"/>
      <c r="O288" s="1398"/>
      <c r="P288" s="156"/>
      <c r="Q288" s="82"/>
      <c r="R288" s="82"/>
      <c r="S288" s="82"/>
      <c r="T288" s="82"/>
      <c r="U288" s="82"/>
      <c r="V288" s="82"/>
      <c r="W288" s="82"/>
      <c r="X288" s="82"/>
      <c r="Y288" s="82"/>
      <c r="Z288" s="82"/>
      <c r="AA288" s="82"/>
      <c r="AB288" s="82"/>
      <c r="AC288" s="82"/>
      <c r="AD288" s="82"/>
      <c r="AE288" s="82"/>
      <c r="AF288" s="82"/>
      <c r="AG288" s="82"/>
      <c r="AH288" s="82"/>
      <c r="AI288" s="82"/>
      <c r="AJ288" s="163"/>
    </row>
    <row r="289" spans="3:36" ht="16.149999999999999" customHeight="1">
      <c r="C289" s="1203"/>
      <c r="D289" s="1204"/>
      <c r="E289" s="1204"/>
      <c r="F289" s="1204"/>
      <c r="G289" s="1204"/>
      <c r="H289" s="1386"/>
      <c r="I289" s="847"/>
      <c r="J289" s="846"/>
      <c r="K289" s="846"/>
      <c r="L289" s="846"/>
      <c r="M289" s="846"/>
      <c r="N289" s="846"/>
      <c r="O289" s="1399"/>
      <c r="P289" s="82"/>
      <c r="Q289" s="160" t="str">
        <f>IF(入力用②!BF295=TRUE,"■","")</f>
        <v/>
      </c>
      <c r="R289" s="82"/>
      <c r="S289" s="1373" t="s">
        <v>187</v>
      </c>
      <c r="T289" s="1373"/>
      <c r="U289" s="1373"/>
      <c r="V289" s="1373"/>
      <c r="W289" s="1373"/>
      <c r="X289" s="1373"/>
      <c r="Y289" s="1373"/>
      <c r="Z289" s="1373"/>
      <c r="AA289" s="1373"/>
      <c r="AB289" s="1373"/>
      <c r="AC289" s="1373"/>
      <c r="AD289" s="1373"/>
      <c r="AE289" s="1373"/>
      <c r="AF289" s="1373"/>
      <c r="AG289" s="1373"/>
      <c r="AH289" s="1373"/>
      <c r="AI289" s="1373"/>
      <c r="AJ289" s="163"/>
    </row>
    <row r="290" spans="3:36" ht="16.149999999999999" customHeight="1">
      <c r="C290" s="1203"/>
      <c r="D290" s="1204"/>
      <c r="E290" s="1204"/>
      <c r="F290" s="1204"/>
      <c r="G290" s="1204"/>
      <c r="H290" s="1386"/>
      <c r="I290" s="847"/>
      <c r="J290" s="846"/>
      <c r="K290" s="846"/>
      <c r="L290" s="846"/>
      <c r="M290" s="846"/>
      <c r="N290" s="846"/>
      <c r="O290" s="1399"/>
      <c r="P290" s="82"/>
      <c r="Q290" s="108"/>
      <c r="R290" s="82"/>
      <c r="S290" s="1373"/>
      <c r="T290" s="1373"/>
      <c r="U290" s="1373"/>
      <c r="V290" s="1373"/>
      <c r="W290" s="1373"/>
      <c r="X290" s="1373"/>
      <c r="Y290" s="1373"/>
      <c r="Z290" s="1373"/>
      <c r="AA290" s="1373"/>
      <c r="AB290" s="1373"/>
      <c r="AC290" s="1373"/>
      <c r="AD290" s="1373"/>
      <c r="AE290" s="1373"/>
      <c r="AF290" s="1373"/>
      <c r="AG290" s="1373"/>
      <c r="AH290" s="1373"/>
      <c r="AI290" s="1373"/>
      <c r="AJ290" s="163"/>
    </row>
    <row r="291" spans="3:36" ht="6" customHeight="1">
      <c r="C291" s="1203"/>
      <c r="D291" s="1204"/>
      <c r="E291" s="1204"/>
      <c r="F291" s="1204"/>
      <c r="G291" s="1204"/>
      <c r="H291" s="1386"/>
      <c r="I291" s="847"/>
      <c r="J291" s="846"/>
      <c r="K291" s="846"/>
      <c r="L291" s="846"/>
      <c r="M291" s="846"/>
      <c r="N291" s="846"/>
      <c r="O291" s="1399"/>
      <c r="P291" s="82"/>
      <c r="Q291" s="82"/>
      <c r="R291" s="82"/>
      <c r="S291" s="82"/>
      <c r="T291" s="82"/>
      <c r="U291" s="82"/>
      <c r="V291" s="82"/>
      <c r="W291" s="82"/>
      <c r="X291" s="82"/>
      <c r="Y291" s="82"/>
      <c r="Z291" s="82"/>
      <c r="AA291" s="82"/>
      <c r="AB291" s="82"/>
      <c r="AC291" s="82"/>
      <c r="AD291" s="82"/>
      <c r="AE291" s="82"/>
      <c r="AF291" s="82"/>
      <c r="AG291" s="82"/>
      <c r="AH291" s="82"/>
      <c r="AI291" s="82"/>
      <c r="AJ291" s="163"/>
    </row>
    <row r="292" spans="3:36" ht="16.149999999999999" customHeight="1">
      <c r="C292" s="1203"/>
      <c r="D292" s="1204"/>
      <c r="E292" s="1204"/>
      <c r="F292" s="1204"/>
      <c r="G292" s="1204"/>
      <c r="H292" s="1386"/>
      <c r="I292" s="847"/>
      <c r="J292" s="846"/>
      <c r="K292" s="846"/>
      <c r="L292" s="846"/>
      <c r="M292" s="846"/>
      <c r="N292" s="846"/>
      <c r="O292" s="1399"/>
      <c r="P292" s="82"/>
      <c r="Q292" s="160" t="str">
        <f>IF(入力用②!BF297=TRUE,"■","")</f>
        <v/>
      </c>
      <c r="R292" s="82"/>
      <c r="S292" s="82" t="s">
        <v>188</v>
      </c>
      <c r="T292" s="82"/>
      <c r="U292" s="82"/>
      <c r="V292" s="82"/>
      <c r="W292" s="82"/>
      <c r="X292" s="82"/>
      <c r="Y292" s="82"/>
      <c r="Z292" s="82"/>
      <c r="AA292" s="82"/>
      <c r="AB292" s="82"/>
      <c r="AC292" s="82"/>
      <c r="AD292" s="82"/>
      <c r="AE292" s="82"/>
      <c r="AF292" s="82"/>
      <c r="AG292" s="82"/>
      <c r="AH292" s="82"/>
      <c r="AI292" s="82"/>
      <c r="AJ292" s="163"/>
    </row>
    <row r="293" spans="3:36" ht="6" customHeight="1">
      <c r="C293" s="1203"/>
      <c r="D293" s="1204"/>
      <c r="E293" s="1204"/>
      <c r="F293" s="1204"/>
      <c r="G293" s="1204"/>
      <c r="H293" s="1386"/>
      <c r="I293" s="847"/>
      <c r="J293" s="846"/>
      <c r="K293" s="846"/>
      <c r="L293" s="846"/>
      <c r="M293" s="846"/>
      <c r="N293" s="846"/>
      <c r="O293" s="1399"/>
      <c r="P293" s="82"/>
      <c r="Q293" s="82"/>
      <c r="R293" s="82"/>
      <c r="S293" s="82"/>
      <c r="T293" s="82"/>
      <c r="U293" s="82"/>
      <c r="V293" s="82"/>
      <c r="W293" s="82"/>
      <c r="X293" s="82"/>
      <c r="Y293" s="82"/>
      <c r="Z293" s="82"/>
      <c r="AA293" s="82"/>
      <c r="AB293" s="82"/>
      <c r="AC293" s="82"/>
      <c r="AD293" s="82"/>
      <c r="AE293" s="82"/>
      <c r="AF293" s="82"/>
      <c r="AG293" s="82"/>
      <c r="AH293" s="82"/>
      <c r="AI293" s="82"/>
      <c r="AJ293" s="163"/>
    </row>
    <row r="294" spans="3:36" ht="16.149999999999999" customHeight="1">
      <c r="C294" s="1203"/>
      <c r="D294" s="1204"/>
      <c r="E294" s="1204"/>
      <c r="F294" s="1204"/>
      <c r="G294" s="1204"/>
      <c r="H294" s="1386"/>
      <c r="I294" s="847"/>
      <c r="J294" s="846"/>
      <c r="K294" s="846"/>
      <c r="L294" s="846"/>
      <c r="M294" s="846"/>
      <c r="N294" s="846"/>
      <c r="O294" s="1399"/>
      <c r="P294" s="82"/>
      <c r="Q294" s="160" t="str">
        <f>IF(入力用②!BF299=TRUE,"■","")</f>
        <v/>
      </c>
      <c r="R294" s="82"/>
      <c r="S294" s="82" t="s">
        <v>190</v>
      </c>
      <c r="T294" s="82"/>
      <c r="U294" s="82"/>
      <c r="V294" s="82"/>
      <c r="W294" s="82"/>
      <c r="X294" s="82"/>
      <c r="Y294" s="82"/>
      <c r="Z294" s="82"/>
      <c r="AA294" s="82"/>
      <c r="AB294" s="82"/>
      <c r="AC294" s="82"/>
      <c r="AD294" s="82"/>
      <c r="AE294" s="82"/>
      <c r="AF294" s="82"/>
      <c r="AG294" s="82"/>
      <c r="AH294" s="82"/>
      <c r="AI294" s="82"/>
      <c r="AJ294" s="163"/>
    </row>
    <row r="295" spans="3:36" ht="6" customHeight="1">
      <c r="C295" s="1203"/>
      <c r="D295" s="1204"/>
      <c r="E295" s="1204"/>
      <c r="F295" s="1204"/>
      <c r="G295" s="1204"/>
      <c r="H295" s="1386"/>
      <c r="I295" s="847"/>
      <c r="J295" s="846"/>
      <c r="K295" s="846"/>
      <c r="L295" s="846"/>
      <c r="M295" s="846"/>
      <c r="N295" s="846"/>
      <c r="O295" s="1399"/>
      <c r="P295" s="82"/>
      <c r="Q295" s="82"/>
      <c r="R295" s="82"/>
      <c r="S295" s="82"/>
      <c r="T295" s="82"/>
      <c r="U295" s="82"/>
      <c r="V295" s="82"/>
      <c r="W295" s="82"/>
      <c r="X295" s="82"/>
      <c r="Y295" s="82"/>
      <c r="Z295" s="82"/>
      <c r="AA295" s="82"/>
      <c r="AB295" s="82"/>
      <c r="AC295" s="82"/>
      <c r="AD295" s="82"/>
      <c r="AE295" s="82"/>
      <c r="AF295" s="82"/>
      <c r="AG295" s="82"/>
      <c r="AH295" s="82"/>
      <c r="AI295" s="82"/>
      <c r="AJ295" s="163"/>
    </row>
    <row r="296" spans="3:36" ht="16.149999999999999" customHeight="1">
      <c r="C296" s="1203"/>
      <c r="D296" s="1204"/>
      <c r="E296" s="1204"/>
      <c r="F296" s="1204"/>
      <c r="G296" s="1204"/>
      <c r="H296" s="1386"/>
      <c r="I296" s="847"/>
      <c r="J296" s="846"/>
      <c r="K296" s="846"/>
      <c r="L296" s="846"/>
      <c r="M296" s="846"/>
      <c r="N296" s="846"/>
      <c r="O296" s="1399"/>
      <c r="P296" s="82"/>
      <c r="Q296" s="160" t="str">
        <f>IF(入力用②!BF301=TRUE,"■","")</f>
        <v/>
      </c>
      <c r="R296" s="82"/>
      <c r="S296" s="1063" t="s">
        <v>192</v>
      </c>
      <c r="T296" s="1063"/>
      <c r="U296" s="1063"/>
      <c r="V296" s="1063"/>
      <c r="W296" s="1063"/>
      <c r="X296" s="1063"/>
      <c r="Y296" s="1063"/>
      <c r="Z296" s="1063"/>
      <c r="AA296" s="1063"/>
      <c r="AB296" s="1063"/>
      <c r="AC296" s="1063"/>
      <c r="AD296" s="1063"/>
      <c r="AE296" s="1063"/>
      <c r="AF296" s="1063"/>
      <c r="AG296" s="1063"/>
      <c r="AH296" s="1063"/>
      <c r="AI296" s="1063"/>
      <c r="AJ296" s="1425"/>
    </row>
    <row r="297" spans="3:36" ht="6" customHeight="1">
      <c r="C297" s="1203"/>
      <c r="D297" s="1204"/>
      <c r="E297" s="1204"/>
      <c r="F297" s="1204"/>
      <c r="G297" s="1204"/>
      <c r="H297" s="1386"/>
      <c r="I297" s="847"/>
      <c r="J297" s="846"/>
      <c r="K297" s="846"/>
      <c r="L297" s="846"/>
      <c r="M297" s="846"/>
      <c r="N297" s="846"/>
      <c r="O297" s="1399"/>
      <c r="P297" s="82"/>
      <c r="Q297" s="82"/>
      <c r="R297" s="82"/>
      <c r="S297" s="82"/>
      <c r="T297" s="82"/>
      <c r="U297" s="82"/>
      <c r="V297" s="82"/>
      <c r="W297" s="82"/>
      <c r="X297" s="82"/>
      <c r="Y297" s="82"/>
      <c r="Z297" s="82"/>
      <c r="AA297" s="82"/>
      <c r="AB297" s="82"/>
      <c r="AC297" s="82"/>
      <c r="AD297" s="82"/>
      <c r="AE297" s="82"/>
      <c r="AF297" s="82"/>
      <c r="AG297" s="82"/>
      <c r="AH297" s="82"/>
      <c r="AI297" s="82"/>
      <c r="AJ297" s="163"/>
    </row>
    <row r="298" spans="3:36" ht="16.149999999999999" customHeight="1">
      <c r="C298" s="1203"/>
      <c r="D298" s="1204"/>
      <c r="E298" s="1204"/>
      <c r="F298" s="1204"/>
      <c r="G298" s="1204"/>
      <c r="H298" s="1386"/>
      <c r="I298" s="847"/>
      <c r="J298" s="846"/>
      <c r="K298" s="846"/>
      <c r="L298" s="846"/>
      <c r="M298" s="846"/>
      <c r="N298" s="846"/>
      <c r="O298" s="1399"/>
      <c r="P298" s="82"/>
      <c r="Q298" s="160" t="str">
        <f>IF(入力用②!BF303=TRUE,"■","")</f>
        <v/>
      </c>
      <c r="R298" s="82"/>
      <c r="S298" s="82" t="s">
        <v>193</v>
      </c>
      <c r="T298" s="82"/>
      <c r="U298" s="82"/>
      <c r="V298" s="82"/>
      <c r="W298" s="82"/>
      <c r="X298" s="82"/>
      <c r="Y298" s="82"/>
      <c r="Z298" s="82"/>
      <c r="AA298" s="82"/>
      <c r="AB298" s="82"/>
      <c r="AC298" s="82"/>
      <c r="AD298" s="82"/>
      <c r="AE298" s="82"/>
      <c r="AF298" s="82"/>
      <c r="AG298" s="82"/>
      <c r="AH298" s="82"/>
      <c r="AI298" s="82"/>
      <c r="AJ298" s="163"/>
    </row>
    <row r="299" spans="3:36" ht="6" customHeight="1">
      <c r="C299" s="1203"/>
      <c r="D299" s="1204"/>
      <c r="E299" s="1204"/>
      <c r="F299" s="1204"/>
      <c r="G299" s="1204"/>
      <c r="H299" s="1386"/>
      <c r="I299" s="847"/>
      <c r="J299" s="846"/>
      <c r="K299" s="846"/>
      <c r="L299" s="846"/>
      <c r="M299" s="846"/>
      <c r="N299" s="846"/>
      <c r="O299" s="1399"/>
      <c r="P299" s="159"/>
      <c r="Q299" s="161"/>
      <c r="R299" s="161"/>
      <c r="S299" s="161"/>
      <c r="T299" s="161"/>
      <c r="U299" s="161"/>
      <c r="V299" s="161"/>
      <c r="W299" s="161"/>
      <c r="X299" s="161"/>
      <c r="Y299" s="161"/>
      <c r="Z299" s="161"/>
      <c r="AA299" s="161"/>
      <c r="AB299" s="161"/>
      <c r="AC299" s="161"/>
      <c r="AD299" s="161"/>
      <c r="AE299" s="161"/>
      <c r="AF299" s="161"/>
      <c r="AG299" s="161"/>
      <c r="AH299" s="161"/>
      <c r="AI299" s="161"/>
      <c r="AJ299" s="165"/>
    </row>
    <row r="300" spans="3:36" ht="16.149999999999999" customHeight="1">
      <c r="C300" s="1203"/>
      <c r="D300" s="1204"/>
      <c r="E300" s="1204"/>
      <c r="F300" s="1204"/>
      <c r="G300" s="1204"/>
      <c r="H300" s="1386"/>
      <c r="I300" s="847"/>
      <c r="J300" s="846"/>
      <c r="K300" s="846"/>
      <c r="L300" s="846"/>
      <c r="M300" s="846"/>
      <c r="N300" s="846"/>
      <c r="O300" s="1399"/>
      <c r="P300" s="158" t="s">
        <v>179</v>
      </c>
      <c r="Q300" s="82"/>
      <c r="R300" s="82"/>
      <c r="S300" s="82"/>
      <c r="T300" s="82"/>
      <c r="U300" s="82"/>
      <c r="V300" s="82"/>
      <c r="W300" s="82"/>
      <c r="X300" s="82"/>
      <c r="Y300" s="82"/>
      <c r="Z300" s="82"/>
      <c r="AA300" s="82"/>
      <c r="AB300" s="82"/>
      <c r="AC300" s="82"/>
      <c r="AD300" s="82"/>
      <c r="AE300" s="82"/>
      <c r="AF300" s="82"/>
      <c r="AG300" s="82"/>
      <c r="AH300" s="82"/>
      <c r="AI300" s="82"/>
      <c r="AJ300" s="163"/>
    </row>
    <row r="301" spans="3:36" ht="9" customHeight="1">
      <c r="C301" s="1203"/>
      <c r="D301" s="1204"/>
      <c r="E301" s="1204"/>
      <c r="F301" s="1204"/>
      <c r="G301" s="1204"/>
      <c r="H301" s="1386"/>
      <c r="I301" s="847"/>
      <c r="J301" s="846"/>
      <c r="K301" s="846"/>
      <c r="L301" s="846"/>
      <c r="M301" s="846"/>
      <c r="N301" s="846"/>
      <c r="O301" s="1399"/>
      <c r="P301" s="158"/>
      <c r="Q301" s="82"/>
      <c r="R301" s="82"/>
      <c r="S301" s="82"/>
      <c r="T301" s="82"/>
      <c r="U301" s="82"/>
      <c r="V301" s="82"/>
      <c r="W301" s="82"/>
      <c r="X301" s="82"/>
      <c r="Y301" s="82"/>
      <c r="Z301" s="82"/>
      <c r="AA301" s="82"/>
      <c r="AB301" s="82"/>
      <c r="AC301" s="82"/>
      <c r="AD301" s="82"/>
      <c r="AE301" s="82"/>
      <c r="AF301" s="82"/>
      <c r="AG301" s="82"/>
      <c r="AH301" s="82"/>
      <c r="AI301" s="82"/>
      <c r="AJ301" s="163"/>
    </row>
    <row r="302" spans="3:36" ht="16.149999999999999" customHeight="1">
      <c r="C302" s="1203"/>
      <c r="D302" s="1204"/>
      <c r="E302" s="1204"/>
      <c r="F302" s="1204"/>
      <c r="G302" s="1204"/>
      <c r="H302" s="1386"/>
      <c r="I302" s="847"/>
      <c r="J302" s="846"/>
      <c r="K302" s="846"/>
      <c r="L302" s="846"/>
      <c r="M302" s="846"/>
      <c r="N302" s="846"/>
      <c r="O302" s="1399"/>
      <c r="P302" s="154"/>
      <c r="Q302" s="1373">
        <f>入力用②!P306</f>
        <v>0</v>
      </c>
      <c r="R302" s="1373"/>
      <c r="S302" s="1373"/>
      <c r="T302" s="1373"/>
      <c r="U302" s="1373"/>
      <c r="V302" s="1373"/>
      <c r="W302" s="1373"/>
      <c r="X302" s="1373"/>
      <c r="Y302" s="1373"/>
      <c r="Z302" s="1373"/>
      <c r="AA302" s="1373"/>
      <c r="AB302" s="1373"/>
      <c r="AC302" s="1373"/>
      <c r="AD302" s="1373"/>
      <c r="AE302" s="1373"/>
      <c r="AF302" s="1373"/>
      <c r="AG302" s="1373"/>
      <c r="AH302" s="1373"/>
      <c r="AI302" s="1373"/>
      <c r="AJ302" s="142"/>
    </row>
    <row r="303" spans="3:36" ht="16.149999999999999" customHeight="1">
      <c r="C303" s="1203"/>
      <c r="D303" s="1204"/>
      <c r="E303" s="1204"/>
      <c r="F303" s="1204"/>
      <c r="G303" s="1204"/>
      <c r="H303" s="1386"/>
      <c r="I303" s="847"/>
      <c r="J303" s="846"/>
      <c r="K303" s="846"/>
      <c r="L303" s="846"/>
      <c r="M303" s="846"/>
      <c r="N303" s="846"/>
      <c r="O303" s="1399"/>
      <c r="P303" s="154"/>
      <c r="Q303" s="1373"/>
      <c r="R303" s="1373"/>
      <c r="S303" s="1373"/>
      <c r="T303" s="1373"/>
      <c r="U303" s="1373"/>
      <c r="V303" s="1373"/>
      <c r="W303" s="1373"/>
      <c r="X303" s="1373"/>
      <c r="Y303" s="1373"/>
      <c r="Z303" s="1373"/>
      <c r="AA303" s="1373"/>
      <c r="AB303" s="1373"/>
      <c r="AC303" s="1373"/>
      <c r="AD303" s="1373"/>
      <c r="AE303" s="1373"/>
      <c r="AF303" s="1373"/>
      <c r="AG303" s="1373"/>
      <c r="AH303" s="1373"/>
      <c r="AI303" s="1373"/>
      <c r="AJ303" s="142"/>
    </row>
    <row r="304" spans="3:36" ht="16.149999999999999" customHeight="1">
      <c r="C304" s="1203"/>
      <c r="D304" s="1204"/>
      <c r="E304" s="1204"/>
      <c r="F304" s="1204"/>
      <c r="G304" s="1204"/>
      <c r="H304" s="1386"/>
      <c r="I304" s="847"/>
      <c r="J304" s="846"/>
      <c r="K304" s="846"/>
      <c r="L304" s="846"/>
      <c r="M304" s="846"/>
      <c r="N304" s="846"/>
      <c r="O304" s="1399"/>
      <c r="P304" s="154"/>
      <c r="Q304" s="1373"/>
      <c r="R304" s="1373"/>
      <c r="S304" s="1373"/>
      <c r="T304" s="1373"/>
      <c r="U304" s="1373"/>
      <c r="V304" s="1373"/>
      <c r="W304" s="1373"/>
      <c r="X304" s="1373"/>
      <c r="Y304" s="1373"/>
      <c r="Z304" s="1373"/>
      <c r="AA304" s="1373"/>
      <c r="AB304" s="1373"/>
      <c r="AC304" s="1373"/>
      <c r="AD304" s="1373"/>
      <c r="AE304" s="1373"/>
      <c r="AF304" s="1373"/>
      <c r="AG304" s="1373"/>
      <c r="AH304" s="1373"/>
      <c r="AI304" s="1373"/>
      <c r="AJ304" s="142"/>
    </row>
    <row r="305" spans="3:36" ht="16.149999999999999" customHeight="1">
      <c r="C305" s="1203"/>
      <c r="D305" s="1204"/>
      <c r="E305" s="1204"/>
      <c r="F305" s="1204"/>
      <c r="G305" s="1204"/>
      <c r="H305" s="1386"/>
      <c r="I305" s="847"/>
      <c r="J305" s="846"/>
      <c r="K305" s="846"/>
      <c r="L305" s="846"/>
      <c r="M305" s="846"/>
      <c r="N305" s="846"/>
      <c r="O305" s="1399"/>
      <c r="P305" s="154"/>
      <c r="Q305" s="1373"/>
      <c r="R305" s="1373"/>
      <c r="S305" s="1373"/>
      <c r="T305" s="1373"/>
      <c r="U305" s="1373"/>
      <c r="V305" s="1373"/>
      <c r="W305" s="1373"/>
      <c r="X305" s="1373"/>
      <c r="Y305" s="1373"/>
      <c r="Z305" s="1373"/>
      <c r="AA305" s="1373"/>
      <c r="AB305" s="1373"/>
      <c r="AC305" s="1373"/>
      <c r="AD305" s="1373"/>
      <c r="AE305" s="1373"/>
      <c r="AF305" s="1373"/>
      <c r="AG305" s="1373"/>
      <c r="AH305" s="1373"/>
      <c r="AI305" s="1373"/>
      <c r="AJ305" s="142"/>
    </row>
    <row r="306" spans="3:36" ht="16.149999999999999" customHeight="1">
      <c r="C306" s="1203"/>
      <c r="D306" s="1204"/>
      <c r="E306" s="1204"/>
      <c r="F306" s="1204"/>
      <c r="G306" s="1204"/>
      <c r="H306" s="1386"/>
      <c r="I306" s="847"/>
      <c r="J306" s="846"/>
      <c r="K306" s="846"/>
      <c r="L306" s="846"/>
      <c r="M306" s="846"/>
      <c r="N306" s="846"/>
      <c r="O306" s="1399"/>
      <c r="P306" s="154"/>
      <c r="Q306" s="1373"/>
      <c r="R306" s="1373"/>
      <c r="S306" s="1373"/>
      <c r="T306" s="1373"/>
      <c r="U306" s="1373"/>
      <c r="V306" s="1373"/>
      <c r="W306" s="1373"/>
      <c r="X306" s="1373"/>
      <c r="Y306" s="1373"/>
      <c r="Z306" s="1373"/>
      <c r="AA306" s="1373"/>
      <c r="AB306" s="1373"/>
      <c r="AC306" s="1373"/>
      <c r="AD306" s="1373"/>
      <c r="AE306" s="1373"/>
      <c r="AF306" s="1373"/>
      <c r="AG306" s="1373"/>
      <c r="AH306" s="1373"/>
      <c r="AI306" s="1373"/>
      <c r="AJ306" s="142"/>
    </row>
    <row r="307" spans="3:36" ht="16.149999999999999" customHeight="1">
      <c r="C307" s="1203"/>
      <c r="D307" s="1204"/>
      <c r="E307" s="1204"/>
      <c r="F307" s="1204"/>
      <c r="G307" s="1204"/>
      <c r="H307" s="1386"/>
      <c r="I307" s="847"/>
      <c r="J307" s="846"/>
      <c r="K307" s="846"/>
      <c r="L307" s="846"/>
      <c r="M307" s="846"/>
      <c r="N307" s="846"/>
      <c r="O307" s="1399"/>
      <c r="P307" s="154"/>
      <c r="Q307" s="1373"/>
      <c r="R307" s="1373"/>
      <c r="S307" s="1373"/>
      <c r="T307" s="1373"/>
      <c r="U307" s="1373"/>
      <c r="V307" s="1373"/>
      <c r="W307" s="1373"/>
      <c r="X307" s="1373"/>
      <c r="Y307" s="1373"/>
      <c r="Z307" s="1373"/>
      <c r="AA307" s="1373"/>
      <c r="AB307" s="1373"/>
      <c r="AC307" s="1373"/>
      <c r="AD307" s="1373"/>
      <c r="AE307" s="1373"/>
      <c r="AF307" s="1373"/>
      <c r="AG307" s="1373"/>
      <c r="AH307" s="1373"/>
      <c r="AI307" s="1373"/>
      <c r="AJ307" s="142"/>
    </row>
    <row r="308" spans="3:36" ht="12" customHeight="1">
      <c r="C308" s="1203"/>
      <c r="D308" s="1204"/>
      <c r="E308" s="1204"/>
      <c r="F308" s="1204"/>
      <c r="G308" s="1204"/>
      <c r="H308" s="1386"/>
      <c r="I308" s="847"/>
      <c r="J308" s="846"/>
      <c r="K308" s="846"/>
      <c r="L308" s="846"/>
      <c r="M308" s="846"/>
      <c r="N308" s="846"/>
      <c r="O308" s="1399"/>
      <c r="P308" s="154"/>
      <c r="Q308" s="1373"/>
      <c r="R308" s="1373"/>
      <c r="S308" s="1373"/>
      <c r="T308" s="1373"/>
      <c r="U308" s="1373"/>
      <c r="V308" s="1373"/>
      <c r="W308" s="1373"/>
      <c r="X308" s="1373"/>
      <c r="Y308" s="1373"/>
      <c r="Z308" s="1373"/>
      <c r="AA308" s="1373"/>
      <c r="AB308" s="1373"/>
      <c r="AC308" s="1373"/>
      <c r="AD308" s="1373"/>
      <c r="AE308" s="1373"/>
      <c r="AF308" s="1373"/>
      <c r="AG308" s="1373"/>
      <c r="AH308" s="1373"/>
      <c r="AI308" s="1373"/>
      <c r="AJ308" s="142"/>
    </row>
    <row r="309" spans="3:36" ht="6" customHeight="1">
      <c r="C309" s="1203"/>
      <c r="D309" s="1204"/>
      <c r="E309" s="1204"/>
      <c r="F309" s="1204"/>
      <c r="G309" s="1204"/>
      <c r="H309" s="1386"/>
      <c r="I309" s="848"/>
      <c r="J309" s="849"/>
      <c r="K309" s="849"/>
      <c r="L309" s="849"/>
      <c r="M309" s="849"/>
      <c r="N309" s="849"/>
      <c r="O309" s="1400"/>
      <c r="P309" s="155"/>
      <c r="Q309" s="83"/>
      <c r="R309" s="83"/>
      <c r="S309" s="83"/>
      <c r="T309" s="83"/>
      <c r="U309" s="83"/>
      <c r="V309" s="83"/>
      <c r="W309" s="83"/>
      <c r="X309" s="83"/>
      <c r="Y309" s="83"/>
      <c r="Z309" s="83"/>
      <c r="AA309" s="83"/>
      <c r="AB309" s="83"/>
      <c r="AC309" s="83"/>
      <c r="AD309" s="83"/>
      <c r="AE309" s="83"/>
      <c r="AF309" s="83"/>
      <c r="AG309" s="83"/>
      <c r="AH309" s="83"/>
      <c r="AI309" s="83"/>
      <c r="AJ309" s="164"/>
    </row>
    <row r="310" spans="3:36" ht="6" customHeight="1">
      <c r="C310" s="1203"/>
      <c r="D310" s="1204"/>
      <c r="E310" s="1204"/>
      <c r="F310" s="1204"/>
      <c r="G310" s="1204"/>
      <c r="H310" s="1386"/>
      <c r="I310" s="1388" t="s">
        <v>581</v>
      </c>
      <c r="J310" s="1389"/>
      <c r="K310" s="1389"/>
      <c r="L310" s="1389"/>
      <c r="M310" s="1389"/>
      <c r="N310" s="1389"/>
      <c r="O310" s="1390"/>
      <c r="P310" s="156"/>
      <c r="Q310" s="82"/>
      <c r="R310" s="82"/>
      <c r="S310" s="82"/>
      <c r="T310" s="82"/>
      <c r="U310" s="82"/>
      <c r="V310" s="82"/>
      <c r="W310" s="82"/>
      <c r="X310" s="82"/>
      <c r="Y310" s="82"/>
      <c r="Z310" s="82"/>
      <c r="AA310" s="82"/>
      <c r="AB310" s="82"/>
      <c r="AC310" s="82"/>
      <c r="AD310" s="82"/>
      <c r="AE310" s="82"/>
      <c r="AF310" s="82"/>
      <c r="AG310" s="82"/>
      <c r="AH310" s="82"/>
      <c r="AI310" s="82"/>
      <c r="AJ310" s="163"/>
    </row>
    <row r="311" spans="3:36" ht="16.149999999999999" customHeight="1">
      <c r="C311" s="1203"/>
      <c r="D311" s="1204"/>
      <c r="E311" s="1204"/>
      <c r="F311" s="1204"/>
      <c r="G311" s="1204"/>
      <c r="H311" s="1386"/>
      <c r="I311" s="1391"/>
      <c r="J311" s="1392"/>
      <c r="K311" s="1392"/>
      <c r="L311" s="1392"/>
      <c r="M311" s="1392"/>
      <c r="N311" s="1392"/>
      <c r="O311" s="1393"/>
      <c r="P311" s="157"/>
      <c r="Q311" s="160" t="str">
        <f>IF(入力用②!BF317=TRUE,"■","")</f>
        <v/>
      </c>
      <c r="R311" s="82"/>
      <c r="S311" s="82" t="s">
        <v>195</v>
      </c>
      <c r="T311" s="82"/>
      <c r="U311" s="82"/>
      <c r="V311" s="82"/>
      <c r="W311" s="82"/>
      <c r="X311" s="82"/>
      <c r="Y311" s="82"/>
      <c r="Z311" s="82"/>
      <c r="AA311" s="82"/>
      <c r="AB311" s="82"/>
      <c r="AC311" s="82"/>
      <c r="AD311" s="82"/>
      <c r="AE311" s="82"/>
      <c r="AF311" s="82"/>
      <c r="AG311" s="82"/>
      <c r="AH311" s="82"/>
      <c r="AI311" s="82"/>
      <c r="AJ311" s="163"/>
    </row>
    <row r="312" spans="3:36" ht="6" customHeight="1">
      <c r="C312" s="1203"/>
      <c r="D312" s="1204"/>
      <c r="E312" s="1204"/>
      <c r="F312" s="1204"/>
      <c r="G312" s="1204"/>
      <c r="H312" s="1386"/>
      <c r="I312" s="1391"/>
      <c r="J312" s="1392"/>
      <c r="K312" s="1392"/>
      <c r="L312" s="1392"/>
      <c r="M312" s="1392"/>
      <c r="N312" s="1392"/>
      <c r="O312" s="1393"/>
      <c r="P312" s="157"/>
      <c r="Q312" s="82"/>
      <c r="R312" s="82"/>
      <c r="S312" s="82"/>
      <c r="T312" s="82"/>
      <c r="U312" s="82"/>
      <c r="V312" s="82"/>
      <c r="W312" s="82"/>
      <c r="X312" s="82"/>
      <c r="Y312" s="82"/>
      <c r="Z312" s="82"/>
      <c r="AA312" s="82"/>
      <c r="AB312" s="82"/>
      <c r="AC312" s="82"/>
      <c r="AD312" s="82"/>
      <c r="AE312" s="82"/>
      <c r="AF312" s="82"/>
      <c r="AG312" s="82"/>
      <c r="AH312" s="82"/>
      <c r="AI312" s="82"/>
      <c r="AJ312" s="163"/>
    </row>
    <row r="313" spans="3:36" ht="16.149999999999999" customHeight="1">
      <c r="C313" s="1203"/>
      <c r="D313" s="1204"/>
      <c r="E313" s="1204"/>
      <c r="F313" s="1204"/>
      <c r="G313" s="1204"/>
      <c r="H313" s="1386"/>
      <c r="I313" s="1391"/>
      <c r="J313" s="1392"/>
      <c r="K313" s="1392"/>
      <c r="L313" s="1392"/>
      <c r="M313" s="1392"/>
      <c r="N313" s="1392"/>
      <c r="O313" s="1393"/>
      <c r="P313" s="157"/>
      <c r="Q313" s="160" t="str">
        <f>IF(入力用②!BF319=TRUE,"■","")</f>
        <v/>
      </c>
      <c r="R313" s="82"/>
      <c r="S313" s="82" t="s">
        <v>196</v>
      </c>
      <c r="T313" s="82"/>
      <c r="U313" s="82"/>
      <c r="V313" s="82"/>
      <c r="W313" s="82"/>
      <c r="X313" s="82"/>
      <c r="Y313" s="82"/>
      <c r="Z313" s="82"/>
      <c r="AA313" s="82"/>
      <c r="AB313" s="82"/>
      <c r="AC313" s="82"/>
      <c r="AD313" s="82"/>
      <c r="AE313" s="82"/>
      <c r="AF313" s="82"/>
      <c r="AG313" s="82"/>
      <c r="AH313" s="82"/>
      <c r="AI313" s="82"/>
      <c r="AJ313" s="163"/>
    </row>
    <row r="314" spans="3:36" ht="6" customHeight="1">
      <c r="C314" s="1203"/>
      <c r="D314" s="1204"/>
      <c r="E314" s="1204"/>
      <c r="F314" s="1204"/>
      <c r="G314" s="1204"/>
      <c r="H314" s="1386"/>
      <c r="I314" s="1391"/>
      <c r="J314" s="1392"/>
      <c r="K314" s="1392"/>
      <c r="L314" s="1392"/>
      <c r="M314" s="1392"/>
      <c r="N314" s="1392"/>
      <c r="O314" s="1393"/>
      <c r="P314" s="157"/>
      <c r="Q314" s="82"/>
      <c r="R314" s="82"/>
      <c r="S314" s="82"/>
      <c r="T314" s="82"/>
      <c r="U314" s="82"/>
      <c r="V314" s="82"/>
      <c r="W314" s="82"/>
      <c r="X314" s="82"/>
      <c r="Y314" s="82"/>
      <c r="Z314" s="82"/>
      <c r="AA314" s="82"/>
      <c r="AB314" s="82"/>
      <c r="AC314" s="82"/>
      <c r="AD314" s="82"/>
      <c r="AE314" s="82"/>
      <c r="AF314" s="82"/>
      <c r="AG314" s="82"/>
      <c r="AH314" s="82"/>
      <c r="AI314" s="82"/>
      <c r="AJ314" s="163"/>
    </row>
    <row r="315" spans="3:36" ht="16.149999999999999" customHeight="1">
      <c r="C315" s="1203"/>
      <c r="D315" s="1204"/>
      <c r="E315" s="1204"/>
      <c r="F315" s="1204"/>
      <c r="G315" s="1204"/>
      <c r="H315" s="1386"/>
      <c r="I315" s="1391"/>
      <c r="J315" s="1392"/>
      <c r="K315" s="1392"/>
      <c r="L315" s="1392"/>
      <c r="M315" s="1392"/>
      <c r="N315" s="1392"/>
      <c r="O315" s="1393"/>
      <c r="P315" s="157"/>
      <c r="Q315" s="160" t="str">
        <f>IF(入力用②!BF321=TRUE,"■","")</f>
        <v/>
      </c>
      <c r="R315" s="82"/>
      <c r="S315" s="82" t="s">
        <v>197</v>
      </c>
      <c r="T315" s="82"/>
      <c r="U315" s="82"/>
      <c r="V315" s="82"/>
      <c r="W315" s="82"/>
      <c r="X315" s="82"/>
      <c r="Y315" s="82"/>
      <c r="Z315" s="82"/>
      <c r="AA315" s="82"/>
      <c r="AB315" s="82"/>
      <c r="AC315" s="82"/>
      <c r="AD315" s="82"/>
      <c r="AE315" s="82"/>
      <c r="AF315" s="82"/>
      <c r="AG315" s="82"/>
      <c r="AH315" s="82"/>
      <c r="AI315" s="82"/>
      <c r="AJ315" s="163"/>
    </row>
    <row r="316" spans="3:36" ht="6" customHeight="1">
      <c r="C316" s="1203"/>
      <c r="D316" s="1204"/>
      <c r="E316" s="1204"/>
      <c r="F316" s="1204"/>
      <c r="G316" s="1204"/>
      <c r="H316" s="1386"/>
      <c r="I316" s="1391"/>
      <c r="J316" s="1392"/>
      <c r="K316" s="1392"/>
      <c r="L316" s="1392"/>
      <c r="M316" s="1392"/>
      <c r="N316" s="1392"/>
      <c r="O316" s="1393"/>
      <c r="P316" s="157"/>
      <c r="Q316" s="82"/>
      <c r="R316" s="82"/>
      <c r="S316" s="82"/>
      <c r="T316" s="82"/>
      <c r="U316" s="82"/>
      <c r="V316" s="82"/>
      <c r="W316" s="82"/>
      <c r="X316" s="82"/>
      <c r="Y316" s="82"/>
      <c r="Z316" s="82"/>
      <c r="AA316" s="82"/>
      <c r="AB316" s="82"/>
      <c r="AC316" s="82"/>
      <c r="AD316" s="82"/>
      <c r="AE316" s="82"/>
      <c r="AF316" s="82"/>
      <c r="AG316" s="82"/>
      <c r="AH316" s="82"/>
      <c r="AI316" s="82"/>
      <c r="AJ316" s="163"/>
    </row>
    <row r="317" spans="3:36" ht="16.149999999999999" customHeight="1">
      <c r="C317" s="1203"/>
      <c r="D317" s="1204"/>
      <c r="E317" s="1204"/>
      <c r="F317" s="1204"/>
      <c r="G317" s="1204"/>
      <c r="H317" s="1386"/>
      <c r="I317" s="1391"/>
      <c r="J317" s="1392"/>
      <c r="K317" s="1392"/>
      <c r="L317" s="1392"/>
      <c r="M317" s="1392"/>
      <c r="N317" s="1392"/>
      <c r="O317" s="1393"/>
      <c r="P317" s="157"/>
      <c r="Q317" s="160" t="str">
        <f>IF(入力用②!BF323=TRUE,"■","")</f>
        <v/>
      </c>
      <c r="R317" s="82"/>
      <c r="S317" s="82" t="s">
        <v>198</v>
      </c>
      <c r="T317" s="82"/>
      <c r="U317" s="82"/>
      <c r="V317" s="82"/>
      <c r="W317" s="82"/>
      <c r="X317" s="82"/>
      <c r="Y317" s="82"/>
      <c r="Z317" s="82"/>
      <c r="AA317" s="82"/>
      <c r="AB317" s="82"/>
      <c r="AC317" s="82"/>
      <c r="AD317" s="82"/>
      <c r="AE317" s="82"/>
      <c r="AF317" s="82"/>
      <c r="AG317" s="82"/>
      <c r="AH317" s="82"/>
      <c r="AI317" s="82"/>
      <c r="AJ317" s="163"/>
    </row>
    <row r="318" spans="3:36" ht="6" customHeight="1">
      <c r="C318" s="1203"/>
      <c r="D318" s="1204"/>
      <c r="E318" s="1204"/>
      <c r="F318" s="1204"/>
      <c r="G318" s="1204"/>
      <c r="H318" s="1386"/>
      <c r="I318" s="1391"/>
      <c r="J318" s="1392"/>
      <c r="K318" s="1392"/>
      <c r="L318" s="1392"/>
      <c r="M318" s="1392"/>
      <c r="N318" s="1392"/>
      <c r="O318" s="1393"/>
      <c r="P318" s="157"/>
      <c r="Q318" s="82"/>
      <c r="R318" s="82"/>
      <c r="S318" s="82"/>
      <c r="T318" s="82"/>
      <c r="U318" s="82"/>
      <c r="V318" s="82"/>
      <c r="W318" s="82"/>
      <c r="X318" s="82"/>
      <c r="Y318" s="82"/>
      <c r="Z318" s="82"/>
      <c r="AA318" s="82"/>
      <c r="AB318" s="82"/>
      <c r="AC318" s="82"/>
      <c r="AD318" s="82"/>
      <c r="AE318" s="82"/>
      <c r="AF318" s="82"/>
      <c r="AG318" s="82"/>
      <c r="AH318" s="82"/>
      <c r="AI318" s="82"/>
      <c r="AJ318" s="163"/>
    </row>
    <row r="319" spans="3:36" ht="16.149999999999999" customHeight="1">
      <c r="C319" s="1203"/>
      <c r="D319" s="1204"/>
      <c r="E319" s="1204"/>
      <c r="F319" s="1204"/>
      <c r="G319" s="1204"/>
      <c r="H319" s="1386"/>
      <c r="I319" s="1391"/>
      <c r="J319" s="1392"/>
      <c r="K319" s="1392"/>
      <c r="L319" s="1392"/>
      <c r="M319" s="1392"/>
      <c r="N319" s="1392"/>
      <c r="O319" s="1393"/>
      <c r="P319" s="157"/>
      <c r="Q319" s="160" t="str">
        <f>IF(入力用②!BF325=TRUE,"■","")</f>
        <v/>
      </c>
      <c r="R319" s="82"/>
      <c r="S319" s="82" t="s">
        <v>193</v>
      </c>
      <c r="T319" s="82"/>
      <c r="U319" s="82"/>
      <c r="V319" s="82"/>
      <c r="W319" s="82"/>
      <c r="X319" s="82"/>
      <c r="Y319" s="82"/>
      <c r="Z319" s="82"/>
      <c r="AA319" s="82"/>
      <c r="AB319" s="82"/>
      <c r="AC319" s="82"/>
      <c r="AD319" s="82"/>
      <c r="AE319" s="82"/>
      <c r="AF319" s="82"/>
      <c r="AG319" s="82"/>
      <c r="AH319" s="82"/>
      <c r="AI319" s="82"/>
      <c r="AJ319" s="163"/>
    </row>
    <row r="320" spans="3:36" ht="6" customHeight="1">
      <c r="C320" s="1203"/>
      <c r="D320" s="1204"/>
      <c r="E320" s="1204"/>
      <c r="F320" s="1204"/>
      <c r="G320" s="1204"/>
      <c r="H320" s="1386"/>
      <c r="I320" s="1391"/>
      <c r="J320" s="1392"/>
      <c r="K320" s="1392"/>
      <c r="L320" s="1392"/>
      <c r="M320" s="1392"/>
      <c r="N320" s="1392"/>
      <c r="O320" s="1393"/>
      <c r="P320" s="159"/>
      <c r="Q320" s="161"/>
      <c r="R320" s="161"/>
      <c r="S320" s="161"/>
      <c r="T320" s="161"/>
      <c r="U320" s="161"/>
      <c r="V320" s="161"/>
      <c r="W320" s="161"/>
      <c r="X320" s="161"/>
      <c r="Y320" s="161"/>
      <c r="Z320" s="161"/>
      <c r="AA320" s="161"/>
      <c r="AB320" s="161"/>
      <c r="AC320" s="161"/>
      <c r="AD320" s="161"/>
      <c r="AE320" s="161"/>
      <c r="AF320" s="161"/>
      <c r="AG320" s="161"/>
      <c r="AH320" s="161"/>
      <c r="AI320" s="161"/>
      <c r="AJ320" s="165"/>
    </row>
    <row r="321" spans="3:38" ht="16.149999999999999" customHeight="1">
      <c r="C321" s="1203"/>
      <c r="D321" s="1204"/>
      <c r="E321" s="1204"/>
      <c r="F321" s="1204"/>
      <c r="G321" s="1204"/>
      <c r="H321" s="1386"/>
      <c r="I321" s="1391"/>
      <c r="J321" s="1392"/>
      <c r="K321" s="1392"/>
      <c r="L321" s="1392"/>
      <c r="M321" s="1392"/>
      <c r="N321" s="1392"/>
      <c r="O321" s="1393"/>
      <c r="P321" s="151" t="s">
        <v>179</v>
      </c>
      <c r="Q321" s="152"/>
      <c r="R321" s="152"/>
      <c r="S321" s="152"/>
      <c r="T321" s="152"/>
      <c r="U321" s="152"/>
      <c r="V321" s="152"/>
      <c r="W321" s="152"/>
      <c r="X321" s="152"/>
      <c r="Y321" s="152"/>
      <c r="Z321" s="152"/>
      <c r="AA321" s="152"/>
      <c r="AB321" s="152"/>
      <c r="AC321" s="152"/>
      <c r="AD321" s="152"/>
      <c r="AE321" s="152"/>
      <c r="AF321" s="152"/>
      <c r="AG321" s="152"/>
      <c r="AH321" s="152"/>
      <c r="AI321" s="152"/>
      <c r="AJ321" s="162"/>
    </row>
    <row r="322" spans="3:38" ht="8.25" customHeight="1">
      <c r="C322" s="1203"/>
      <c r="D322" s="1204"/>
      <c r="E322" s="1204"/>
      <c r="F322" s="1204"/>
      <c r="G322" s="1204"/>
      <c r="H322" s="1386"/>
      <c r="I322" s="1391"/>
      <c r="J322" s="1392"/>
      <c r="K322" s="1392"/>
      <c r="L322" s="1392"/>
      <c r="M322" s="1392"/>
      <c r="N322" s="1392"/>
      <c r="O322" s="1393"/>
      <c r="P322" s="153"/>
      <c r="Q322" s="82"/>
      <c r="R322" s="82"/>
      <c r="S322" s="82"/>
      <c r="T322" s="82"/>
      <c r="U322" s="82"/>
      <c r="V322" s="82"/>
      <c r="W322" s="82"/>
      <c r="X322" s="82"/>
      <c r="Y322" s="82"/>
      <c r="Z322" s="82"/>
      <c r="AA322" s="82"/>
      <c r="AB322" s="82"/>
      <c r="AC322" s="82"/>
      <c r="AD322" s="82"/>
      <c r="AE322" s="82"/>
      <c r="AF322" s="82"/>
      <c r="AG322" s="82"/>
      <c r="AH322" s="82"/>
      <c r="AI322" s="82"/>
      <c r="AJ322" s="163"/>
    </row>
    <row r="323" spans="3:38" ht="16.149999999999999" customHeight="1">
      <c r="C323" s="1203"/>
      <c r="D323" s="1204"/>
      <c r="E323" s="1204"/>
      <c r="F323" s="1204"/>
      <c r="G323" s="1204"/>
      <c r="H323" s="1386"/>
      <c r="I323" s="1391"/>
      <c r="J323" s="1392"/>
      <c r="K323" s="1392"/>
      <c r="L323" s="1392"/>
      <c r="M323" s="1392"/>
      <c r="N323" s="1392"/>
      <c r="O323" s="1393"/>
      <c r="P323" s="154"/>
      <c r="Q323" s="1373">
        <f>入力用②!P328</f>
        <v>0</v>
      </c>
      <c r="R323" s="1373"/>
      <c r="S323" s="1373"/>
      <c r="T323" s="1373"/>
      <c r="U323" s="1373"/>
      <c r="V323" s="1373"/>
      <c r="W323" s="1373"/>
      <c r="X323" s="1373"/>
      <c r="Y323" s="1373"/>
      <c r="Z323" s="1373"/>
      <c r="AA323" s="1373"/>
      <c r="AB323" s="1373"/>
      <c r="AC323" s="1373"/>
      <c r="AD323" s="1373"/>
      <c r="AE323" s="1373"/>
      <c r="AF323" s="1373"/>
      <c r="AG323" s="1373"/>
      <c r="AH323" s="1373"/>
      <c r="AI323" s="1373"/>
      <c r="AJ323" s="142"/>
    </row>
    <row r="324" spans="3:38" ht="13.5" customHeight="1">
      <c r="C324" s="1203"/>
      <c r="D324" s="1204"/>
      <c r="E324" s="1204"/>
      <c r="F324" s="1204"/>
      <c r="G324" s="1204"/>
      <c r="H324" s="1386"/>
      <c r="I324" s="1391"/>
      <c r="J324" s="1392"/>
      <c r="K324" s="1392"/>
      <c r="L324" s="1392"/>
      <c r="M324" s="1392"/>
      <c r="N324" s="1392"/>
      <c r="O324" s="1393"/>
      <c r="P324" s="154"/>
      <c r="Q324" s="1373"/>
      <c r="R324" s="1373"/>
      <c r="S324" s="1373"/>
      <c r="T324" s="1373"/>
      <c r="U324" s="1373"/>
      <c r="V324" s="1373"/>
      <c r="W324" s="1373"/>
      <c r="X324" s="1373"/>
      <c r="Y324" s="1373"/>
      <c r="Z324" s="1373"/>
      <c r="AA324" s="1373"/>
      <c r="AB324" s="1373"/>
      <c r="AC324" s="1373"/>
      <c r="AD324" s="1373"/>
      <c r="AE324" s="1373"/>
      <c r="AF324" s="1373"/>
      <c r="AG324" s="1373"/>
      <c r="AH324" s="1373"/>
      <c r="AI324" s="1373"/>
      <c r="AJ324" s="142"/>
    </row>
    <row r="325" spans="3:38" ht="16.149999999999999" customHeight="1">
      <c r="C325" s="1203"/>
      <c r="D325" s="1204"/>
      <c r="E325" s="1204"/>
      <c r="F325" s="1204"/>
      <c r="G325" s="1204"/>
      <c r="H325" s="1386"/>
      <c r="I325" s="1391"/>
      <c r="J325" s="1392"/>
      <c r="K325" s="1392"/>
      <c r="L325" s="1392"/>
      <c r="M325" s="1392"/>
      <c r="N325" s="1392"/>
      <c r="O325" s="1393"/>
      <c r="P325" s="154"/>
      <c r="Q325" s="1373"/>
      <c r="R325" s="1373"/>
      <c r="S325" s="1373"/>
      <c r="T325" s="1373"/>
      <c r="U325" s="1373"/>
      <c r="V325" s="1373"/>
      <c r="W325" s="1373"/>
      <c r="X325" s="1373"/>
      <c r="Y325" s="1373"/>
      <c r="Z325" s="1373"/>
      <c r="AA325" s="1373"/>
      <c r="AB325" s="1373"/>
      <c r="AC325" s="1373"/>
      <c r="AD325" s="1373"/>
      <c r="AE325" s="1373"/>
      <c r="AF325" s="1373"/>
      <c r="AG325" s="1373"/>
      <c r="AH325" s="1373"/>
      <c r="AI325" s="1373"/>
      <c r="AJ325" s="142"/>
    </row>
    <row r="326" spans="3:38" ht="16.149999999999999" customHeight="1">
      <c r="C326" s="1203"/>
      <c r="D326" s="1204"/>
      <c r="E326" s="1204"/>
      <c r="F326" s="1204"/>
      <c r="G326" s="1204"/>
      <c r="H326" s="1386"/>
      <c r="I326" s="1391"/>
      <c r="J326" s="1392"/>
      <c r="K326" s="1392"/>
      <c r="L326" s="1392"/>
      <c r="M326" s="1392"/>
      <c r="N326" s="1392"/>
      <c r="O326" s="1393"/>
      <c r="P326" s="154"/>
      <c r="Q326" s="1373"/>
      <c r="R326" s="1373"/>
      <c r="S326" s="1373"/>
      <c r="T326" s="1373"/>
      <c r="U326" s="1373"/>
      <c r="V326" s="1373"/>
      <c r="W326" s="1373"/>
      <c r="X326" s="1373"/>
      <c r="Y326" s="1373"/>
      <c r="Z326" s="1373"/>
      <c r="AA326" s="1373"/>
      <c r="AB326" s="1373"/>
      <c r="AC326" s="1373"/>
      <c r="AD326" s="1373"/>
      <c r="AE326" s="1373"/>
      <c r="AF326" s="1373"/>
      <c r="AG326" s="1373"/>
      <c r="AH326" s="1373"/>
      <c r="AI326" s="1373"/>
      <c r="AJ326" s="142"/>
    </row>
    <row r="327" spans="3:38" ht="16.149999999999999" customHeight="1">
      <c r="C327" s="1203"/>
      <c r="D327" s="1204"/>
      <c r="E327" s="1204"/>
      <c r="F327" s="1204"/>
      <c r="G327" s="1204"/>
      <c r="H327" s="1386"/>
      <c r="I327" s="1391"/>
      <c r="J327" s="1392"/>
      <c r="K327" s="1392"/>
      <c r="L327" s="1392"/>
      <c r="M327" s="1392"/>
      <c r="N327" s="1392"/>
      <c r="O327" s="1393"/>
      <c r="P327" s="154"/>
      <c r="Q327" s="1373"/>
      <c r="R327" s="1373"/>
      <c r="S327" s="1373"/>
      <c r="T327" s="1373"/>
      <c r="U327" s="1373"/>
      <c r="V327" s="1373"/>
      <c r="W327" s="1373"/>
      <c r="X327" s="1373"/>
      <c r="Y327" s="1373"/>
      <c r="Z327" s="1373"/>
      <c r="AA327" s="1373"/>
      <c r="AB327" s="1373"/>
      <c r="AC327" s="1373"/>
      <c r="AD327" s="1373"/>
      <c r="AE327" s="1373"/>
      <c r="AF327" s="1373"/>
      <c r="AG327" s="1373"/>
      <c r="AH327" s="1373"/>
      <c r="AI327" s="1373"/>
      <c r="AJ327" s="142"/>
    </row>
    <row r="328" spans="3:38" ht="16.149999999999999" customHeight="1">
      <c r="C328" s="1203"/>
      <c r="D328" s="1204"/>
      <c r="E328" s="1204"/>
      <c r="F328" s="1204"/>
      <c r="G328" s="1204"/>
      <c r="H328" s="1386"/>
      <c r="I328" s="1391"/>
      <c r="J328" s="1392"/>
      <c r="K328" s="1392"/>
      <c r="L328" s="1392"/>
      <c r="M328" s="1392"/>
      <c r="N328" s="1392"/>
      <c r="O328" s="1393"/>
      <c r="P328" s="154"/>
      <c r="Q328" s="1373"/>
      <c r="R328" s="1373"/>
      <c r="S328" s="1373"/>
      <c r="T328" s="1373"/>
      <c r="U328" s="1373"/>
      <c r="V328" s="1373"/>
      <c r="W328" s="1373"/>
      <c r="X328" s="1373"/>
      <c r="Y328" s="1373"/>
      <c r="Z328" s="1373"/>
      <c r="AA328" s="1373"/>
      <c r="AB328" s="1373"/>
      <c r="AC328" s="1373"/>
      <c r="AD328" s="1373"/>
      <c r="AE328" s="1373"/>
      <c r="AF328" s="1373"/>
      <c r="AG328" s="1373"/>
      <c r="AH328" s="1373"/>
      <c r="AI328" s="1373"/>
      <c r="AJ328" s="142"/>
    </row>
    <row r="329" spans="3:38" ht="16.149999999999999" customHeight="1">
      <c r="C329" s="1203"/>
      <c r="D329" s="1204"/>
      <c r="E329" s="1204"/>
      <c r="F329" s="1204"/>
      <c r="G329" s="1204"/>
      <c r="H329" s="1386"/>
      <c r="I329" s="1391"/>
      <c r="J329" s="1392"/>
      <c r="K329" s="1392"/>
      <c r="L329" s="1392"/>
      <c r="M329" s="1392"/>
      <c r="N329" s="1392"/>
      <c r="O329" s="1393"/>
      <c r="P329" s="154"/>
      <c r="Q329" s="1373"/>
      <c r="R329" s="1373"/>
      <c r="S329" s="1373"/>
      <c r="T329" s="1373"/>
      <c r="U329" s="1373"/>
      <c r="V329" s="1373"/>
      <c r="W329" s="1373"/>
      <c r="X329" s="1373"/>
      <c r="Y329" s="1373"/>
      <c r="Z329" s="1373"/>
      <c r="AA329" s="1373"/>
      <c r="AB329" s="1373"/>
      <c r="AC329" s="1373"/>
      <c r="AD329" s="1373"/>
      <c r="AE329" s="1373"/>
      <c r="AF329" s="1373"/>
      <c r="AG329" s="1373"/>
      <c r="AH329" s="1373"/>
      <c r="AI329" s="1373"/>
      <c r="AJ329" s="142"/>
    </row>
    <row r="330" spans="3:38" ht="6" customHeight="1">
      <c r="C330" s="1206"/>
      <c r="D330" s="1207"/>
      <c r="E330" s="1207"/>
      <c r="F330" s="1207"/>
      <c r="G330" s="1207"/>
      <c r="H330" s="1387"/>
      <c r="I330" s="1394"/>
      <c r="J330" s="1395"/>
      <c r="K330" s="1395"/>
      <c r="L330" s="1395"/>
      <c r="M330" s="1395"/>
      <c r="N330" s="1395"/>
      <c r="O330" s="1396"/>
      <c r="P330" s="168"/>
      <c r="Q330" s="173">
        <f>入力用②!Q339</f>
        <v>0</v>
      </c>
      <c r="R330" s="173">
        <f>入力用②!R339</f>
        <v>0</v>
      </c>
      <c r="S330" s="173">
        <f>入力用②!S339</f>
        <v>0</v>
      </c>
      <c r="T330" s="173">
        <f>入力用②!T339</f>
        <v>0</v>
      </c>
      <c r="U330" s="173">
        <f>入力用②!U339</f>
        <v>0</v>
      </c>
      <c r="V330" s="173">
        <f>入力用②!V339</f>
        <v>0</v>
      </c>
      <c r="W330" s="173">
        <f>入力用②!W339</f>
        <v>0</v>
      </c>
      <c r="X330" s="173">
        <f>入力用②!X339</f>
        <v>0</v>
      </c>
      <c r="Y330" s="173">
        <f>入力用②!Y339</f>
        <v>0</v>
      </c>
      <c r="Z330" s="173">
        <f>入力用②!Z339</f>
        <v>0</v>
      </c>
      <c r="AA330" s="173">
        <f>入力用②!AA339</f>
        <v>0</v>
      </c>
      <c r="AB330" s="173">
        <f>入力用②!AB339</f>
        <v>0</v>
      </c>
      <c r="AC330" s="173">
        <f>入力用②!AC339</f>
        <v>0</v>
      </c>
      <c r="AD330" s="173">
        <f>入力用②!AD339</f>
        <v>0</v>
      </c>
      <c r="AE330" s="173">
        <f>入力用②!AE339</f>
        <v>0</v>
      </c>
      <c r="AF330" s="173">
        <f>入力用②!AF339</f>
        <v>0</v>
      </c>
      <c r="AG330" s="173">
        <f>入力用②!AG339</f>
        <v>0</v>
      </c>
      <c r="AH330" s="173">
        <f>入力用②!AH339</f>
        <v>0</v>
      </c>
      <c r="AI330" s="173">
        <f>入力用②!AI339</f>
        <v>0</v>
      </c>
      <c r="AJ330" s="143"/>
    </row>
    <row r="331" spans="3:38">
      <c r="C331" s="166"/>
      <c r="D331" s="166"/>
      <c r="E331" s="166"/>
      <c r="F331" s="166"/>
      <c r="G331" s="166"/>
      <c r="H331" s="166"/>
      <c r="I331" s="169"/>
      <c r="J331" s="169"/>
      <c r="K331" s="169"/>
      <c r="L331" s="169"/>
      <c r="M331" s="169"/>
      <c r="N331" s="169"/>
      <c r="O331" s="169"/>
      <c r="P331" s="170"/>
      <c r="Q331" s="170"/>
      <c r="R331" s="170"/>
      <c r="S331" s="170"/>
      <c r="T331" s="170"/>
      <c r="U331" s="170"/>
      <c r="V331" s="170"/>
      <c r="W331" s="170"/>
      <c r="X331" s="170"/>
      <c r="Y331" s="170"/>
      <c r="Z331" s="170"/>
      <c r="AA331" s="170"/>
      <c r="AB331" s="170"/>
      <c r="AC331" s="170"/>
      <c r="AD331" s="170"/>
      <c r="AE331" s="170"/>
      <c r="AF331" s="170"/>
    </row>
    <row r="332" spans="3:38" ht="16.149999999999999" customHeight="1">
      <c r="AG332" s="1065">
        <f ca="1">NOW()</f>
        <v>46149.615600810183</v>
      </c>
      <c r="AH332" s="1065"/>
      <c r="AI332" s="1065"/>
      <c r="AJ332" s="1065"/>
      <c r="AK332" s="1065"/>
      <c r="AL332" s="1065"/>
    </row>
    <row r="333" spans="3:38" ht="16.149999999999999" customHeight="1">
      <c r="AL333" s="98" t="str">
        <f>"Ver. "&amp;入力用②!$BB$1</f>
        <v>Ver. 240829</v>
      </c>
    </row>
    <row r="334" spans="3:38" ht="16.149999999999999" customHeight="1">
      <c r="C334" s="167"/>
      <c r="D334" s="167"/>
      <c r="E334" s="167"/>
      <c r="F334" s="167"/>
      <c r="G334" s="167"/>
      <c r="H334" s="167"/>
      <c r="I334" s="171"/>
      <c r="J334" s="171"/>
      <c r="K334" s="171"/>
      <c r="L334" s="171"/>
      <c r="M334" s="171"/>
      <c r="N334" s="171"/>
      <c r="O334" s="171"/>
      <c r="P334" s="170"/>
      <c r="Q334" s="170"/>
      <c r="R334" s="170"/>
      <c r="S334" s="170"/>
      <c r="T334" s="170"/>
      <c r="U334" s="170"/>
      <c r="V334" s="170"/>
      <c r="W334" s="170"/>
      <c r="X334" s="170"/>
      <c r="Y334" s="170"/>
      <c r="Z334" s="170"/>
      <c r="AA334" s="170"/>
      <c r="AB334" s="170"/>
      <c r="AC334" s="170"/>
      <c r="AD334" s="170"/>
      <c r="AE334" s="170"/>
      <c r="AF334" s="170"/>
      <c r="AG334" s="170"/>
      <c r="AH334" s="170"/>
      <c r="AI334" s="170"/>
      <c r="AJ334" s="170"/>
    </row>
    <row r="335" spans="3:38" ht="6" customHeight="1">
      <c r="C335" s="1285" t="s">
        <v>199</v>
      </c>
      <c r="D335" s="1383"/>
      <c r="E335" s="1383"/>
      <c r="F335" s="1383"/>
      <c r="G335" s="1383"/>
      <c r="H335" s="1384"/>
      <c r="I335" s="172"/>
      <c r="J335" s="172"/>
      <c r="K335" s="172"/>
      <c r="L335" s="172"/>
      <c r="M335" s="172"/>
      <c r="N335" s="172"/>
      <c r="O335" s="172"/>
      <c r="P335" s="172"/>
      <c r="Q335" s="172"/>
      <c r="R335" s="172"/>
      <c r="S335" s="172"/>
      <c r="T335" s="172"/>
      <c r="U335" s="172"/>
      <c r="V335" s="172"/>
      <c r="W335" s="172"/>
      <c r="X335" s="172"/>
      <c r="Y335" s="172"/>
      <c r="Z335" s="172"/>
      <c r="AA335" s="172"/>
      <c r="AB335" s="172"/>
      <c r="AC335" s="172"/>
      <c r="AD335" s="172"/>
      <c r="AE335" s="172"/>
      <c r="AF335" s="172"/>
      <c r="AG335" s="172"/>
      <c r="AH335" s="172"/>
      <c r="AI335" s="172"/>
      <c r="AJ335" s="174"/>
    </row>
    <row r="336" spans="3:38" ht="16.149999999999999" customHeight="1">
      <c r="C336" s="1376"/>
      <c r="D336" s="983"/>
      <c r="E336" s="983"/>
      <c r="F336" s="983"/>
      <c r="G336" s="983"/>
      <c r="H336" s="1377"/>
      <c r="I336" s="82"/>
      <c r="J336" s="160" t="str">
        <f>IF(入力用②!BF344=TRUE,"■","")</f>
        <v/>
      </c>
      <c r="K336" s="82"/>
      <c r="L336" s="82" t="s">
        <v>200</v>
      </c>
      <c r="M336" s="82"/>
      <c r="N336" s="82"/>
      <c r="O336" s="82"/>
      <c r="P336" s="82"/>
      <c r="Q336" s="82"/>
      <c r="R336" s="82"/>
      <c r="S336" s="82"/>
      <c r="T336" s="82"/>
      <c r="U336" s="82"/>
      <c r="V336" s="82"/>
      <c r="W336" s="82"/>
      <c r="X336" s="82"/>
      <c r="Y336" s="82"/>
      <c r="Z336" s="82"/>
      <c r="AA336" s="82"/>
      <c r="AB336" s="82"/>
      <c r="AC336" s="82"/>
      <c r="AD336" s="82"/>
      <c r="AE336" s="82"/>
      <c r="AF336" s="82"/>
      <c r="AG336" s="82"/>
      <c r="AH336" s="82"/>
      <c r="AI336" s="82"/>
      <c r="AJ336" s="163"/>
    </row>
    <row r="337" spans="3:36" ht="6" customHeight="1">
      <c r="C337" s="1378"/>
      <c r="D337" s="983"/>
      <c r="E337" s="983"/>
      <c r="F337" s="983"/>
      <c r="G337" s="983"/>
      <c r="H337" s="1377"/>
      <c r="I337" s="82"/>
      <c r="J337" s="82"/>
      <c r="K337" s="82"/>
      <c r="L337" s="82"/>
      <c r="M337" s="82"/>
      <c r="N337" s="82"/>
      <c r="O337" s="82"/>
      <c r="P337" s="82"/>
      <c r="Q337" s="82"/>
      <c r="R337" s="82"/>
      <c r="S337" s="82"/>
      <c r="T337" s="82"/>
      <c r="U337" s="82"/>
      <c r="V337" s="82"/>
      <c r="W337" s="82"/>
      <c r="X337" s="82"/>
      <c r="Y337" s="82"/>
      <c r="Z337" s="82"/>
      <c r="AA337" s="82"/>
      <c r="AB337" s="82"/>
      <c r="AC337" s="82"/>
      <c r="AD337" s="82"/>
      <c r="AE337" s="82"/>
      <c r="AF337" s="82"/>
      <c r="AG337" s="82"/>
      <c r="AH337" s="82"/>
      <c r="AI337" s="82"/>
      <c r="AJ337" s="163"/>
    </row>
    <row r="338" spans="3:36" ht="16.149999999999999" customHeight="1">
      <c r="C338" s="1378"/>
      <c r="D338" s="983"/>
      <c r="E338" s="983"/>
      <c r="F338" s="983"/>
      <c r="G338" s="983"/>
      <c r="H338" s="1377"/>
      <c r="I338" s="82"/>
      <c r="J338" s="160" t="str">
        <f>IF(入力用②!BF346=TRUE,"■","")</f>
        <v/>
      </c>
      <c r="K338" s="82"/>
      <c r="L338" s="82" t="s">
        <v>201</v>
      </c>
      <c r="M338" s="82"/>
      <c r="N338" s="82"/>
      <c r="O338" s="82"/>
      <c r="P338" s="82"/>
      <c r="Q338" s="82"/>
      <c r="R338" s="82"/>
      <c r="S338" s="82"/>
      <c r="T338" s="82"/>
      <c r="U338" s="82"/>
      <c r="V338" s="82"/>
      <c r="W338" s="82"/>
      <c r="X338" s="82"/>
      <c r="Y338" s="82"/>
      <c r="Z338" s="82"/>
      <c r="AA338" s="82"/>
      <c r="AB338" s="82"/>
      <c r="AC338" s="82"/>
      <c r="AD338" s="82"/>
      <c r="AE338" s="82"/>
      <c r="AF338" s="82"/>
      <c r="AG338" s="82"/>
      <c r="AH338" s="82"/>
      <c r="AI338" s="82"/>
      <c r="AJ338" s="163"/>
    </row>
    <row r="339" spans="3:36" ht="6" customHeight="1">
      <c r="C339" s="1378"/>
      <c r="D339" s="983"/>
      <c r="E339" s="983"/>
      <c r="F339" s="983"/>
      <c r="G339" s="983"/>
      <c r="H339" s="1377"/>
      <c r="I339" s="82"/>
      <c r="J339" s="82"/>
      <c r="K339" s="82"/>
      <c r="L339" s="82"/>
      <c r="M339" s="82"/>
      <c r="N339" s="82"/>
      <c r="O339" s="82"/>
      <c r="P339" s="82"/>
      <c r="Q339" s="82"/>
      <c r="R339" s="82"/>
      <c r="S339" s="82"/>
      <c r="T339" s="82"/>
      <c r="U339" s="82"/>
      <c r="V339" s="82"/>
      <c r="W339" s="82"/>
      <c r="X339" s="82"/>
      <c r="Y339" s="82"/>
      <c r="Z339" s="82"/>
      <c r="AA339" s="82"/>
      <c r="AB339" s="82"/>
      <c r="AC339" s="82"/>
      <c r="AD339" s="82"/>
      <c r="AE339" s="82"/>
      <c r="AF339" s="82"/>
      <c r="AG339" s="82"/>
      <c r="AH339" s="82"/>
      <c r="AI339" s="82"/>
      <c r="AJ339" s="163"/>
    </row>
    <row r="340" spans="3:36" ht="16.149999999999999" customHeight="1">
      <c r="C340" s="1378"/>
      <c r="D340" s="983"/>
      <c r="E340" s="983"/>
      <c r="F340" s="983"/>
      <c r="G340" s="983"/>
      <c r="H340" s="1377"/>
      <c r="I340" s="82"/>
      <c r="J340" s="160" t="str">
        <f>IF(入力用②!BF348=TRUE,"■","")</f>
        <v/>
      </c>
      <c r="K340" s="82"/>
      <c r="L340" s="82" t="s">
        <v>202</v>
      </c>
      <c r="M340" s="82"/>
      <c r="N340" s="82"/>
      <c r="O340" s="82"/>
      <c r="P340" s="82"/>
      <c r="Q340" s="82"/>
      <c r="R340" s="82"/>
      <c r="S340" s="82"/>
      <c r="T340" s="82"/>
      <c r="U340" s="82"/>
      <c r="V340" s="82"/>
      <c r="W340" s="82"/>
      <c r="X340" s="82"/>
      <c r="Y340" s="82"/>
      <c r="Z340" s="82"/>
      <c r="AA340" s="82"/>
      <c r="AB340" s="82"/>
      <c r="AC340" s="82"/>
      <c r="AD340" s="82"/>
      <c r="AE340" s="82"/>
      <c r="AF340" s="82"/>
      <c r="AG340" s="82"/>
      <c r="AH340" s="82"/>
      <c r="AI340" s="82"/>
      <c r="AJ340" s="163"/>
    </row>
    <row r="341" spans="3:36" ht="6" customHeight="1">
      <c r="C341" s="1378"/>
      <c r="D341" s="983"/>
      <c r="E341" s="983"/>
      <c r="F341" s="983"/>
      <c r="G341" s="983"/>
      <c r="H341" s="1377"/>
      <c r="I341" s="82"/>
      <c r="J341" s="82"/>
      <c r="K341" s="82"/>
      <c r="L341" s="82"/>
      <c r="M341" s="82"/>
      <c r="N341" s="82"/>
      <c r="O341" s="82"/>
      <c r="P341" s="82"/>
      <c r="Q341" s="82"/>
      <c r="R341" s="82"/>
      <c r="S341" s="82"/>
      <c r="T341" s="82"/>
      <c r="U341" s="82"/>
      <c r="V341" s="82"/>
      <c r="W341" s="82"/>
      <c r="X341" s="82"/>
      <c r="Y341" s="82"/>
      <c r="Z341" s="82"/>
      <c r="AA341" s="82"/>
      <c r="AB341" s="82"/>
      <c r="AC341" s="82"/>
      <c r="AD341" s="82"/>
      <c r="AE341" s="82"/>
      <c r="AF341" s="82"/>
      <c r="AG341" s="82"/>
      <c r="AH341" s="82"/>
      <c r="AI341" s="82"/>
      <c r="AJ341" s="163"/>
    </row>
    <row r="342" spans="3:36" ht="16.149999999999999" customHeight="1">
      <c r="C342" s="1378"/>
      <c r="D342" s="983"/>
      <c r="E342" s="983"/>
      <c r="F342" s="983"/>
      <c r="G342" s="983"/>
      <c r="H342" s="1377"/>
      <c r="I342" s="82"/>
      <c r="J342" s="160" t="str">
        <f>IF(入力用②!BF350=TRUE,"■","")</f>
        <v/>
      </c>
      <c r="K342" s="82"/>
      <c r="L342" s="82" t="s">
        <v>193</v>
      </c>
      <c r="M342" s="82"/>
      <c r="N342" s="82"/>
      <c r="O342" s="82"/>
      <c r="P342" s="82"/>
      <c r="Q342" s="82"/>
      <c r="R342" s="82"/>
      <c r="S342" s="82"/>
      <c r="T342" s="82"/>
      <c r="U342" s="82"/>
      <c r="V342" s="82"/>
      <c r="W342" s="82"/>
      <c r="X342" s="82"/>
      <c r="Y342" s="82"/>
      <c r="Z342" s="82"/>
      <c r="AA342" s="82"/>
      <c r="AB342" s="82"/>
      <c r="AC342" s="82"/>
      <c r="AD342" s="82"/>
      <c r="AE342" s="82"/>
      <c r="AF342" s="82"/>
      <c r="AG342" s="82"/>
      <c r="AH342" s="82"/>
      <c r="AI342" s="82"/>
      <c r="AJ342" s="163"/>
    </row>
    <row r="343" spans="3:36" ht="6" customHeight="1">
      <c r="C343" s="1378"/>
      <c r="D343" s="983"/>
      <c r="E343" s="983"/>
      <c r="F343" s="983"/>
      <c r="G343" s="983"/>
      <c r="H343" s="1377"/>
      <c r="I343" s="159"/>
      <c r="J343" s="161"/>
      <c r="K343" s="161"/>
      <c r="L343" s="161"/>
      <c r="M343" s="161"/>
      <c r="N343" s="161"/>
      <c r="O343" s="161"/>
      <c r="P343" s="161"/>
      <c r="Q343" s="161"/>
      <c r="R343" s="161"/>
      <c r="S343" s="161"/>
      <c r="T343" s="161"/>
      <c r="U343" s="161"/>
      <c r="V343" s="161"/>
      <c r="W343" s="161"/>
      <c r="X343" s="161"/>
      <c r="Y343" s="161"/>
      <c r="Z343" s="161"/>
      <c r="AA343" s="161"/>
      <c r="AB343" s="161"/>
      <c r="AC343" s="161"/>
      <c r="AD343" s="161"/>
      <c r="AE343" s="161"/>
      <c r="AF343" s="161"/>
      <c r="AG343" s="161"/>
      <c r="AH343" s="161"/>
      <c r="AI343" s="161"/>
      <c r="AJ343" s="165"/>
    </row>
    <row r="344" spans="3:36" ht="16.149999999999999" customHeight="1">
      <c r="C344" s="1378"/>
      <c r="D344" s="983"/>
      <c r="E344" s="983"/>
      <c r="F344" s="983"/>
      <c r="G344" s="983"/>
      <c r="H344" s="1377"/>
      <c r="I344" s="158" t="s">
        <v>179</v>
      </c>
      <c r="J344" s="82"/>
      <c r="K344" s="82"/>
      <c r="L344" s="82"/>
      <c r="M344" s="82"/>
      <c r="N344" s="82"/>
      <c r="O344" s="82"/>
      <c r="P344" s="82"/>
      <c r="Q344" s="82"/>
      <c r="R344" s="82"/>
      <c r="S344" s="82"/>
      <c r="T344" s="82"/>
      <c r="U344" s="82"/>
      <c r="V344" s="82"/>
      <c r="W344" s="82"/>
      <c r="X344" s="82"/>
      <c r="Y344" s="82"/>
      <c r="Z344" s="82"/>
      <c r="AA344" s="82"/>
      <c r="AB344" s="82"/>
      <c r="AC344" s="82"/>
      <c r="AD344" s="82"/>
      <c r="AE344" s="82"/>
      <c r="AF344" s="82"/>
      <c r="AG344" s="82"/>
      <c r="AH344" s="82"/>
      <c r="AI344" s="82"/>
      <c r="AJ344" s="163"/>
    </row>
    <row r="345" spans="3:36" ht="9" customHeight="1">
      <c r="C345" s="1378"/>
      <c r="D345" s="983"/>
      <c r="E345" s="983"/>
      <c r="F345" s="983"/>
      <c r="G345" s="983"/>
      <c r="H345" s="1377"/>
      <c r="I345" s="158"/>
      <c r="J345" s="82"/>
      <c r="K345" s="82"/>
      <c r="L345" s="82"/>
      <c r="M345" s="82"/>
      <c r="N345" s="82"/>
      <c r="O345" s="82"/>
      <c r="P345" s="82"/>
      <c r="Q345" s="82"/>
      <c r="R345" s="82"/>
      <c r="S345" s="82"/>
      <c r="T345" s="82"/>
      <c r="U345" s="82"/>
      <c r="V345" s="82"/>
      <c r="W345" s="82"/>
      <c r="X345" s="82"/>
      <c r="Y345" s="82"/>
      <c r="Z345" s="82"/>
      <c r="AA345" s="82"/>
      <c r="AB345" s="82"/>
      <c r="AC345" s="82"/>
      <c r="AD345" s="82"/>
      <c r="AE345" s="82"/>
      <c r="AF345" s="82"/>
      <c r="AG345" s="82"/>
      <c r="AH345" s="82"/>
      <c r="AI345" s="82"/>
      <c r="AJ345" s="163"/>
    </row>
    <row r="346" spans="3:36" ht="16.149999999999999" customHeight="1">
      <c r="C346" s="1378"/>
      <c r="D346" s="983"/>
      <c r="E346" s="983"/>
      <c r="F346" s="983"/>
      <c r="G346" s="983"/>
      <c r="H346" s="1377"/>
      <c r="I346" s="154"/>
      <c r="J346" s="1373">
        <f>入力用②!I353</f>
        <v>0</v>
      </c>
      <c r="K346" s="1373"/>
      <c r="L346" s="1373"/>
      <c r="M346" s="1373"/>
      <c r="N346" s="1373"/>
      <c r="O346" s="1373"/>
      <c r="P346" s="1373"/>
      <c r="Q346" s="1373"/>
      <c r="R346" s="1373"/>
      <c r="S346" s="1373"/>
      <c r="T346" s="1373"/>
      <c r="U346" s="1373"/>
      <c r="V346" s="1373"/>
      <c r="W346" s="1373"/>
      <c r="X346" s="1373"/>
      <c r="Y346" s="1373"/>
      <c r="Z346" s="1373"/>
      <c r="AA346" s="1373"/>
      <c r="AB346" s="1373"/>
      <c r="AC346" s="1373"/>
      <c r="AD346" s="1373"/>
      <c r="AE346" s="1373"/>
      <c r="AF346" s="1373"/>
      <c r="AG346" s="1373"/>
      <c r="AH346" s="1373"/>
      <c r="AI346" s="1373"/>
      <c r="AJ346" s="142"/>
    </row>
    <row r="347" spans="3:36" ht="16.149999999999999" customHeight="1">
      <c r="C347" s="1378"/>
      <c r="D347" s="983"/>
      <c r="E347" s="983"/>
      <c r="F347" s="983"/>
      <c r="G347" s="983"/>
      <c r="H347" s="1377"/>
      <c r="I347" s="154"/>
      <c r="J347" s="1373"/>
      <c r="K347" s="1373"/>
      <c r="L347" s="1373"/>
      <c r="M347" s="1373"/>
      <c r="N347" s="1373"/>
      <c r="O347" s="1373"/>
      <c r="P347" s="1373"/>
      <c r="Q347" s="1373"/>
      <c r="R347" s="1373"/>
      <c r="S347" s="1373"/>
      <c r="T347" s="1373"/>
      <c r="U347" s="1373"/>
      <c r="V347" s="1373"/>
      <c r="W347" s="1373"/>
      <c r="X347" s="1373"/>
      <c r="Y347" s="1373"/>
      <c r="Z347" s="1373"/>
      <c r="AA347" s="1373"/>
      <c r="AB347" s="1373"/>
      <c r="AC347" s="1373"/>
      <c r="AD347" s="1373"/>
      <c r="AE347" s="1373"/>
      <c r="AF347" s="1373"/>
      <c r="AG347" s="1373"/>
      <c r="AH347" s="1373"/>
      <c r="AI347" s="1373"/>
      <c r="AJ347" s="142"/>
    </row>
    <row r="348" spans="3:36" ht="16.149999999999999" customHeight="1">
      <c r="C348" s="1378"/>
      <c r="D348" s="983"/>
      <c r="E348" s="983"/>
      <c r="F348" s="983"/>
      <c r="G348" s="983"/>
      <c r="H348" s="1377"/>
      <c r="I348" s="154"/>
      <c r="J348" s="1373"/>
      <c r="K348" s="1373"/>
      <c r="L348" s="1373"/>
      <c r="M348" s="1373"/>
      <c r="N348" s="1373"/>
      <c r="O348" s="1373"/>
      <c r="P348" s="1373"/>
      <c r="Q348" s="1373"/>
      <c r="R348" s="1373"/>
      <c r="S348" s="1373"/>
      <c r="T348" s="1373"/>
      <c r="U348" s="1373"/>
      <c r="V348" s="1373"/>
      <c r="W348" s="1373"/>
      <c r="X348" s="1373"/>
      <c r="Y348" s="1373"/>
      <c r="Z348" s="1373"/>
      <c r="AA348" s="1373"/>
      <c r="AB348" s="1373"/>
      <c r="AC348" s="1373"/>
      <c r="AD348" s="1373"/>
      <c r="AE348" s="1373"/>
      <c r="AF348" s="1373"/>
      <c r="AG348" s="1373"/>
      <c r="AH348" s="1373"/>
      <c r="AI348" s="1373"/>
      <c r="AJ348" s="142"/>
    </row>
    <row r="349" spans="3:36" ht="16.149999999999999" customHeight="1">
      <c r="C349" s="1378"/>
      <c r="D349" s="983"/>
      <c r="E349" s="983"/>
      <c r="F349" s="983"/>
      <c r="G349" s="983"/>
      <c r="H349" s="1377"/>
      <c r="I349" s="154"/>
      <c r="J349" s="1373"/>
      <c r="K349" s="1373"/>
      <c r="L349" s="1373"/>
      <c r="M349" s="1373"/>
      <c r="N349" s="1373"/>
      <c r="O349" s="1373"/>
      <c r="P349" s="1373"/>
      <c r="Q349" s="1373"/>
      <c r="R349" s="1373"/>
      <c r="S349" s="1373"/>
      <c r="T349" s="1373"/>
      <c r="U349" s="1373"/>
      <c r="V349" s="1373"/>
      <c r="W349" s="1373"/>
      <c r="X349" s="1373"/>
      <c r="Y349" s="1373"/>
      <c r="Z349" s="1373"/>
      <c r="AA349" s="1373"/>
      <c r="AB349" s="1373"/>
      <c r="AC349" s="1373"/>
      <c r="AD349" s="1373"/>
      <c r="AE349" s="1373"/>
      <c r="AF349" s="1373"/>
      <c r="AG349" s="1373"/>
      <c r="AH349" s="1373"/>
      <c r="AI349" s="1373"/>
      <c r="AJ349" s="142"/>
    </row>
    <row r="350" spans="3:36" ht="16.149999999999999" customHeight="1">
      <c r="C350" s="1378"/>
      <c r="D350" s="983"/>
      <c r="E350" s="983"/>
      <c r="F350" s="983"/>
      <c r="G350" s="983"/>
      <c r="H350" s="1377"/>
      <c r="I350" s="154"/>
      <c r="J350" s="1373"/>
      <c r="K350" s="1373"/>
      <c r="L350" s="1373"/>
      <c r="M350" s="1373"/>
      <c r="N350" s="1373"/>
      <c r="O350" s="1373"/>
      <c r="P350" s="1373"/>
      <c r="Q350" s="1373"/>
      <c r="R350" s="1373"/>
      <c r="S350" s="1373"/>
      <c r="T350" s="1373"/>
      <c r="U350" s="1373"/>
      <c r="V350" s="1373"/>
      <c r="W350" s="1373"/>
      <c r="X350" s="1373"/>
      <c r="Y350" s="1373"/>
      <c r="Z350" s="1373"/>
      <c r="AA350" s="1373"/>
      <c r="AB350" s="1373"/>
      <c r="AC350" s="1373"/>
      <c r="AD350" s="1373"/>
      <c r="AE350" s="1373"/>
      <c r="AF350" s="1373"/>
      <c r="AG350" s="1373"/>
      <c r="AH350" s="1373"/>
      <c r="AI350" s="1373"/>
      <c r="AJ350" s="142"/>
    </row>
    <row r="351" spans="3:36" ht="16.149999999999999" customHeight="1">
      <c r="C351" s="1378"/>
      <c r="D351" s="983"/>
      <c r="E351" s="983"/>
      <c r="F351" s="983"/>
      <c r="G351" s="983"/>
      <c r="H351" s="1377"/>
      <c r="I351" s="154"/>
      <c r="J351" s="1373"/>
      <c r="K351" s="1373"/>
      <c r="L351" s="1373"/>
      <c r="M351" s="1373"/>
      <c r="N351" s="1373"/>
      <c r="O351" s="1373"/>
      <c r="P351" s="1373"/>
      <c r="Q351" s="1373"/>
      <c r="R351" s="1373"/>
      <c r="S351" s="1373"/>
      <c r="T351" s="1373"/>
      <c r="U351" s="1373"/>
      <c r="V351" s="1373"/>
      <c r="W351" s="1373"/>
      <c r="X351" s="1373"/>
      <c r="Y351" s="1373"/>
      <c r="Z351" s="1373"/>
      <c r="AA351" s="1373"/>
      <c r="AB351" s="1373"/>
      <c r="AC351" s="1373"/>
      <c r="AD351" s="1373"/>
      <c r="AE351" s="1373"/>
      <c r="AF351" s="1373"/>
      <c r="AG351" s="1373"/>
      <c r="AH351" s="1373"/>
      <c r="AI351" s="1373"/>
      <c r="AJ351" s="142"/>
    </row>
    <row r="352" spans="3:36" ht="16.149999999999999" customHeight="1">
      <c r="C352" s="1378"/>
      <c r="D352" s="983"/>
      <c r="E352" s="983"/>
      <c r="F352" s="983"/>
      <c r="G352" s="983"/>
      <c r="H352" s="1377"/>
      <c r="I352" s="154"/>
      <c r="J352" s="1373"/>
      <c r="K352" s="1373"/>
      <c r="L352" s="1373"/>
      <c r="M352" s="1373"/>
      <c r="N352" s="1373"/>
      <c r="O352" s="1373"/>
      <c r="P352" s="1373"/>
      <c r="Q352" s="1373"/>
      <c r="R352" s="1373"/>
      <c r="S352" s="1373"/>
      <c r="T352" s="1373"/>
      <c r="U352" s="1373"/>
      <c r="V352" s="1373"/>
      <c r="W352" s="1373"/>
      <c r="X352" s="1373"/>
      <c r="Y352" s="1373"/>
      <c r="Z352" s="1373"/>
      <c r="AA352" s="1373"/>
      <c r="AB352" s="1373"/>
      <c r="AC352" s="1373"/>
      <c r="AD352" s="1373"/>
      <c r="AE352" s="1373"/>
      <c r="AF352" s="1373"/>
      <c r="AG352" s="1373"/>
      <c r="AH352" s="1373"/>
      <c r="AI352" s="1373"/>
      <c r="AJ352" s="142"/>
    </row>
    <row r="353" spans="3:36" ht="16.149999999999999" customHeight="1">
      <c r="C353" s="1378"/>
      <c r="D353" s="983"/>
      <c r="E353" s="983"/>
      <c r="F353" s="983"/>
      <c r="G353" s="983"/>
      <c r="H353" s="1377"/>
      <c r="I353" s="154"/>
      <c r="J353" s="1373"/>
      <c r="K353" s="1373"/>
      <c r="L353" s="1373"/>
      <c r="M353" s="1373"/>
      <c r="N353" s="1373"/>
      <c r="O353" s="1373"/>
      <c r="P353" s="1373"/>
      <c r="Q353" s="1373"/>
      <c r="R353" s="1373"/>
      <c r="S353" s="1373"/>
      <c r="T353" s="1373"/>
      <c r="U353" s="1373"/>
      <c r="V353" s="1373"/>
      <c r="W353" s="1373"/>
      <c r="X353" s="1373"/>
      <c r="Y353" s="1373"/>
      <c r="Z353" s="1373"/>
      <c r="AA353" s="1373"/>
      <c r="AB353" s="1373"/>
      <c r="AC353" s="1373"/>
      <c r="AD353" s="1373"/>
      <c r="AE353" s="1373"/>
      <c r="AF353" s="1373"/>
      <c r="AG353" s="1373"/>
      <c r="AH353" s="1373"/>
      <c r="AI353" s="1373"/>
      <c r="AJ353" s="142"/>
    </row>
    <row r="354" spans="3:36" ht="9" customHeight="1">
      <c r="C354" s="1379"/>
      <c r="D354" s="780"/>
      <c r="E354" s="780"/>
      <c r="F354" s="780"/>
      <c r="G354" s="780"/>
      <c r="H354" s="1380"/>
      <c r="I354" s="155"/>
      <c r="J354" s="83"/>
      <c r="K354" s="83"/>
      <c r="L354" s="83"/>
      <c r="M354" s="83"/>
      <c r="N354" s="83"/>
      <c r="O354" s="83"/>
      <c r="P354" s="83"/>
      <c r="Q354" s="83"/>
      <c r="R354" s="83"/>
      <c r="S354" s="83"/>
      <c r="T354" s="83"/>
      <c r="U354" s="83"/>
      <c r="V354" s="83"/>
      <c r="W354" s="83"/>
      <c r="X354" s="83"/>
      <c r="Y354" s="83"/>
      <c r="Z354" s="83"/>
      <c r="AA354" s="83"/>
      <c r="AB354" s="83"/>
      <c r="AC354" s="83"/>
      <c r="AD354" s="83"/>
      <c r="AE354" s="83"/>
      <c r="AF354" s="83"/>
      <c r="AG354" s="83"/>
      <c r="AH354" s="83"/>
      <c r="AI354" s="83"/>
      <c r="AJ354" s="164"/>
    </row>
    <row r="355" spans="3:36" ht="16.149999999999999" customHeight="1">
      <c r="C355" s="1277" t="s">
        <v>203</v>
      </c>
      <c r="D355" s="1278"/>
      <c r="E355" s="1278"/>
      <c r="F355" s="1278"/>
      <c r="G355" s="1278"/>
      <c r="H355" s="1279"/>
      <c r="I355" s="158" t="s">
        <v>179</v>
      </c>
      <c r="J355" s="82"/>
      <c r="K355" s="82"/>
      <c r="L355" s="82"/>
      <c r="M355" s="82"/>
      <c r="N355" s="82"/>
      <c r="O355" s="82"/>
      <c r="P355" s="82"/>
      <c r="Q355" s="82"/>
      <c r="R355" s="82"/>
      <c r="S355" s="82"/>
      <c r="T355" s="82"/>
      <c r="U355" s="82"/>
      <c r="V355" s="82"/>
      <c r="W355" s="82"/>
      <c r="X355" s="82"/>
      <c r="Y355" s="82"/>
      <c r="Z355" s="82"/>
      <c r="AA355" s="82"/>
      <c r="AB355" s="82"/>
      <c r="AC355" s="82"/>
      <c r="AD355" s="82"/>
      <c r="AE355" s="82"/>
      <c r="AF355" s="82"/>
      <c r="AG355" s="82"/>
      <c r="AH355" s="82"/>
      <c r="AI355" s="82"/>
      <c r="AJ355" s="163"/>
    </row>
    <row r="356" spans="3:36" ht="9" customHeight="1">
      <c r="C356" s="1376"/>
      <c r="D356" s="1381"/>
      <c r="E356" s="1381"/>
      <c r="F356" s="1381"/>
      <c r="G356" s="1381"/>
      <c r="H356" s="1382"/>
      <c r="I356" s="158"/>
      <c r="J356" s="82"/>
      <c r="K356" s="82"/>
      <c r="L356" s="82"/>
      <c r="M356" s="82"/>
      <c r="N356" s="82"/>
      <c r="O356" s="82"/>
      <c r="P356" s="82"/>
      <c r="Q356" s="82"/>
      <c r="R356" s="82"/>
      <c r="S356" s="82"/>
      <c r="T356" s="82"/>
      <c r="U356" s="82"/>
      <c r="V356" s="82"/>
      <c r="W356" s="82"/>
      <c r="X356" s="82"/>
      <c r="Y356" s="82"/>
      <c r="Z356" s="82"/>
      <c r="AA356" s="82"/>
      <c r="AB356" s="82"/>
      <c r="AC356" s="82"/>
      <c r="AD356" s="82"/>
      <c r="AE356" s="82"/>
      <c r="AF356" s="82"/>
      <c r="AG356" s="82"/>
      <c r="AH356" s="82"/>
      <c r="AI356" s="82"/>
      <c r="AJ356" s="163"/>
    </row>
    <row r="357" spans="3:36" ht="16.149999999999999" customHeight="1">
      <c r="C357" s="1376"/>
      <c r="D357" s="1381"/>
      <c r="E357" s="1381"/>
      <c r="F357" s="1381"/>
      <c r="G357" s="1381"/>
      <c r="H357" s="1382"/>
      <c r="I357" s="154"/>
      <c r="J357" s="1373">
        <f>入力用②!I362</f>
        <v>0</v>
      </c>
      <c r="K357" s="1373"/>
      <c r="L357" s="1373"/>
      <c r="M357" s="1373"/>
      <c r="N357" s="1373"/>
      <c r="O357" s="1373"/>
      <c r="P357" s="1373"/>
      <c r="Q357" s="1373"/>
      <c r="R357" s="1373"/>
      <c r="S357" s="1373"/>
      <c r="T357" s="1373"/>
      <c r="U357" s="1373"/>
      <c r="V357" s="1373"/>
      <c r="W357" s="1373"/>
      <c r="X357" s="1373"/>
      <c r="Y357" s="1373"/>
      <c r="Z357" s="1373"/>
      <c r="AA357" s="1373"/>
      <c r="AB357" s="1373"/>
      <c r="AC357" s="1373"/>
      <c r="AD357" s="1373"/>
      <c r="AE357" s="1373"/>
      <c r="AF357" s="1373"/>
      <c r="AG357" s="1373"/>
      <c r="AH357" s="1373"/>
      <c r="AI357" s="1373"/>
      <c r="AJ357" s="142"/>
    </row>
    <row r="358" spans="3:36" ht="16.149999999999999" customHeight="1">
      <c r="C358" s="1376"/>
      <c r="D358" s="1381"/>
      <c r="E358" s="1381"/>
      <c r="F358" s="1381"/>
      <c r="G358" s="1381"/>
      <c r="H358" s="1382"/>
      <c r="I358" s="154"/>
      <c r="J358" s="1373"/>
      <c r="K358" s="1373"/>
      <c r="L358" s="1373"/>
      <c r="M358" s="1373"/>
      <c r="N358" s="1373"/>
      <c r="O358" s="1373"/>
      <c r="P358" s="1373"/>
      <c r="Q358" s="1373"/>
      <c r="R358" s="1373"/>
      <c r="S358" s="1373"/>
      <c r="T358" s="1373"/>
      <c r="U358" s="1373"/>
      <c r="V358" s="1373"/>
      <c r="W358" s="1373"/>
      <c r="X358" s="1373"/>
      <c r="Y358" s="1373"/>
      <c r="Z358" s="1373"/>
      <c r="AA358" s="1373"/>
      <c r="AB358" s="1373"/>
      <c r="AC358" s="1373"/>
      <c r="AD358" s="1373"/>
      <c r="AE358" s="1373"/>
      <c r="AF358" s="1373"/>
      <c r="AG358" s="1373"/>
      <c r="AH358" s="1373"/>
      <c r="AI358" s="1373"/>
      <c r="AJ358" s="142"/>
    </row>
    <row r="359" spans="3:36" ht="16.149999999999999" customHeight="1">
      <c r="C359" s="1376"/>
      <c r="D359" s="1381"/>
      <c r="E359" s="1381"/>
      <c r="F359" s="1381"/>
      <c r="G359" s="1381"/>
      <c r="H359" s="1382"/>
      <c r="I359" s="154"/>
      <c r="J359" s="1373"/>
      <c r="K359" s="1373"/>
      <c r="L359" s="1373"/>
      <c r="M359" s="1373"/>
      <c r="N359" s="1373"/>
      <c r="O359" s="1373"/>
      <c r="P359" s="1373"/>
      <c r="Q359" s="1373"/>
      <c r="R359" s="1373"/>
      <c r="S359" s="1373"/>
      <c r="T359" s="1373"/>
      <c r="U359" s="1373"/>
      <c r="V359" s="1373"/>
      <c r="W359" s="1373"/>
      <c r="X359" s="1373"/>
      <c r="Y359" s="1373"/>
      <c r="Z359" s="1373"/>
      <c r="AA359" s="1373"/>
      <c r="AB359" s="1373"/>
      <c r="AC359" s="1373"/>
      <c r="AD359" s="1373"/>
      <c r="AE359" s="1373"/>
      <c r="AF359" s="1373"/>
      <c r="AG359" s="1373"/>
      <c r="AH359" s="1373"/>
      <c r="AI359" s="1373"/>
      <c r="AJ359" s="142"/>
    </row>
    <row r="360" spans="3:36" ht="16.149999999999999" customHeight="1">
      <c r="C360" s="1376"/>
      <c r="D360" s="1381"/>
      <c r="E360" s="1381"/>
      <c r="F360" s="1381"/>
      <c r="G360" s="1381"/>
      <c r="H360" s="1382"/>
      <c r="I360" s="154"/>
      <c r="J360" s="1373"/>
      <c r="K360" s="1373"/>
      <c r="L360" s="1373"/>
      <c r="M360" s="1373"/>
      <c r="N360" s="1373"/>
      <c r="O360" s="1373"/>
      <c r="P360" s="1373"/>
      <c r="Q360" s="1373"/>
      <c r="R360" s="1373"/>
      <c r="S360" s="1373"/>
      <c r="T360" s="1373"/>
      <c r="U360" s="1373"/>
      <c r="V360" s="1373"/>
      <c r="W360" s="1373"/>
      <c r="X360" s="1373"/>
      <c r="Y360" s="1373"/>
      <c r="Z360" s="1373"/>
      <c r="AA360" s="1373"/>
      <c r="AB360" s="1373"/>
      <c r="AC360" s="1373"/>
      <c r="AD360" s="1373"/>
      <c r="AE360" s="1373"/>
      <c r="AF360" s="1373"/>
      <c r="AG360" s="1373"/>
      <c r="AH360" s="1373"/>
      <c r="AI360" s="1373"/>
      <c r="AJ360" s="142"/>
    </row>
    <row r="361" spans="3:36" ht="16.149999999999999" customHeight="1">
      <c r="C361" s="1376"/>
      <c r="D361" s="1381"/>
      <c r="E361" s="1381"/>
      <c r="F361" s="1381"/>
      <c r="G361" s="1381"/>
      <c r="H361" s="1382"/>
      <c r="I361" s="154"/>
      <c r="J361" s="1373"/>
      <c r="K361" s="1373"/>
      <c r="L361" s="1373"/>
      <c r="M361" s="1373"/>
      <c r="N361" s="1373"/>
      <c r="O361" s="1373"/>
      <c r="P361" s="1373"/>
      <c r="Q361" s="1373"/>
      <c r="R361" s="1373"/>
      <c r="S361" s="1373"/>
      <c r="T361" s="1373"/>
      <c r="U361" s="1373"/>
      <c r="V361" s="1373"/>
      <c r="W361" s="1373"/>
      <c r="X361" s="1373"/>
      <c r="Y361" s="1373"/>
      <c r="Z361" s="1373"/>
      <c r="AA361" s="1373"/>
      <c r="AB361" s="1373"/>
      <c r="AC361" s="1373"/>
      <c r="AD361" s="1373"/>
      <c r="AE361" s="1373"/>
      <c r="AF361" s="1373"/>
      <c r="AG361" s="1373"/>
      <c r="AH361" s="1373"/>
      <c r="AI361" s="1373"/>
      <c r="AJ361" s="142"/>
    </row>
    <row r="362" spans="3:36" ht="16.149999999999999" customHeight="1">
      <c r="C362" s="1376"/>
      <c r="D362" s="1381"/>
      <c r="E362" s="1381"/>
      <c r="F362" s="1381"/>
      <c r="G362" s="1381"/>
      <c r="H362" s="1382"/>
      <c r="I362" s="154"/>
      <c r="J362" s="1373"/>
      <c r="K362" s="1373"/>
      <c r="L362" s="1373"/>
      <c r="M362" s="1373"/>
      <c r="N362" s="1373"/>
      <c r="O362" s="1373"/>
      <c r="P362" s="1373"/>
      <c r="Q362" s="1373"/>
      <c r="R362" s="1373"/>
      <c r="S362" s="1373"/>
      <c r="T362" s="1373"/>
      <c r="U362" s="1373"/>
      <c r="V362" s="1373"/>
      <c r="W362" s="1373"/>
      <c r="X362" s="1373"/>
      <c r="Y362" s="1373"/>
      <c r="Z362" s="1373"/>
      <c r="AA362" s="1373"/>
      <c r="AB362" s="1373"/>
      <c r="AC362" s="1373"/>
      <c r="AD362" s="1373"/>
      <c r="AE362" s="1373"/>
      <c r="AF362" s="1373"/>
      <c r="AG362" s="1373"/>
      <c r="AH362" s="1373"/>
      <c r="AI362" s="1373"/>
      <c r="AJ362" s="142"/>
    </row>
    <row r="363" spans="3:36" ht="16.149999999999999" customHeight="1">
      <c r="C363" s="1376"/>
      <c r="D363" s="1381"/>
      <c r="E363" s="1381"/>
      <c r="F363" s="1381"/>
      <c r="G363" s="1381"/>
      <c r="H363" s="1382"/>
      <c r="I363" s="154"/>
      <c r="J363" s="1373"/>
      <c r="K363" s="1373"/>
      <c r="L363" s="1373"/>
      <c r="M363" s="1373"/>
      <c r="N363" s="1373"/>
      <c r="O363" s="1373"/>
      <c r="P363" s="1373"/>
      <c r="Q363" s="1373"/>
      <c r="R363" s="1373"/>
      <c r="S363" s="1373"/>
      <c r="T363" s="1373"/>
      <c r="U363" s="1373"/>
      <c r="V363" s="1373"/>
      <c r="W363" s="1373"/>
      <c r="X363" s="1373"/>
      <c r="Y363" s="1373"/>
      <c r="Z363" s="1373"/>
      <c r="AA363" s="1373"/>
      <c r="AB363" s="1373"/>
      <c r="AC363" s="1373"/>
      <c r="AD363" s="1373"/>
      <c r="AE363" s="1373"/>
      <c r="AF363" s="1373"/>
      <c r="AG363" s="1373"/>
      <c r="AH363" s="1373"/>
      <c r="AI363" s="1373"/>
      <c r="AJ363" s="142"/>
    </row>
    <row r="364" spans="3:36" ht="16.149999999999999" customHeight="1">
      <c r="C364" s="1376"/>
      <c r="D364" s="1381"/>
      <c r="E364" s="1381"/>
      <c r="F364" s="1381"/>
      <c r="G364" s="1381"/>
      <c r="H364" s="1382"/>
      <c r="I364" s="154"/>
      <c r="J364" s="1373"/>
      <c r="K364" s="1373"/>
      <c r="L364" s="1373"/>
      <c r="M364" s="1373"/>
      <c r="N364" s="1373"/>
      <c r="O364" s="1373"/>
      <c r="P364" s="1373"/>
      <c r="Q364" s="1373"/>
      <c r="R364" s="1373"/>
      <c r="S364" s="1373"/>
      <c r="T364" s="1373"/>
      <c r="U364" s="1373"/>
      <c r="V364" s="1373"/>
      <c r="W364" s="1373"/>
      <c r="X364" s="1373"/>
      <c r="Y364" s="1373"/>
      <c r="Z364" s="1373"/>
      <c r="AA364" s="1373"/>
      <c r="AB364" s="1373"/>
      <c r="AC364" s="1373"/>
      <c r="AD364" s="1373"/>
      <c r="AE364" s="1373"/>
      <c r="AF364" s="1373"/>
      <c r="AG364" s="1373"/>
      <c r="AH364" s="1373"/>
      <c r="AI364" s="1373"/>
      <c r="AJ364" s="142"/>
    </row>
    <row r="365" spans="3:36" ht="9" customHeight="1">
      <c r="C365" s="1288"/>
      <c r="D365" s="1289"/>
      <c r="E365" s="1289"/>
      <c r="F365" s="1289"/>
      <c r="G365" s="1289"/>
      <c r="H365" s="1290"/>
      <c r="I365" s="155"/>
      <c r="J365" s="83"/>
      <c r="K365" s="83"/>
      <c r="L365" s="83"/>
      <c r="M365" s="83"/>
      <c r="N365" s="83"/>
      <c r="O365" s="83"/>
      <c r="P365" s="83"/>
      <c r="Q365" s="83"/>
      <c r="R365" s="83"/>
      <c r="S365" s="83"/>
      <c r="T365" s="83"/>
      <c r="U365" s="83"/>
      <c r="V365" s="83"/>
      <c r="W365" s="83"/>
      <c r="X365" s="83"/>
      <c r="Y365" s="83"/>
      <c r="Z365" s="83"/>
      <c r="AA365" s="83"/>
      <c r="AB365" s="83"/>
      <c r="AC365" s="83"/>
      <c r="AD365" s="83"/>
      <c r="AE365" s="83"/>
      <c r="AF365" s="83"/>
      <c r="AG365" s="83"/>
      <c r="AH365" s="83"/>
      <c r="AI365" s="83"/>
      <c r="AJ365" s="164"/>
    </row>
    <row r="366" spans="3:36" ht="16.149999999999999" customHeight="1">
      <c r="C366" s="1277" t="s">
        <v>254</v>
      </c>
      <c r="D366" s="1278"/>
      <c r="E366" s="1278"/>
      <c r="F366" s="1278"/>
      <c r="G366" s="1278"/>
      <c r="H366" s="1279"/>
      <c r="I366" s="158" t="s">
        <v>179</v>
      </c>
      <c r="J366" s="82"/>
      <c r="K366" s="82"/>
      <c r="L366" s="82"/>
      <c r="M366" s="82"/>
      <c r="N366" s="82"/>
      <c r="O366" s="82"/>
      <c r="P366" s="82"/>
      <c r="Q366" s="82"/>
      <c r="R366" s="82"/>
      <c r="S366" s="82"/>
      <c r="T366" s="82"/>
      <c r="U366" s="82"/>
      <c r="V366" s="82"/>
      <c r="W366" s="82"/>
      <c r="X366" s="82"/>
      <c r="Y366" s="82"/>
      <c r="Z366" s="82"/>
      <c r="AA366" s="82"/>
      <c r="AB366" s="82"/>
      <c r="AC366" s="82"/>
      <c r="AD366" s="82"/>
      <c r="AE366" s="82"/>
      <c r="AF366" s="82"/>
      <c r="AG366" s="82"/>
      <c r="AH366" s="82"/>
      <c r="AI366" s="82"/>
      <c r="AJ366" s="163"/>
    </row>
    <row r="367" spans="3:36" ht="9" customHeight="1">
      <c r="C367" s="1376"/>
      <c r="D367" s="1381"/>
      <c r="E367" s="1381"/>
      <c r="F367" s="1381"/>
      <c r="G367" s="1381"/>
      <c r="H367" s="1382"/>
      <c r="I367" s="158"/>
      <c r="J367" s="82"/>
      <c r="K367" s="82"/>
      <c r="L367" s="82"/>
      <c r="M367" s="82"/>
      <c r="N367" s="82"/>
      <c r="O367" s="82"/>
      <c r="P367" s="82"/>
      <c r="Q367" s="82"/>
      <c r="R367" s="82"/>
      <c r="S367" s="82"/>
      <c r="T367" s="82"/>
      <c r="U367" s="82"/>
      <c r="V367" s="82"/>
      <c r="W367" s="82"/>
      <c r="X367" s="82"/>
      <c r="Y367" s="82"/>
      <c r="Z367" s="82"/>
      <c r="AA367" s="82"/>
      <c r="AB367" s="82"/>
      <c r="AC367" s="82"/>
      <c r="AD367" s="82"/>
      <c r="AE367" s="82"/>
      <c r="AF367" s="82"/>
      <c r="AG367" s="82"/>
      <c r="AH367" s="82"/>
      <c r="AI367" s="82"/>
      <c r="AJ367" s="163"/>
    </row>
    <row r="368" spans="3:36" ht="16.149999999999999" customHeight="1">
      <c r="C368" s="1376"/>
      <c r="D368" s="1381"/>
      <c r="E368" s="1381"/>
      <c r="F368" s="1381"/>
      <c r="G368" s="1381"/>
      <c r="H368" s="1382"/>
      <c r="I368" s="154"/>
      <c r="J368" s="1373">
        <f>入力用②!I371</f>
        <v>0</v>
      </c>
      <c r="K368" s="1373"/>
      <c r="L368" s="1373"/>
      <c r="M368" s="1373"/>
      <c r="N368" s="1373"/>
      <c r="O368" s="1373"/>
      <c r="P368" s="1373"/>
      <c r="Q368" s="1373"/>
      <c r="R368" s="1373"/>
      <c r="S368" s="1373"/>
      <c r="T368" s="1373"/>
      <c r="U368" s="1373"/>
      <c r="V368" s="1373"/>
      <c r="W368" s="1373"/>
      <c r="X368" s="1373"/>
      <c r="Y368" s="1373"/>
      <c r="Z368" s="1373"/>
      <c r="AA368" s="1373"/>
      <c r="AB368" s="1373"/>
      <c r="AC368" s="1373"/>
      <c r="AD368" s="1373"/>
      <c r="AE368" s="1373"/>
      <c r="AF368" s="1373"/>
      <c r="AG368" s="1373"/>
      <c r="AH368" s="1373"/>
      <c r="AI368" s="1373"/>
      <c r="AJ368" s="142"/>
    </row>
    <row r="369" spans="3:36" ht="16.149999999999999" customHeight="1">
      <c r="C369" s="1376"/>
      <c r="D369" s="1381"/>
      <c r="E369" s="1381"/>
      <c r="F369" s="1381"/>
      <c r="G369" s="1381"/>
      <c r="H369" s="1382"/>
      <c r="I369" s="154"/>
      <c r="J369" s="1373"/>
      <c r="K369" s="1373"/>
      <c r="L369" s="1373"/>
      <c r="M369" s="1373"/>
      <c r="N369" s="1373"/>
      <c r="O369" s="1373"/>
      <c r="P369" s="1373"/>
      <c r="Q369" s="1373"/>
      <c r="R369" s="1373"/>
      <c r="S369" s="1373"/>
      <c r="T369" s="1373"/>
      <c r="U369" s="1373"/>
      <c r="V369" s="1373"/>
      <c r="W369" s="1373"/>
      <c r="X369" s="1373"/>
      <c r="Y369" s="1373"/>
      <c r="Z369" s="1373"/>
      <c r="AA369" s="1373"/>
      <c r="AB369" s="1373"/>
      <c r="AC369" s="1373"/>
      <c r="AD369" s="1373"/>
      <c r="AE369" s="1373"/>
      <c r="AF369" s="1373"/>
      <c r="AG369" s="1373"/>
      <c r="AH369" s="1373"/>
      <c r="AI369" s="1373"/>
      <c r="AJ369" s="142"/>
    </row>
    <row r="370" spans="3:36" ht="16.149999999999999" customHeight="1">
      <c r="C370" s="1376"/>
      <c r="D370" s="1381"/>
      <c r="E370" s="1381"/>
      <c r="F370" s="1381"/>
      <c r="G370" s="1381"/>
      <c r="H370" s="1382"/>
      <c r="I370" s="154"/>
      <c r="J370" s="1373"/>
      <c r="K370" s="1373"/>
      <c r="L370" s="1373"/>
      <c r="M370" s="1373"/>
      <c r="N370" s="1373"/>
      <c r="O370" s="1373"/>
      <c r="P370" s="1373"/>
      <c r="Q370" s="1373"/>
      <c r="R370" s="1373"/>
      <c r="S370" s="1373"/>
      <c r="T370" s="1373"/>
      <c r="U370" s="1373"/>
      <c r="V370" s="1373"/>
      <c r="W370" s="1373"/>
      <c r="X370" s="1373"/>
      <c r="Y370" s="1373"/>
      <c r="Z370" s="1373"/>
      <c r="AA370" s="1373"/>
      <c r="AB370" s="1373"/>
      <c r="AC370" s="1373"/>
      <c r="AD370" s="1373"/>
      <c r="AE370" s="1373"/>
      <c r="AF370" s="1373"/>
      <c r="AG370" s="1373"/>
      <c r="AH370" s="1373"/>
      <c r="AI370" s="1373"/>
      <c r="AJ370" s="142"/>
    </row>
    <row r="371" spans="3:36" ht="16.149999999999999" customHeight="1">
      <c r="C371" s="1376"/>
      <c r="D371" s="1381"/>
      <c r="E371" s="1381"/>
      <c r="F371" s="1381"/>
      <c r="G371" s="1381"/>
      <c r="H371" s="1382"/>
      <c r="I371" s="154"/>
      <c r="J371" s="1373"/>
      <c r="K371" s="1373"/>
      <c r="L371" s="1373"/>
      <c r="M371" s="1373"/>
      <c r="N371" s="1373"/>
      <c r="O371" s="1373"/>
      <c r="P371" s="1373"/>
      <c r="Q371" s="1373"/>
      <c r="R371" s="1373"/>
      <c r="S371" s="1373"/>
      <c r="T371" s="1373"/>
      <c r="U371" s="1373"/>
      <c r="V371" s="1373"/>
      <c r="W371" s="1373"/>
      <c r="X371" s="1373"/>
      <c r="Y371" s="1373"/>
      <c r="Z371" s="1373"/>
      <c r="AA371" s="1373"/>
      <c r="AB371" s="1373"/>
      <c r="AC371" s="1373"/>
      <c r="AD371" s="1373"/>
      <c r="AE371" s="1373"/>
      <c r="AF371" s="1373"/>
      <c r="AG371" s="1373"/>
      <c r="AH371" s="1373"/>
      <c r="AI371" s="1373"/>
      <c r="AJ371" s="142"/>
    </row>
    <row r="372" spans="3:36" ht="16.149999999999999" customHeight="1">
      <c r="C372" s="1376"/>
      <c r="D372" s="1381"/>
      <c r="E372" s="1381"/>
      <c r="F372" s="1381"/>
      <c r="G372" s="1381"/>
      <c r="H372" s="1382"/>
      <c r="I372" s="154"/>
      <c r="J372" s="1373"/>
      <c r="K372" s="1373"/>
      <c r="L372" s="1373"/>
      <c r="M372" s="1373"/>
      <c r="N372" s="1373"/>
      <c r="O372" s="1373"/>
      <c r="P372" s="1373"/>
      <c r="Q372" s="1373"/>
      <c r="R372" s="1373"/>
      <c r="S372" s="1373"/>
      <c r="T372" s="1373"/>
      <c r="U372" s="1373"/>
      <c r="V372" s="1373"/>
      <c r="W372" s="1373"/>
      <c r="X372" s="1373"/>
      <c r="Y372" s="1373"/>
      <c r="Z372" s="1373"/>
      <c r="AA372" s="1373"/>
      <c r="AB372" s="1373"/>
      <c r="AC372" s="1373"/>
      <c r="AD372" s="1373"/>
      <c r="AE372" s="1373"/>
      <c r="AF372" s="1373"/>
      <c r="AG372" s="1373"/>
      <c r="AH372" s="1373"/>
      <c r="AI372" s="1373"/>
      <c r="AJ372" s="142"/>
    </row>
    <row r="373" spans="3:36" ht="16.149999999999999" customHeight="1">
      <c r="C373" s="1376"/>
      <c r="D373" s="1381"/>
      <c r="E373" s="1381"/>
      <c r="F373" s="1381"/>
      <c r="G373" s="1381"/>
      <c r="H373" s="1382"/>
      <c r="I373" s="154"/>
      <c r="J373" s="1373"/>
      <c r="K373" s="1373"/>
      <c r="L373" s="1373"/>
      <c r="M373" s="1373"/>
      <c r="N373" s="1373"/>
      <c r="O373" s="1373"/>
      <c r="P373" s="1373"/>
      <c r="Q373" s="1373"/>
      <c r="R373" s="1373"/>
      <c r="S373" s="1373"/>
      <c r="T373" s="1373"/>
      <c r="U373" s="1373"/>
      <c r="V373" s="1373"/>
      <c r="W373" s="1373"/>
      <c r="X373" s="1373"/>
      <c r="Y373" s="1373"/>
      <c r="Z373" s="1373"/>
      <c r="AA373" s="1373"/>
      <c r="AB373" s="1373"/>
      <c r="AC373" s="1373"/>
      <c r="AD373" s="1373"/>
      <c r="AE373" s="1373"/>
      <c r="AF373" s="1373"/>
      <c r="AG373" s="1373"/>
      <c r="AH373" s="1373"/>
      <c r="AI373" s="1373"/>
      <c r="AJ373" s="142"/>
    </row>
    <row r="374" spans="3:36" ht="16.149999999999999" customHeight="1">
      <c r="C374" s="1376"/>
      <c r="D374" s="1381"/>
      <c r="E374" s="1381"/>
      <c r="F374" s="1381"/>
      <c r="G374" s="1381"/>
      <c r="H374" s="1382"/>
      <c r="I374" s="154"/>
      <c r="J374" s="1373"/>
      <c r="K374" s="1373"/>
      <c r="L374" s="1373"/>
      <c r="M374" s="1373"/>
      <c r="N374" s="1373"/>
      <c r="O374" s="1373"/>
      <c r="P374" s="1373"/>
      <c r="Q374" s="1373"/>
      <c r="R374" s="1373"/>
      <c r="S374" s="1373"/>
      <c r="T374" s="1373"/>
      <c r="U374" s="1373"/>
      <c r="V374" s="1373"/>
      <c r="W374" s="1373"/>
      <c r="X374" s="1373"/>
      <c r="Y374" s="1373"/>
      <c r="Z374" s="1373"/>
      <c r="AA374" s="1373"/>
      <c r="AB374" s="1373"/>
      <c r="AC374" s="1373"/>
      <c r="AD374" s="1373"/>
      <c r="AE374" s="1373"/>
      <c r="AF374" s="1373"/>
      <c r="AG374" s="1373"/>
      <c r="AH374" s="1373"/>
      <c r="AI374" s="1373"/>
      <c r="AJ374" s="142"/>
    </row>
    <row r="375" spans="3:36" ht="16.149999999999999" customHeight="1">
      <c r="C375" s="1376"/>
      <c r="D375" s="1381"/>
      <c r="E375" s="1381"/>
      <c r="F375" s="1381"/>
      <c r="G375" s="1381"/>
      <c r="H375" s="1382"/>
      <c r="I375" s="154"/>
      <c r="J375" s="1373"/>
      <c r="K375" s="1373"/>
      <c r="L375" s="1373"/>
      <c r="M375" s="1373"/>
      <c r="N375" s="1373"/>
      <c r="O375" s="1373"/>
      <c r="P375" s="1373"/>
      <c r="Q375" s="1373"/>
      <c r="R375" s="1373"/>
      <c r="S375" s="1373"/>
      <c r="T375" s="1373"/>
      <c r="U375" s="1373"/>
      <c r="V375" s="1373"/>
      <c r="W375" s="1373"/>
      <c r="X375" s="1373"/>
      <c r="Y375" s="1373"/>
      <c r="Z375" s="1373"/>
      <c r="AA375" s="1373"/>
      <c r="AB375" s="1373"/>
      <c r="AC375" s="1373"/>
      <c r="AD375" s="1373"/>
      <c r="AE375" s="1373"/>
      <c r="AF375" s="1373"/>
      <c r="AG375" s="1373"/>
      <c r="AH375" s="1373"/>
      <c r="AI375" s="1373"/>
      <c r="AJ375" s="142"/>
    </row>
    <row r="376" spans="3:36" ht="9" customHeight="1">
      <c r="C376" s="1288"/>
      <c r="D376" s="1289"/>
      <c r="E376" s="1289"/>
      <c r="F376" s="1289"/>
      <c r="G376" s="1289"/>
      <c r="H376" s="1290"/>
      <c r="I376" s="155"/>
      <c r="J376" s="83"/>
      <c r="K376" s="83"/>
      <c r="L376" s="83"/>
      <c r="M376" s="83"/>
      <c r="N376" s="83"/>
      <c r="O376" s="83"/>
      <c r="P376" s="83"/>
      <c r="Q376" s="83"/>
      <c r="R376" s="83"/>
      <c r="S376" s="83"/>
      <c r="T376" s="83"/>
      <c r="U376" s="83"/>
      <c r="V376" s="83"/>
      <c r="W376" s="83"/>
      <c r="X376" s="83"/>
      <c r="Y376" s="83"/>
      <c r="Z376" s="83"/>
      <c r="AA376" s="83"/>
      <c r="AB376" s="83"/>
      <c r="AC376" s="83"/>
      <c r="AD376" s="83"/>
      <c r="AE376" s="83"/>
      <c r="AF376" s="83"/>
      <c r="AG376" s="83"/>
      <c r="AH376" s="83"/>
      <c r="AI376" s="83"/>
      <c r="AJ376" s="164"/>
    </row>
    <row r="377" spans="3:36" ht="16.149999999999999" customHeight="1">
      <c r="C377" s="1412" t="s">
        <v>205</v>
      </c>
      <c r="D377" s="1389"/>
      <c r="E377" s="1389"/>
      <c r="F377" s="1389"/>
      <c r="G377" s="1389"/>
      <c r="H377" s="1390"/>
      <c r="I377" s="151" t="s">
        <v>179</v>
      </c>
      <c r="J377" s="152"/>
      <c r="K377" s="152"/>
      <c r="L377" s="152"/>
      <c r="M377" s="152"/>
      <c r="N377" s="152"/>
      <c r="O377" s="152"/>
      <c r="P377" s="152"/>
      <c r="Q377" s="152"/>
      <c r="R377" s="152"/>
      <c r="S377" s="152"/>
      <c r="T377" s="152"/>
      <c r="U377" s="152"/>
      <c r="V377" s="152"/>
      <c r="W377" s="152"/>
      <c r="X377" s="152"/>
      <c r="Y377" s="152"/>
      <c r="Z377" s="152"/>
      <c r="AA377" s="152"/>
      <c r="AB377" s="152"/>
      <c r="AC377" s="152"/>
      <c r="AD377" s="152"/>
      <c r="AE377" s="152"/>
      <c r="AF377" s="152"/>
      <c r="AG377" s="152"/>
      <c r="AH377" s="152"/>
      <c r="AI377" s="152"/>
      <c r="AJ377" s="162"/>
    </row>
    <row r="378" spans="3:36" ht="9" customHeight="1">
      <c r="C378" s="1413"/>
      <c r="D378" s="1392"/>
      <c r="E378" s="1392"/>
      <c r="F378" s="1392"/>
      <c r="G378" s="1392"/>
      <c r="H378" s="1393"/>
      <c r="I378" s="153"/>
      <c r="J378" s="82"/>
      <c r="K378" s="82"/>
      <c r="L378" s="82"/>
      <c r="M378" s="82"/>
      <c r="N378" s="82"/>
      <c r="O378" s="82"/>
      <c r="P378" s="82"/>
      <c r="Q378" s="82"/>
      <c r="R378" s="82"/>
      <c r="S378" s="82"/>
      <c r="T378" s="82"/>
      <c r="U378" s="82"/>
      <c r="V378" s="82"/>
      <c r="W378" s="82"/>
      <c r="X378" s="82"/>
      <c r="Y378" s="82"/>
      <c r="Z378" s="82"/>
      <c r="AA378" s="82"/>
      <c r="AB378" s="82"/>
      <c r="AC378" s="82"/>
      <c r="AD378" s="82"/>
      <c r="AE378" s="82"/>
      <c r="AF378" s="82"/>
      <c r="AG378" s="82"/>
      <c r="AH378" s="82"/>
      <c r="AI378" s="82"/>
      <c r="AJ378" s="163"/>
    </row>
    <row r="379" spans="3:36" ht="16.149999999999999" customHeight="1">
      <c r="C379" s="1413"/>
      <c r="D379" s="1392"/>
      <c r="E379" s="1392"/>
      <c r="F379" s="1392"/>
      <c r="G379" s="1392"/>
      <c r="H379" s="1393"/>
      <c r="I379" s="154"/>
      <c r="J379" s="1373">
        <f>入力用②!I380</f>
        <v>0</v>
      </c>
      <c r="K379" s="1373"/>
      <c r="L379" s="1373"/>
      <c r="M379" s="1373"/>
      <c r="N379" s="1373"/>
      <c r="O379" s="1373"/>
      <c r="P379" s="1373"/>
      <c r="Q379" s="1373"/>
      <c r="R379" s="1373"/>
      <c r="S379" s="1373"/>
      <c r="T379" s="1373"/>
      <c r="U379" s="1373"/>
      <c r="V379" s="1373"/>
      <c r="W379" s="1373"/>
      <c r="X379" s="1373"/>
      <c r="Y379" s="1373"/>
      <c r="Z379" s="1373"/>
      <c r="AA379" s="1373"/>
      <c r="AB379" s="1373"/>
      <c r="AC379" s="1373"/>
      <c r="AD379" s="1373"/>
      <c r="AE379" s="1373"/>
      <c r="AF379" s="1373"/>
      <c r="AG379" s="1373"/>
      <c r="AH379" s="1373"/>
      <c r="AI379" s="1373"/>
      <c r="AJ379" s="142"/>
    </row>
    <row r="380" spans="3:36" ht="16.149999999999999" customHeight="1">
      <c r="C380" s="1413"/>
      <c r="D380" s="1392"/>
      <c r="E380" s="1392"/>
      <c r="F380" s="1392"/>
      <c r="G380" s="1392"/>
      <c r="H380" s="1393"/>
      <c r="I380" s="154"/>
      <c r="J380" s="1373"/>
      <c r="K380" s="1373"/>
      <c r="L380" s="1373"/>
      <c r="M380" s="1373"/>
      <c r="N380" s="1373"/>
      <c r="O380" s="1373"/>
      <c r="P380" s="1373"/>
      <c r="Q380" s="1373"/>
      <c r="R380" s="1373"/>
      <c r="S380" s="1373"/>
      <c r="T380" s="1373"/>
      <c r="U380" s="1373"/>
      <c r="V380" s="1373"/>
      <c r="W380" s="1373"/>
      <c r="X380" s="1373"/>
      <c r="Y380" s="1373"/>
      <c r="Z380" s="1373"/>
      <c r="AA380" s="1373"/>
      <c r="AB380" s="1373"/>
      <c r="AC380" s="1373"/>
      <c r="AD380" s="1373"/>
      <c r="AE380" s="1373"/>
      <c r="AF380" s="1373"/>
      <c r="AG380" s="1373"/>
      <c r="AH380" s="1373"/>
      <c r="AI380" s="1373"/>
      <c r="AJ380" s="142"/>
    </row>
    <row r="381" spans="3:36" ht="16.149999999999999" customHeight="1">
      <c r="C381" s="1413"/>
      <c r="D381" s="1392"/>
      <c r="E381" s="1392"/>
      <c r="F381" s="1392"/>
      <c r="G381" s="1392"/>
      <c r="H381" s="1393"/>
      <c r="I381" s="154"/>
      <c r="J381" s="1373"/>
      <c r="K381" s="1373"/>
      <c r="L381" s="1373"/>
      <c r="M381" s="1373"/>
      <c r="N381" s="1373"/>
      <c r="O381" s="1373"/>
      <c r="P381" s="1373"/>
      <c r="Q381" s="1373"/>
      <c r="R381" s="1373"/>
      <c r="S381" s="1373"/>
      <c r="T381" s="1373"/>
      <c r="U381" s="1373"/>
      <c r="V381" s="1373"/>
      <c r="W381" s="1373"/>
      <c r="X381" s="1373"/>
      <c r="Y381" s="1373"/>
      <c r="Z381" s="1373"/>
      <c r="AA381" s="1373"/>
      <c r="AB381" s="1373"/>
      <c r="AC381" s="1373"/>
      <c r="AD381" s="1373"/>
      <c r="AE381" s="1373"/>
      <c r="AF381" s="1373"/>
      <c r="AG381" s="1373"/>
      <c r="AH381" s="1373"/>
      <c r="AI381" s="1373"/>
      <c r="AJ381" s="142"/>
    </row>
    <row r="382" spans="3:36" ht="16.149999999999999" customHeight="1">
      <c r="C382" s="1413"/>
      <c r="D382" s="1392"/>
      <c r="E382" s="1392"/>
      <c r="F382" s="1392"/>
      <c r="G382" s="1392"/>
      <c r="H382" s="1393"/>
      <c r="I382" s="154"/>
      <c r="J382" s="1373"/>
      <c r="K382" s="1373"/>
      <c r="L382" s="1373"/>
      <c r="M382" s="1373"/>
      <c r="N382" s="1373"/>
      <c r="O382" s="1373"/>
      <c r="P382" s="1373"/>
      <c r="Q382" s="1373"/>
      <c r="R382" s="1373"/>
      <c r="S382" s="1373"/>
      <c r="T382" s="1373"/>
      <c r="U382" s="1373"/>
      <c r="V382" s="1373"/>
      <c r="W382" s="1373"/>
      <c r="X382" s="1373"/>
      <c r="Y382" s="1373"/>
      <c r="Z382" s="1373"/>
      <c r="AA382" s="1373"/>
      <c r="AB382" s="1373"/>
      <c r="AC382" s="1373"/>
      <c r="AD382" s="1373"/>
      <c r="AE382" s="1373"/>
      <c r="AF382" s="1373"/>
      <c r="AG382" s="1373"/>
      <c r="AH382" s="1373"/>
      <c r="AI382" s="1373"/>
      <c r="AJ382" s="142"/>
    </row>
    <row r="383" spans="3:36" ht="16.149999999999999" customHeight="1">
      <c r="C383" s="1413"/>
      <c r="D383" s="1392"/>
      <c r="E383" s="1392"/>
      <c r="F383" s="1392"/>
      <c r="G383" s="1392"/>
      <c r="H383" s="1393"/>
      <c r="I383" s="154"/>
      <c r="J383" s="1373"/>
      <c r="K383" s="1373"/>
      <c r="L383" s="1373"/>
      <c r="M383" s="1373"/>
      <c r="N383" s="1373"/>
      <c r="O383" s="1373"/>
      <c r="P383" s="1373"/>
      <c r="Q383" s="1373"/>
      <c r="R383" s="1373"/>
      <c r="S383" s="1373"/>
      <c r="T383" s="1373"/>
      <c r="U383" s="1373"/>
      <c r="V383" s="1373"/>
      <c r="W383" s="1373"/>
      <c r="X383" s="1373"/>
      <c r="Y383" s="1373"/>
      <c r="Z383" s="1373"/>
      <c r="AA383" s="1373"/>
      <c r="AB383" s="1373"/>
      <c r="AC383" s="1373"/>
      <c r="AD383" s="1373"/>
      <c r="AE383" s="1373"/>
      <c r="AF383" s="1373"/>
      <c r="AG383" s="1373"/>
      <c r="AH383" s="1373"/>
      <c r="AI383" s="1373"/>
      <c r="AJ383" s="142"/>
    </row>
    <row r="384" spans="3:36" ht="16.149999999999999" customHeight="1">
      <c r="C384" s="1413"/>
      <c r="D384" s="1392"/>
      <c r="E384" s="1392"/>
      <c r="F384" s="1392"/>
      <c r="G384" s="1392"/>
      <c r="H384" s="1393"/>
      <c r="I384" s="154"/>
      <c r="J384" s="1373"/>
      <c r="K384" s="1373"/>
      <c r="L384" s="1373"/>
      <c r="M384" s="1373"/>
      <c r="N384" s="1373"/>
      <c r="O384" s="1373"/>
      <c r="P384" s="1373"/>
      <c r="Q384" s="1373"/>
      <c r="R384" s="1373"/>
      <c r="S384" s="1373"/>
      <c r="T384" s="1373"/>
      <c r="U384" s="1373"/>
      <c r="V384" s="1373"/>
      <c r="W384" s="1373"/>
      <c r="X384" s="1373"/>
      <c r="Y384" s="1373"/>
      <c r="Z384" s="1373"/>
      <c r="AA384" s="1373"/>
      <c r="AB384" s="1373"/>
      <c r="AC384" s="1373"/>
      <c r="AD384" s="1373"/>
      <c r="AE384" s="1373"/>
      <c r="AF384" s="1373"/>
      <c r="AG384" s="1373"/>
      <c r="AH384" s="1373"/>
      <c r="AI384" s="1373"/>
      <c r="AJ384" s="142"/>
    </row>
    <row r="385" spans="3:38" ht="16.149999999999999" customHeight="1">
      <c r="C385" s="1413"/>
      <c r="D385" s="1392"/>
      <c r="E385" s="1392"/>
      <c r="F385" s="1392"/>
      <c r="G385" s="1392"/>
      <c r="H385" s="1393"/>
      <c r="I385" s="154"/>
      <c r="J385" s="1373"/>
      <c r="K385" s="1373"/>
      <c r="L385" s="1373"/>
      <c r="M385" s="1373"/>
      <c r="N385" s="1373"/>
      <c r="O385" s="1373"/>
      <c r="P385" s="1373"/>
      <c r="Q385" s="1373"/>
      <c r="R385" s="1373"/>
      <c r="S385" s="1373"/>
      <c r="T385" s="1373"/>
      <c r="U385" s="1373"/>
      <c r="V385" s="1373"/>
      <c r="W385" s="1373"/>
      <c r="X385" s="1373"/>
      <c r="Y385" s="1373"/>
      <c r="Z385" s="1373"/>
      <c r="AA385" s="1373"/>
      <c r="AB385" s="1373"/>
      <c r="AC385" s="1373"/>
      <c r="AD385" s="1373"/>
      <c r="AE385" s="1373"/>
      <c r="AF385" s="1373"/>
      <c r="AG385" s="1373"/>
      <c r="AH385" s="1373"/>
      <c r="AI385" s="1373"/>
      <c r="AJ385" s="142"/>
    </row>
    <row r="386" spans="3:38" ht="16.149999999999999" customHeight="1">
      <c r="C386" s="1413"/>
      <c r="D386" s="1392"/>
      <c r="E386" s="1392"/>
      <c r="F386" s="1392"/>
      <c r="G386" s="1392"/>
      <c r="H386" s="1393"/>
      <c r="I386" s="154"/>
      <c r="J386" s="1373"/>
      <c r="K386" s="1373"/>
      <c r="L386" s="1373"/>
      <c r="M386" s="1373"/>
      <c r="N386" s="1373"/>
      <c r="O386" s="1373"/>
      <c r="P386" s="1373"/>
      <c r="Q386" s="1373"/>
      <c r="R386" s="1373"/>
      <c r="S386" s="1373"/>
      <c r="T386" s="1373"/>
      <c r="U386" s="1373"/>
      <c r="V386" s="1373"/>
      <c r="W386" s="1373"/>
      <c r="X386" s="1373"/>
      <c r="Y386" s="1373"/>
      <c r="Z386" s="1373"/>
      <c r="AA386" s="1373"/>
      <c r="AB386" s="1373"/>
      <c r="AC386" s="1373"/>
      <c r="AD386" s="1373"/>
      <c r="AE386" s="1373"/>
      <c r="AF386" s="1373"/>
      <c r="AG386" s="1373"/>
      <c r="AH386" s="1373"/>
      <c r="AI386" s="1373"/>
      <c r="AJ386" s="142"/>
    </row>
    <row r="387" spans="3:38" ht="9" customHeight="1">
      <c r="C387" s="1415"/>
      <c r="D387" s="1416"/>
      <c r="E387" s="1416"/>
      <c r="F387" s="1416"/>
      <c r="G387" s="1416"/>
      <c r="H387" s="1417"/>
      <c r="I387" s="155"/>
      <c r="J387" s="83"/>
      <c r="K387" s="83"/>
      <c r="L387" s="83"/>
      <c r="M387" s="83"/>
      <c r="N387" s="83"/>
      <c r="O387" s="83"/>
      <c r="P387" s="83"/>
      <c r="Q387" s="83"/>
      <c r="R387" s="83"/>
      <c r="S387" s="83"/>
      <c r="T387" s="83"/>
      <c r="U387" s="83"/>
      <c r="V387" s="83"/>
      <c r="W387" s="83"/>
      <c r="X387" s="83"/>
      <c r="Y387" s="83"/>
      <c r="Z387" s="83"/>
      <c r="AA387" s="83"/>
      <c r="AB387" s="83"/>
      <c r="AC387" s="83"/>
      <c r="AD387" s="83"/>
      <c r="AE387" s="83"/>
      <c r="AF387" s="83"/>
      <c r="AG387" s="83"/>
      <c r="AH387" s="83"/>
      <c r="AI387" s="83"/>
      <c r="AJ387" s="164"/>
    </row>
    <row r="388" spans="3:38" ht="16.149999999999999" customHeight="1">
      <c r="C388" s="1412" t="s">
        <v>206</v>
      </c>
      <c r="D388" s="1389"/>
      <c r="E388" s="1389"/>
      <c r="F388" s="1389"/>
      <c r="G388" s="1389"/>
      <c r="H388" s="1390"/>
      <c r="I388" s="158" t="s">
        <v>179</v>
      </c>
      <c r="J388" s="82"/>
      <c r="K388" s="82"/>
      <c r="L388" s="82"/>
      <c r="M388" s="82"/>
      <c r="N388" s="82"/>
      <c r="O388" s="82"/>
      <c r="P388" s="82"/>
      <c r="Q388" s="82"/>
      <c r="R388" s="82"/>
      <c r="S388" s="82"/>
      <c r="T388" s="82"/>
      <c r="U388" s="82"/>
      <c r="V388" s="82"/>
      <c r="W388" s="82"/>
      <c r="X388" s="82"/>
      <c r="Y388" s="82"/>
      <c r="Z388" s="82"/>
      <c r="AA388" s="82"/>
      <c r="AB388" s="82"/>
      <c r="AC388" s="82"/>
      <c r="AD388" s="82"/>
      <c r="AE388" s="82"/>
      <c r="AF388" s="82"/>
      <c r="AG388" s="82"/>
      <c r="AH388" s="82"/>
      <c r="AI388" s="82"/>
      <c r="AJ388" s="163"/>
    </row>
    <row r="389" spans="3:38" ht="9" customHeight="1">
      <c r="C389" s="1413"/>
      <c r="D389" s="1392"/>
      <c r="E389" s="1392"/>
      <c r="F389" s="1392"/>
      <c r="G389" s="1392"/>
      <c r="H389" s="1393"/>
      <c r="I389" s="158"/>
      <c r="J389" s="82"/>
      <c r="K389" s="82"/>
      <c r="L389" s="82"/>
      <c r="M389" s="82"/>
      <c r="N389" s="82"/>
      <c r="O389" s="82"/>
      <c r="P389" s="82"/>
      <c r="Q389" s="82"/>
      <c r="R389" s="82"/>
      <c r="S389" s="82"/>
      <c r="T389" s="82"/>
      <c r="U389" s="82"/>
      <c r="V389" s="82"/>
      <c r="W389" s="82"/>
      <c r="X389" s="82"/>
      <c r="Y389" s="82"/>
      <c r="Z389" s="82"/>
      <c r="AA389" s="82"/>
      <c r="AB389" s="82"/>
      <c r="AC389" s="82"/>
      <c r="AD389" s="82"/>
      <c r="AE389" s="82"/>
      <c r="AF389" s="82"/>
      <c r="AG389" s="82"/>
      <c r="AH389" s="82"/>
      <c r="AI389" s="82"/>
      <c r="AJ389" s="163"/>
    </row>
    <row r="390" spans="3:38" ht="16.149999999999999" customHeight="1">
      <c r="C390" s="1413"/>
      <c r="D390" s="1392"/>
      <c r="E390" s="1392"/>
      <c r="F390" s="1392"/>
      <c r="G390" s="1392"/>
      <c r="H390" s="1393"/>
      <c r="I390" s="154"/>
      <c r="J390" s="1373">
        <f>入力用②!I389</f>
        <v>0</v>
      </c>
      <c r="K390" s="1373"/>
      <c r="L390" s="1373"/>
      <c r="M390" s="1373"/>
      <c r="N390" s="1373"/>
      <c r="O390" s="1373"/>
      <c r="P390" s="1373"/>
      <c r="Q390" s="1373"/>
      <c r="R390" s="1373"/>
      <c r="S390" s="1373"/>
      <c r="T390" s="1373"/>
      <c r="U390" s="1373"/>
      <c r="V390" s="1373"/>
      <c r="W390" s="1373"/>
      <c r="X390" s="1373"/>
      <c r="Y390" s="1373"/>
      <c r="Z390" s="1373"/>
      <c r="AA390" s="1373"/>
      <c r="AB390" s="1373"/>
      <c r="AC390" s="1373"/>
      <c r="AD390" s="1373"/>
      <c r="AE390" s="1373"/>
      <c r="AF390" s="1373"/>
      <c r="AG390" s="1373"/>
      <c r="AH390" s="1373"/>
      <c r="AI390" s="1373"/>
      <c r="AJ390" s="142"/>
    </row>
    <row r="391" spans="3:38" ht="16.149999999999999" customHeight="1">
      <c r="C391" s="1413"/>
      <c r="D391" s="1392"/>
      <c r="E391" s="1392"/>
      <c r="F391" s="1392"/>
      <c r="G391" s="1392"/>
      <c r="H391" s="1393"/>
      <c r="I391" s="154"/>
      <c r="J391" s="1373"/>
      <c r="K391" s="1373"/>
      <c r="L391" s="1373"/>
      <c r="M391" s="1373"/>
      <c r="N391" s="1373"/>
      <c r="O391" s="1373"/>
      <c r="P391" s="1373"/>
      <c r="Q391" s="1373"/>
      <c r="R391" s="1373"/>
      <c r="S391" s="1373"/>
      <c r="T391" s="1373"/>
      <c r="U391" s="1373"/>
      <c r="V391" s="1373"/>
      <c r="W391" s="1373"/>
      <c r="X391" s="1373"/>
      <c r="Y391" s="1373"/>
      <c r="Z391" s="1373"/>
      <c r="AA391" s="1373"/>
      <c r="AB391" s="1373"/>
      <c r="AC391" s="1373"/>
      <c r="AD391" s="1373"/>
      <c r="AE391" s="1373"/>
      <c r="AF391" s="1373"/>
      <c r="AG391" s="1373"/>
      <c r="AH391" s="1373"/>
      <c r="AI391" s="1373"/>
      <c r="AJ391" s="142"/>
    </row>
    <row r="392" spans="3:38" ht="16.149999999999999" customHeight="1">
      <c r="C392" s="1413"/>
      <c r="D392" s="1392"/>
      <c r="E392" s="1392"/>
      <c r="F392" s="1392"/>
      <c r="G392" s="1392"/>
      <c r="H392" s="1393"/>
      <c r="I392" s="154"/>
      <c r="J392" s="1373"/>
      <c r="K392" s="1373"/>
      <c r="L392" s="1373"/>
      <c r="M392" s="1373"/>
      <c r="N392" s="1373"/>
      <c r="O392" s="1373"/>
      <c r="P392" s="1373"/>
      <c r="Q392" s="1373"/>
      <c r="R392" s="1373"/>
      <c r="S392" s="1373"/>
      <c r="T392" s="1373"/>
      <c r="U392" s="1373"/>
      <c r="V392" s="1373"/>
      <c r="W392" s="1373"/>
      <c r="X392" s="1373"/>
      <c r="Y392" s="1373"/>
      <c r="Z392" s="1373"/>
      <c r="AA392" s="1373"/>
      <c r="AB392" s="1373"/>
      <c r="AC392" s="1373"/>
      <c r="AD392" s="1373"/>
      <c r="AE392" s="1373"/>
      <c r="AF392" s="1373"/>
      <c r="AG392" s="1373"/>
      <c r="AH392" s="1373"/>
      <c r="AI392" s="1373"/>
      <c r="AJ392" s="142"/>
    </row>
    <row r="393" spans="3:38" ht="16.149999999999999" customHeight="1">
      <c r="C393" s="1413"/>
      <c r="D393" s="1392"/>
      <c r="E393" s="1392"/>
      <c r="F393" s="1392"/>
      <c r="G393" s="1392"/>
      <c r="H393" s="1393"/>
      <c r="I393" s="154"/>
      <c r="J393" s="1373"/>
      <c r="K393" s="1373"/>
      <c r="L393" s="1373"/>
      <c r="M393" s="1373"/>
      <c r="N393" s="1373"/>
      <c r="O393" s="1373"/>
      <c r="P393" s="1373"/>
      <c r="Q393" s="1373"/>
      <c r="R393" s="1373"/>
      <c r="S393" s="1373"/>
      <c r="T393" s="1373"/>
      <c r="U393" s="1373"/>
      <c r="V393" s="1373"/>
      <c r="W393" s="1373"/>
      <c r="X393" s="1373"/>
      <c r="Y393" s="1373"/>
      <c r="Z393" s="1373"/>
      <c r="AA393" s="1373"/>
      <c r="AB393" s="1373"/>
      <c r="AC393" s="1373"/>
      <c r="AD393" s="1373"/>
      <c r="AE393" s="1373"/>
      <c r="AF393" s="1373"/>
      <c r="AG393" s="1373"/>
      <c r="AH393" s="1373"/>
      <c r="AI393" s="1373"/>
      <c r="AJ393" s="142"/>
    </row>
    <row r="394" spans="3:38" ht="16.149999999999999" customHeight="1">
      <c r="C394" s="1413"/>
      <c r="D394" s="1392"/>
      <c r="E394" s="1392"/>
      <c r="F394" s="1392"/>
      <c r="G394" s="1392"/>
      <c r="H394" s="1393"/>
      <c r="I394" s="154"/>
      <c r="J394" s="1373"/>
      <c r="K394" s="1373"/>
      <c r="L394" s="1373"/>
      <c r="M394" s="1373"/>
      <c r="N394" s="1373"/>
      <c r="O394" s="1373"/>
      <c r="P394" s="1373"/>
      <c r="Q394" s="1373"/>
      <c r="R394" s="1373"/>
      <c r="S394" s="1373"/>
      <c r="T394" s="1373"/>
      <c r="U394" s="1373"/>
      <c r="V394" s="1373"/>
      <c r="W394" s="1373"/>
      <c r="X394" s="1373"/>
      <c r="Y394" s="1373"/>
      <c r="Z394" s="1373"/>
      <c r="AA394" s="1373"/>
      <c r="AB394" s="1373"/>
      <c r="AC394" s="1373"/>
      <c r="AD394" s="1373"/>
      <c r="AE394" s="1373"/>
      <c r="AF394" s="1373"/>
      <c r="AG394" s="1373"/>
      <c r="AH394" s="1373"/>
      <c r="AI394" s="1373"/>
      <c r="AJ394" s="142"/>
    </row>
    <row r="395" spans="3:38" ht="16.149999999999999" customHeight="1">
      <c r="C395" s="1413"/>
      <c r="D395" s="1392"/>
      <c r="E395" s="1392"/>
      <c r="F395" s="1392"/>
      <c r="G395" s="1392"/>
      <c r="H395" s="1393"/>
      <c r="I395" s="154"/>
      <c r="J395" s="1373"/>
      <c r="K395" s="1373"/>
      <c r="L395" s="1373"/>
      <c r="M395" s="1373"/>
      <c r="N395" s="1373"/>
      <c r="O395" s="1373"/>
      <c r="P395" s="1373"/>
      <c r="Q395" s="1373"/>
      <c r="R395" s="1373"/>
      <c r="S395" s="1373"/>
      <c r="T395" s="1373"/>
      <c r="U395" s="1373"/>
      <c r="V395" s="1373"/>
      <c r="W395" s="1373"/>
      <c r="X395" s="1373"/>
      <c r="Y395" s="1373"/>
      <c r="Z395" s="1373"/>
      <c r="AA395" s="1373"/>
      <c r="AB395" s="1373"/>
      <c r="AC395" s="1373"/>
      <c r="AD395" s="1373"/>
      <c r="AE395" s="1373"/>
      <c r="AF395" s="1373"/>
      <c r="AG395" s="1373"/>
      <c r="AH395" s="1373"/>
      <c r="AI395" s="1373"/>
      <c r="AJ395" s="142"/>
    </row>
    <row r="396" spans="3:38" ht="16.149999999999999" customHeight="1">
      <c r="C396" s="1413"/>
      <c r="D396" s="1392"/>
      <c r="E396" s="1392"/>
      <c r="F396" s="1392"/>
      <c r="G396" s="1392"/>
      <c r="H396" s="1393"/>
      <c r="I396" s="154"/>
      <c r="J396" s="1373"/>
      <c r="K396" s="1373"/>
      <c r="L396" s="1373"/>
      <c r="M396" s="1373"/>
      <c r="N396" s="1373"/>
      <c r="O396" s="1373"/>
      <c r="P396" s="1373"/>
      <c r="Q396" s="1373"/>
      <c r="R396" s="1373"/>
      <c r="S396" s="1373"/>
      <c r="T396" s="1373"/>
      <c r="U396" s="1373"/>
      <c r="V396" s="1373"/>
      <c r="W396" s="1373"/>
      <c r="X396" s="1373"/>
      <c r="Y396" s="1373"/>
      <c r="Z396" s="1373"/>
      <c r="AA396" s="1373"/>
      <c r="AB396" s="1373"/>
      <c r="AC396" s="1373"/>
      <c r="AD396" s="1373"/>
      <c r="AE396" s="1373"/>
      <c r="AF396" s="1373"/>
      <c r="AG396" s="1373"/>
      <c r="AH396" s="1373"/>
      <c r="AI396" s="1373"/>
      <c r="AJ396" s="142"/>
    </row>
    <row r="397" spans="3:38" ht="16.149999999999999" customHeight="1">
      <c r="C397" s="1413"/>
      <c r="D397" s="1392"/>
      <c r="E397" s="1392"/>
      <c r="F397" s="1392"/>
      <c r="G397" s="1392"/>
      <c r="H397" s="1393"/>
      <c r="I397" s="154"/>
      <c r="J397" s="1373"/>
      <c r="K397" s="1373"/>
      <c r="L397" s="1373"/>
      <c r="M397" s="1373"/>
      <c r="N397" s="1373"/>
      <c r="O397" s="1373"/>
      <c r="P397" s="1373"/>
      <c r="Q397" s="1373"/>
      <c r="R397" s="1373"/>
      <c r="S397" s="1373"/>
      <c r="T397" s="1373"/>
      <c r="U397" s="1373"/>
      <c r="V397" s="1373"/>
      <c r="W397" s="1373"/>
      <c r="X397" s="1373"/>
      <c r="Y397" s="1373"/>
      <c r="Z397" s="1373"/>
      <c r="AA397" s="1373"/>
      <c r="AB397" s="1373"/>
      <c r="AC397" s="1373"/>
      <c r="AD397" s="1373"/>
      <c r="AE397" s="1373"/>
      <c r="AF397" s="1373"/>
      <c r="AG397" s="1373"/>
      <c r="AH397" s="1373"/>
      <c r="AI397" s="1373"/>
      <c r="AJ397" s="142"/>
    </row>
    <row r="398" spans="3:38" ht="9" customHeight="1">
      <c r="C398" s="1414"/>
      <c r="D398" s="1395"/>
      <c r="E398" s="1395"/>
      <c r="F398" s="1395"/>
      <c r="G398" s="1395"/>
      <c r="H398" s="1396"/>
      <c r="I398" s="168"/>
      <c r="J398" s="173"/>
      <c r="K398" s="173"/>
      <c r="L398" s="173"/>
      <c r="M398" s="173"/>
      <c r="N398" s="173"/>
      <c r="O398" s="173"/>
      <c r="P398" s="173"/>
      <c r="Q398" s="173"/>
      <c r="R398" s="173"/>
      <c r="S398" s="173"/>
      <c r="T398" s="173"/>
      <c r="U398" s="173"/>
      <c r="V398" s="173"/>
      <c r="W398" s="173"/>
      <c r="X398" s="173"/>
      <c r="Y398" s="173"/>
      <c r="Z398" s="173"/>
      <c r="AA398" s="173"/>
      <c r="AB398" s="173"/>
      <c r="AC398" s="173"/>
      <c r="AD398" s="173"/>
      <c r="AE398" s="173"/>
      <c r="AF398" s="173"/>
      <c r="AG398" s="173"/>
      <c r="AH398" s="173"/>
      <c r="AI398" s="173"/>
      <c r="AJ398" s="143"/>
    </row>
    <row r="399" spans="3:38" ht="16.149999999999999" customHeight="1"/>
    <row r="400" spans="3:38" ht="16.149999999999999" customHeight="1">
      <c r="AG400" s="1065">
        <f ca="1">NOW()</f>
        <v>46149.615600810183</v>
      </c>
      <c r="AH400" s="1065"/>
      <c r="AI400" s="1065"/>
      <c r="AJ400" s="1065"/>
      <c r="AK400" s="1065"/>
      <c r="AL400" s="1065"/>
    </row>
    <row r="401" spans="3:38" ht="16.149999999999999" customHeight="1">
      <c r="AL401" s="98" t="str">
        <f>"Ver. "&amp;入力用②!$BB$1</f>
        <v>Ver. 240829</v>
      </c>
    </row>
    <row r="402" spans="3:38" ht="16.149999999999999" customHeight="1"/>
    <row r="403" spans="3:38" ht="16.149999999999999" customHeight="1">
      <c r="C403" s="77" t="s">
        <v>207</v>
      </c>
    </row>
    <row r="404" spans="3:38" ht="19.899999999999999" customHeight="1">
      <c r="C404" s="1372" t="s">
        <v>255</v>
      </c>
      <c r="D404" s="1308"/>
      <c r="E404" s="1308"/>
      <c r="F404" s="1308"/>
      <c r="G404" s="1308"/>
      <c r="H404" s="1308"/>
      <c r="I404" s="1308"/>
      <c r="J404" s="1308"/>
      <c r="K404" s="1308"/>
      <c r="L404" s="1308"/>
      <c r="M404" s="1308"/>
      <c r="N404" s="1308"/>
      <c r="O404" s="1308"/>
      <c r="P404" s="1308"/>
      <c r="Q404" s="1308"/>
      <c r="R404" s="1308"/>
      <c r="S404" s="1308"/>
      <c r="T404" s="1308"/>
      <c r="U404" s="1308"/>
      <c r="V404" s="1308"/>
      <c r="W404" s="1308"/>
      <c r="X404" s="1308"/>
      <c r="Y404" s="1308"/>
      <c r="Z404" s="1308"/>
      <c r="AA404" s="1308"/>
      <c r="AB404" s="1308"/>
      <c r="AC404" s="1308"/>
      <c r="AD404" s="1308"/>
      <c r="AE404" s="1308"/>
      <c r="AF404" s="1308"/>
      <c r="AG404" s="1308"/>
      <c r="AH404" s="1308"/>
      <c r="AI404" s="1308"/>
      <c r="AJ404" s="1309"/>
    </row>
    <row r="405" spans="3:38" ht="19.899999999999999" customHeight="1">
      <c r="C405" s="1372"/>
      <c r="D405" s="1308"/>
      <c r="E405" s="1308"/>
      <c r="F405" s="1308"/>
      <c r="G405" s="1308"/>
      <c r="H405" s="1308"/>
      <c r="I405" s="1308"/>
      <c r="J405" s="1308"/>
      <c r="K405" s="1308"/>
      <c r="L405" s="1308"/>
      <c r="M405" s="1308"/>
      <c r="N405" s="1308"/>
      <c r="O405" s="1308"/>
      <c r="P405" s="1308"/>
      <c r="Q405" s="1308"/>
      <c r="R405" s="1308"/>
      <c r="S405" s="1308"/>
      <c r="T405" s="1308"/>
      <c r="U405" s="1308"/>
      <c r="V405" s="1308"/>
      <c r="W405" s="1308"/>
      <c r="X405" s="1308"/>
      <c r="Y405" s="1308"/>
      <c r="Z405" s="1308"/>
      <c r="AA405" s="1308"/>
      <c r="AB405" s="1308"/>
      <c r="AC405" s="1308"/>
      <c r="AD405" s="1308"/>
      <c r="AE405" s="1308"/>
      <c r="AF405" s="1308"/>
      <c r="AG405" s="1308"/>
      <c r="AH405" s="1308"/>
      <c r="AI405" s="1308"/>
      <c r="AJ405" s="1309"/>
    </row>
    <row r="406" spans="3:38" ht="12" customHeight="1">
      <c r="C406" s="175"/>
      <c r="D406" s="176"/>
      <c r="E406" s="176"/>
      <c r="F406" s="176"/>
      <c r="G406" s="176"/>
      <c r="H406" s="176"/>
      <c r="I406" s="176"/>
      <c r="J406" s="176"/>
      <c r="K406" s="176"/>
      <c r="L406" s="176"/>
      <c r="M406" s="176"/>
      <c r="N406" s="176"/>
      <c r="O406" s="176"/>
      <c r="P406" s="176"/>
      <c r="Q406" s="176"/>
      <c r="R406" s="176"/>
      <c r="S406" s="176"/>
      <c r="T406" s="176"/>
      <c r="U406" s="176"/>
      <c r="V406" s="176"/>
      <c r="W406" s="176"/>
      <c r="X406" s="176"/>
      <c r="Y406" s="176"/>
      <c r="Z406" s="176"/>
      <c r="AA406" s="176"/>
      <c r="AB406" s="176"/>
      <c r="AC406" s="176"/>
      <c r="AD406" s="176"/>
      <c r="AE406" s="176"/>
      <c r="AF406" s="176"/>
      <c r="AG406" s="176"/>
      <c r="AH406" s="176"/>
      <c r="AI406" s="176"/>
      <c r="AJ406" s="177"/>
    </row>
    <row r="407" spans="3:38" ht="16.149999999999999" customHeight="1">
      <c r="C407" s="133"/>
      <c r="D407" s="1373">
        <f>入力用②!C403</f>
        <v>0</v>
      </c>
      <c r="E407" s="1373"/>
      <c r="F407" s="1373"/>
      <c r="G407" s="1373"/>
      <c r="H407" s="1373"/>
      <c r="I407" s="1373"/>
      <c r="J407" s="1373"/>
      <c r="K407" s="1373"/>
      <c r="L407" s="1373"/>
      <c r="M407" s="1373"/>
      <c r="N407" s="1373"/>
      <c r="O407" s="1373"/>
      <c r="P407" s="1373"/>
      <c r="Q407" s="1373"/>
      <c r="R407" s="1373"/>
      <c r="S407" s="1373"/>
      <c r="T407" s="1373"/>
      <c r="U407" s="1373"/>
      <c r="V407" s="1373"/>
      <c r="W407" s="1373"/>
      <c r="X407" s="1373"/>
      <c r="Y407" s="1373"/>
      <c r="Z407" s="1373"/>
      <c r="AA407" s="1373"/>
      <c r="AB407" s="1373"/>
      <c r="AC407" s="1373"/>
      <c r="AD407" s="1373"/>
      <c r="AE407" s="1373"/>
      <c r="AF407" s="1373"/>
      <c r="AG407" s="1373"/>
      <c r="AH407" s="1373"/>
      <c r="AI407" s="1373"/>
      <c r="AJ407" s="142"/>
    </row>
    <row r="408" spans="3:38" ht="16.149999999999999" customHeight="1">
      <c r="C408" s="133"/>
      <c r="D408" s="1373"/>
      <c r="E408" s="1373"/>
      <c r="F408" s="1373"/>
      <c r="G408" s="1373"/>
      <c r="H408" s="1373"/>
      <c r="I408" s="1373"/>
      <c r="J408" s="1373"/>
      <c r="K408" s="1373"/>
      <c r="L408" s="1373"/>
      <c r="M408" s="1373"/>
      <c r="N408" s="1373"/>
      <c r="O408" s="1373"/>
      <c r="P408" s="1373"/>
      <c r="Q408" s="1373"/>
      <c r="R408" s="1373"/>
      <c r="S408" s="1373"/>
      <c r="T408" s="1373"/>
      <c r="U408" s="1373"/>
      <c r="V408" s="1373"/>
      <c r="W408" s="1373"/>
      <c r="X408" s="1373"/>
      <c r="Y408" s="1373"/>
      <c r="Z408" s="1373"/>
      <c r="AA408" s="1373"/>
      <c r="AB408" s="1373"/>
      <c r="AC408" s="1373"/>
      <c r="AD408" s="1373"/>
      <c r="AE408" s="1373"/>
      <c r="AF408" s="1373"/>
      <c r="AG408" s="1373"/>
      <c r="AH408" s="1373"/>
      <c r="AI408" s="1373"/>
      <c r="AJ408" s="142"/>
    </row>
    <row r="409" spans="3:38" ht="16.149999999999999" customHeight="1">
      <c r="C409" s="133"/>
      <c r="D409" s="1373"/>
      <c r="E409" s="1373"/>
      <c r="F409" s="1373"/>
      <c r="G409" s="1373"/>
      <c r="H409" s="1373"/>
      <c r="I409" s="1373"/>
      <c r="J409" s="1373"/>
      <c r="K409" s="1373"/>
      <c r="L409" s="1373"/>
      <c r="M409" s="1373"/>
      <c r="N409" s="1373"/>
      <c r="O409" s="1373"/>
      <c r="P409" s="1373"/>
      <c r="Q409" s="1373"/>
      <c r="R409" s="1373"/>
      <c r="S409" s="1373"/>
      <c r="T409" s="1373"/>
      <c r="U409" s="1373"/>
      <c r="V409" s="1373"/>
      <c r="W409" s="1373"/>
      <c r="X409" s="1373"/>
      <c r="Y409" s="1373"/>
      <c r="Z409" s="1373"/>
      <c r="AA409" s="1373"/>
      <c r="AB409" s="1373"/>
      <c r="AC409" s="1373"/>
      <c r="AD409" s="1373"/>
      <c r="AE409" s="1373"/>
      <c r="AF409" s="1373"/>
      <c r="AG409" s="1373"/>
      <c r="AH409" s="1373"/>
      <c r="AI409" s="1373"/>
      <c r="AJ409" s="142"/>
    </row>
    <row r="410" spans="3:38" ht="16.149999999999999" customHeight="1">
      <c r="C410" s="133"/>
      <c r="D410" s="1373"/>
      <c r="E410" s="1373"/>
      <c r="F410" s="1373"/>
      <c r="G410" s="1373"/>
      <c r="H410" s="1373"/>
      <c r="I410" s="1373"/>
      <c r="J410" s="1373"/>
      <c r="K410" s="1373"/>
      <c r="L410" s="1373"/>
      <c r="M410" s="1373"/>
      <c r="N410" s="1373"/>
      <c r="O410" s="1373"/>
      <c r="P410" s="1373"/>
      <c r="Q410" s="1373"/>
      <c r="R410" s="1373"/>
      <c r="S410" s="1373"/>
      <c r="T410" s="1373"/>
      <c r="U410" s="1373"/>
      <c r="V410" s="1373"/>
      <c r="W410" s="1373"/>
      <c r="X410" s="1373"/>
      <c r="Y410" s="1373"/>
      <c r="Z410" s="1373"/>
      <c r="AA410" s="1373"/>
      <c r="AB410" s="1373"/>
      <c r="AC410" s="1373"/>
      <c r="AD410" s="1373"/>
      <c r="AE410" s="1373"/>
      <c r="AF410" s="1373"/>
      <c r="AG410" s="1373"/>
      <c r="AH410" s="1373"/>
      <c r="AI410" s="1373"/>
      <c r="AJ410" s="142"/>
    </row>
    <row r="411" spans="3:38" ht="16.149999999999999" customHeight="1">
      <c r="C411" s="133"/>
      <c r="D411" s="1373"/>
      <c r="E411" s="1373"/>
      <c r="F411" s="1373"/>
      <c r="G411" s="1373"/>
      <c r="H411" s="1373"/>
      <c r="I411" s="1373"/>
      <c r="J411" s="1373"/>
      <c r="K411" s="1373"/>
      <c r="L411" s="1373"/>
      <c r="M411" s="1373"/>
      <c r="N411" s="1373"/>
      <c r="O411" s="1373"/>
      <c r="P411" s="1373"/>
      <c r="Q411" s="1373"/>
      <c r="R411" s="1373"/>
      <c r="S411" s="1373"/>
      <c r="T411" s="1373"/>
      <c r="U411" s="1373"/>
      <c r="V411" s="1373"/>
      <c r="W411" s="1373"/>
      <c r="X411" s="1373"/>
      <c r="Y411" s="1373"/>
      <c r="Z411" s="1373"/>
      <c r="AA411" s="1373"/>
      <c r="AB411" s="1373"/>
      <c r="AC411" s="1373"/>
      <c r="AD411" s="1373"/>
      <c r="AE411" s="1373"/>
      <c r="AF411" s="1373"/>
      <c r="AG411" s="1373"/>
      <c r="AH411" s="1373"/>
      <c r="AI411" s="1373"/>
      <c r="AJ411" s="142"/>
    </row>
    <row r="412" spans="3:38" ht="16.149999999999999" customHeight="1">
      <c r="C412" s="133"/>
      <c r="D412" s="1373"/>
      <c r="E412" s="1373"/>
      <c r="F412" s="1373"/>
      <c r="G412" s="1373"/>
      <c r="H412" s="1373"/>
      <c r="I412" s="1373"/>
      <c r="J412" s="1373"/>
      <c r="K412" s="1373"/>
      <c r="L412" s="1373"/>
      <c r="M412" s="1373"/>
      <c r="N412" s="1373"/>
      <c r="O412" s="1373"/>
      <c r="P412" s="1373"/>
      <c r="Q412" s="1373"/>
      <c r="R412" s="1373"/>
      <c r="S412" s="1373"/>
      <c r="T412" s="1373"/>
      <c r="U412" s="1373"/>
      <c r="V412" s="1373"/>
      <c r="W412" s="1373"/>
      <c r="X412" s="1373"/>
      <c r="Y412" s="1373"/>
      <c r="Z412" s="1373"/>
      <c r="AA412" s="1373"/>
      <c r="AB412" s="1373"/>
      <c r="AC412" s="1373"/>
      <c r="AD412" s="1373"/>
      <c r="AE412" s="1373"/>
      <c r="AF412" s="1373"/>
      <c r="AG412" s="1373"/>
      <c r="AH412" s="1373"/>
      <c r="AI412" s="1373"/>
      <c r="AJ412" s="142"/>
    </row>
    <row r="413" spans="3:38" ht="16.149999999999999" customHeight="1">
      <c r="C413" s="133"/>
      <c r="D413" s="1373"/>
      <c r="E413" s="1373"/>
      <c r="F413" s="1373"/>
      <c r="G413" s="1373"/>
      <c r="H413" s="1373"/>
      <c r="I413" s="1373"/>
      <c r="J413" s="1373"/>
      <c r="K413" s="1373"/>
      <c r="L413" s="1373"/>
      <c r="M413" s="1373"/>
      <c r="N413" s="1373"/>
      <c r="O413" s="1373"/>
      <c r="P413" s="1373"/>
      <c r="Q413" s="1373"/>
      <c r="R413" s="1373"/>
      <c r="S413" s="1373"/>
      <c r="T413" s="1373"/>
      <c r="U413" s="1373"/>
      <c r="V413" s="1373"/>
      <c r="W413" s="1373"/>
      <c r="X413" s="1373"/>
      <c r="Y413" s="1373"/>
      <c r="Z413" s="1373"/>
      <c r="AA413" s="1373"/>
      <c r="AB413" s="1373"/>
      <c r="AC413" s="1373"/>
      <c r="AD413" s="1373"/>
      <c r="AE413" s="1373"/>
      <c r="AF413" s="1373"/>
      <c r="AG413" s="1373"/>
      <c r="AH413" s="1373"/>
      <c r="AI413" s="1373"/>
      <c r="AJ413" s="142"/>
    </row>
    <row r="414" spans="3:38" ht="16.149999999999999" customHeight="1">
      <c r="C414" s="133"/>
      <c r="D414" s="1373"/>
      <c r="E414" s="1373"/>
      <c r="F414" s="1373"/>
      <c r="G414" s="1373"/>
      <c r="H414" s="1373"/>
      <c r="I414" s="1373"/>
      <c r="J414" s="1373"/>
      <c r="K414" s="1373"/>
      <c r="L414" s="1373"/>
      <c r="M414" s="1373"/>
      <c r="N414" s="1373"/>
      <c r="O414" s="1373"/>
      <c r="P414" s="1373"/>
      <c r="Q414" s="1373"/>
      <c r="R414" s="1373"/>
      <c r="S414" s="1373"/>
      <c r="T414" s="1373"/>
      <c r="U414" s="1373"/>
      <c r="V414" s="1373"/>
      <c r="W414" s="1373"/>
      <c r="X414" s="1373"/>
      <c r="Y414" s="1373"/>
      <c r="Z414" s="1373"/>
      <c r="AA414" s="1373"/>
      <c r="AB414" s="1373"/>
      <c r="AC414" s="1373"/>
      <c r="AD414" s="1373"/>
      <c r="AE414" s="1373"/>
      <c r="AF414" s="1373"/>
      <c r="AG414" s="1373"/>
      <c r="AH414" s="1373"/>
      <c r="AI414" s="1373"/>
      <c r="AJ414" s="142"/>
    </row>
    <row r="415" spans="3:38" ht="16.149999999999999" customHeight="1">
      <c r="C415" s="133"/>
      <c r="D415" s="1373"/>
      <c r="E415" s="1373"/>
      <c r="F415" s="1373"/>
      <c r="G415" s="1373"/>
      <c r="H415" s="1373"/>
      <c r="I415" s="1373"/>
      <c r="J415" s="1373"/>
      <c r="K415" s="1373"/>
      <c r="L415" s="1373"/>
      <c r="M415" s="1373"/>
      <c r="N415" s="1373"/>
      <c r="O415" s="1373"/>
      <c r="P415" s="1373"/>
      <c r="Q415" s="1373"/>
      <c r="R415" s="1373"/>
      <c r="S415" s="1373"/>
      <c r="T415" s="1373"/>
      <c r="U415" s="1373"/>
      <c r="V415" s="1373"/>
      <c r="W415" s="1373"/>
      <c r="X415" s="1373"/>
      <c r="Y415" s="1373"/>
      <c r="Z415" s="1373"/>
      <c r="AA415" s="1373"/>
      <c r="AB415" s="1373"/>
      <c r="AC415" s="1373"/>
      <c r="AD415" s="1373"/>
      <c r="AE415" s="1373"/>
      <c r="AF415" s="1373"/>
      <c r="AG415" s="1373"/>
      <c r="AH415" s="1373"/>
      <c r="AI415" s="1373"/>
      <c r="AJ415" s="142"/>
    </row>
    <row r="416" spans="3:38" ht="16.149999999999999" customHeight="1">
      <c r="C416" s="133"/>
      <c r="D416" s="1373"/>
      <c r="E416" s="1373"/>
      <c r="F416" s="1373"/>
      <c r="G416" s="1373"/>
      <c r="H416" s="1373"/>
      <c r="I416" s="1373"/>
      <c r="J416" s="1373"/>
      <c r="K416" s="1373"/>
      <c r="L416" s="1373"/>
      <c r="M416" s="1373"/>
      <c r="N416" s="1373"/>
      <c r="O416" s="1373"/>
      <c r="P416" s="1373"/>
      <c r="Q416" s="1373"/>
      <c r="R416" s="1373"/>
      <c r="S416" s="1373"/>
      <c r="T416" s="1373"/>
      <c r="U416" s="1373"/>
      <c r="V416" s="1373"/>
      <c r="W416" s="1373"/>
      <c r="X416" s="1373"/>
      <c r="Y416" s="1373"/>
      <c r="Z416" s="1373"/>
      <c r="AA416" s="1373"/>
      <c r="AB416" s="1373"/>
      <c r="AC416" s="1373"/>
      <c r="AD416" s="1373"/>
      <c r="AE416" s="1373"/>
      <c r="AF416" s="1373"/>
      <c r="AG416" s="1373"/>
      <c r="AH416" s="1373"/>
      <c r="AI416" s="1373"/>
      <c r="AJ416" s="142"/>
    </row>
    <row r="417" spans="3:36" ht="16.149999999999999" customHeight="1">
      <c r="C417" s="133"/>
      <c r="D417" s="1373"/>
      <c r="E417" s="1373"/>
      <c r="F417" s="1373"/>
      <c r="G417" s="1373"/>
      <c r="H417" s="1373"/>
      <c r="I417" s="1373"/>
      <c r="J417" s="1373"/>
      <c r="K417" s="1373"/>
      <c r="L417" s="1373"/>
      <c r="M417" s="1373"/>
      <c r="N417" s="1373"/>
      <c r="O417" s="1373"/>
      <c r="P417" s="1373"/>
      <c r="Q417" s="1373"/>
      <c r="R417" s="1373"/>
      <c r="S417" s="1373"/>
      <c r="T417" s="1373"/>
      <c r="U417" s="1373"/>
      <c r="V417" s="1373"/>
      <c r="W417" s="1373"/>
      <c r="X417" s="1373"/>
      <c r="Y417" s="1373"/>
      <c r="Z417" s="1373"/>
      <c r="AA417" s="1373"/>
      <c r="AB417" s="1373"/>
      <c r="AC417" s="1373"/>
      <c r="AD417" s="1373"/>
      <c r="AE417" s="1373"/>
      <c r="AF417" s="1373"/>
      <c r="AG417" s="1373"/>
      <c r="AH417" s="1373"/>
      <c r="AI417" s="1373"/>
      <c r="AJ417" s="142"/>
    </row>
    <row r="418" spans="3:36" ht="16.149999999999999" customHeight="1">
      <c r="C418" s="133"/>
      <c r="D418" s="1373"/>
      <c r="E418" s="1373"/>
      <c r="F418" s="1373"/>
      <c r="G418" s="1373"/>
      <c r="H418" s="1373"/>
      <c r="I418" s="1373"/>
      <c r="J418" s="1373"/>
      <c r="K418" s="1373"/>
      <c r="L418" s="1373"/>
      <c r="M418" s="1373"/>
      <c r="N418" s="1373"/>
      <c r="O418" s="1373"/>
      <c r="P418" s="1373"/>
      <c r="Q418" s="1373"/>
      <c r="R418" s="1373"/>
      <c r="S418" s="1373"/>
      <c r="T418" s="1373"/>
      <c r="U418" s="1373"/>
      <c r="V418" s="1373"/>
      <c r="W418" s="1373"/>
      <c r="X418" s="1373"/>
      <c r="Y418" s="1373"/>
      <c r="Z418" s="1373"/>
      <c r="AA418" s="1373"/>
      <c r="AB418" s="1373"/>
      <c r="AC418" s="1373"/>
      <c r="AD418" s="1373"/>
      <c r="AE418" s="1373"/>
      <c r="AF418" s="1373"/>
      <c r="AG418" s="1373"/>
      <c r="AH418" s="1373"/>
      <c r="AI418" s="1373"/>
      <c r="AJ418" s="142"/>
    </row>
    <row r="419" spans="3:36" ht="16.149999999999999" customHeight="1">
      <c r="C419" s="133"/>
      <c r="D419" s="1373"/>
      <c r="E419" s="1373"/>
      <c r="F419" s="1373"/>
      <c r="G419" s="1373"/>
      <c r="H419" s="1373"/>
      <c r="I419" s="1373"/>
      <c r="J419" s="1373"/>
      <c r="K419" s="1373"/>
      <c r="L419" s="1373"/>
      <c r="M419" s="1373"/>
      <c r="N419" s="1373"/>
      <c r="O419" s="1373"/>
      <c r="P419" s="1373"/>
      <c r="Q419" s="1373"/>
      <c r="R419" s="1373"/>
      <c r="S419" s="1373"/>
      <c r="T419" s="1373"/>
      <c r="U419" s="1373"/>
      <c r="V419" s="1373"/>
      <c r="W419" s="1373"/>
      <c r="X419" s="1373"/>
      <c r="Y419" s="1373"/>
      <c r="Z419" s="1373"/>
      <c r="AA419" s="1373"/>
      <c r="AB419" s="1373"/>
      <c r="AC419" s="1373"/>
      <c r="AD419" s="1373"/>
      <c r="AE419" s="1373"/>
      <c r="AF419" s="1373"/>
      <c r="AG419" s="1373"/>
      <c r="AH419" s="1373"/>
      <c r="AI419" s="1373"/>
      <c r="AJ419" s="142"/>
    </row>
    <row r="420" spans="3:36" ht="16.149999999999999" customHeight="1">
      <c r="C420" s="133"/>
      <c r="D420" s="1373"/>
      <c r="E420" s="1373"/>
      <c r="F420" s="1373"/>
      <c r="G420" s="1373"/>
      <c r="H420" s="1373"/>
      <c r="I420" s="1373"/>
      <c r="J420" s="1373"/>
      <c r="K420" s="1373"/>
      <c r="L420" s="1373"/>
      <c r="M420" s="1373"/>
      <c r="N420" s="1373"/>
      <c r="O420" s="1373"/>
      <c r="P420" s="1373"/>
      <c r="Q420" s="1373"/>
      <c r="R420" s="1373"/>
      <c r="S420" s="1373"/>
      <c r="T420" s="1373"/>
      <c r="U420" s="1373"/>
      <c r="V420" s="1373"/>
      <c r="W420" s="1373"/>
      <c r="X420" s="1373"/>
      <c r="Y420" s="1373"/>
      <c r="Z420" s="1373"/>
      <c r="AA420" s="1373"/>
      <c r="AB420" s="1373"/>
      <c r="AC420" s="1373"/>
      <c r="AD420" s="1373"/>
      <c r="AE420" s="1373"/>
      <c r="AF420" s="1373"/>
      <c r="AG420" s="1373"/>
      <c r="AH420" s="1373"/>
      <c r="AI420" s="1373"/>
      <c r="AJ420" s="142"/>
    </row>
    <row r="421" spans="3:36" ht="16.149999999999999" customHeight="1">
      <c r="C421" s="133"/>
      <c r="D421" s="1373"/>
      <c r="E421" s="1373"/>
      <c r="F421" s="1373"/>
      <c r="G421" s="1373"/>
      <c r="H421" s="1373"/>
      <c r="I421" s="1373"/>
      <c r="J421" s="1373"/>
      <c r="K421" s="1373"/>
      <c r="L421" s="1373"/>
      <c r="M421" s="1373"/>
      <c r="N421" s="1373"/>
      <c r="O421" s="1373"/>
      <c r="P421" s="1373"/>
      <c r="Q421" s="1373"/>
      <c r="R421" s="1373"/>
      <c r="S421" s="1373"/>
      <c r="T421" s="1373"/>
      <c r="U421" s="1373"/>
      <c r="V421" s="1373"/>
      <c r="W421" s="1373"/>
      <c r="X421" s="1373"/>
      <c r="Y421" s="1373"/>
      <c r="Z421" s="1373"/>
      <c r="AA421" s="1373"/>
      <c r="AB421" s="1373"/>
      <c r="AC421" s="1373"/>
      <c r="AD421" s="1373"/>
      <c r="AE421" s="1373"/>
      <c r="AF421" s="1373"/>
      <c r="AG421" s="1373"/>
      <c r="AH421" s="1373"/>
      <c r="AI421" s="1373"/>
      <c r="AJ421" s="142"/>
    </row>
    <row r="422" spans="3:36" ht="16.149999999999999" customHeight="1">
      <c r="C422" s="133"/>
      <c r="D422" s="1373"/>
      <c r="E422" s="1373"/>
      <c r="F422" s="1373"/>
      <c r="G422" s="1373"/>
      <c r="H422" s="1373"/>
      <c r="I422" s="1373"/>
      <c r="J422" s="1373"/>
      <c r="K422" s="1373"/>
      <c r="L422" s="1373"/>
      <c r="M422" s="1373"/>
      <c r="N422" s="1373"/>
      <c r="O422" s="1373"/>
      <c r="P422" s="1373"/>
      <c r="Q422" s="1373"/>
      <c r="R422" s="1373"/>
      <c r="S422" s="1373"/>
      <c r="T422" s="1373"/>
      <c r="U422" s="1373"/>
      <c r="V422" s="1373"/>
      <c r="W422" s="1373"/>
      <c r="X422" s="1373"/>
      <c r="Y422" s="1373"/>
      <c r="Z422" s="1373"/>
      <c r="AA422" s="1373"/>
      <c r="AB422" s="1373"/>
      <c r="AC422" s="1373"/>
      <c r="AD422" s="1373"/>
      <c r="AE422" s="1373"/>
      <c r="AF422" s="1373"/>
      <c r="AG422" s="1373"/>
      <c r="AH422" s="1373"/>
      <c r="AI422" s="1373"/>
      <c r="AJ422" s="142"/>
    </row>
    <row r="423" spans="3:36" ht="16.149999999999999" customHeight="1">
      <c r="C423" s="133"/>
      <c r="D423" s="1373"/>
      <c r="E423" s="1373"/>
      <c r="F423" s="1373"/>
      <c r="G423" s="1373"/>
      <c r="H423" s="1373"/>
      <c r="I423" s="1373"/>
      <c r="J423" s="1373"/>
      <c r="K423" s="1373"/>
      <c r="L423" s="1373"/>
      <c r="M423" s="1373"/>
      <c r="N423" s="1373"/>
      <c r="O423" s="1373"/>
      <c r="P423" s="1373"/>
      <c r="Q423" s="1373"/>
      <c r="R423" s="1373"/>
      <c r="S423" s="1373"/>
      <c r="T423" s="1373"/>
      <c r="U423" s="1373"/>
      <c r="V423" s="1373"/>
      <c r="W423" s="1373"/>
      <c r="X423" s="1373"/>
      <c r="Y423" s="1373"/>
      <c r="Z423" s="1373"/>
      <c r="AA423" s="1373"/>
      <c r="AB423" s="1373"/>
      <c r="AC423" s="1373"/>
      <c r="AD423" s="1373"/>
      <c r="AE423" s="1373"/>
      <c r="AF423" s="1373"/>
      <c r="AG423" s="1373"/>
      <c r="AH423" s="1373"/>
      <c r="AI423" s="1373"/>
      <c r="AJ423" s="142"/>
    </row>
    <row r="424" spans="3:36" ht="12" customHeight="1">
      <c r="C424" s="134"/>
      <c r="D424" s="173"/>
      <c r="E424" s="173"/>
      <c r="F424" s="173"/>
      <c r="G424" s="173"/>
      <c r="H424" s="173"/>
      <c r="I424" s="173"/>
      <c r="J424" s="173"/>
      <c r="K424" s="173"/>
      <c r="L424" s="173"/>
      <c r="M424" s="173"/>
      <c r="N424" s="173"/>
      <c r="O424" s="173"/>
      <c r="P424" s="173"/>
      <c r="Q424" s="173"/>
      <c r="R424" s="173"/>
      <c r="S424" s="173"/>
      <c r="T424" s="173"/>
      <c r="U424" s="173"/>
      <c r="V424" s="173"/>
      <c r="W424" s="173"/>
      <c r="X424" s="173"/>
      <c r="Y424" s="173"/>
      <c r="Z424" s="173"/>
      <c r="AA424" s="173"/>
      <c r="AB424" s="173"/>
      <c r="AC424" s="173"/>
      <c r="AD424" s="173"/>
      <c r="AE424" s="173"/>
      <c r="AF424" s="173"/>
      <c r="AG424" s="173"/>
      <c r="AH424" s="173"/>
      <c r="AI424" s="173"/>
      <c r="AJ424" s="143"/>
    </row>
    <row r="426" spans="3:36" ht="16.149999999999999" customHeight="1"/>
  </sheetData>
  <sheetProtection sheet="1" selectLockedCells="1"/>
  <mergeCells count="323">
    <mergeCell ref="T90:AC90"/>
    <mergeCell ref="AE208:AJ210"/>
    <mergeCell ref="O209:R210"/>
    <mergeCell ref="S209:V210"/>
    <mergeCell ref="W209:Z210"/>
    <mergeCell ref="AA209:AD210"/>
    <mergeCell ref="B211:F216"/>
    <mergeCell ref="AE211:AJ213"/>
    <mergeCell ref="G211:J213"/>
    <mergeCell ref="K211:N213"/>
    <mergeCell ref="O211:R213"/>
    <mergeCell ref="S211:V213"/>
    <mergeCell ref="W211:Z213"/>
    <mergeCell ref="AA211:AD213"/>
    <mergeCell ref="O169:R171"/>
    <mergeCell ref="S169:V171"/>
    <mergeCell ref="W169:Z171"/>
    <mergeCell ref="AA169:AD171"/>
    <mergeCell ref="G184:J186"/>
    <mergeCell ref="K184:N186"/>
    <mergeCell ref="C181:F186"/>
    <mergeCell ref="G175:J177"/>
    <mergeCell ref="G214:J216"/>
    <mergeCell ref="K214:N216"/>
    <mergeCell ref="AE214:AJ216"/>
    <mergeCell ref="O215:R216"/>
    <mergeCell ref="S215:V216"/>
    <mergeCell ref="W215:Z216"/>
    <mergeCell ref="AA215:AD216"/>
    <mergeCell ref="AG218:AL218"/>
    <mergeCell ref="S296:AJ296"/>
    <mergeCell ref="Q280:AI286"/>
    <mergeCell ref="Q323:AI329"/>
    <mergeCell ref="Q302:AI308"/>
    <mergeCell ref="AG258:AL258"/>
    <mergeCell ref="J265:AI273"/>
    <mergeCell ref="C262:H262"/>
    <mergeCell ref="I262:AJ262"/>
    <mergeCell ref="C388:H398"/>
    <mergeCell ref="C366:H376"/>
    <mergeCell ref="C377:H387"/>
    <mergeCell ref="AG332:AL332"/>
    <mergeCell ref="G181:J183"/>
    <mergeCell ref="K181:N183"/>
    <mergeCell ref="O181:R183"/>
    <mergeCell ref="S181:V183"/>
    <mergeCell ref="W181:Z183"/>
    <mergeCell ref="AA181:AD183"/>
    <mergeCell ref="G208:J210"/>
    <mergeCell ref="K208:N210"/>
    <mergeCell ref="B205:F210"/>
    <mergeCell ref="G196:J198"/>
    <mergeCell ref="K196:N198"/>
    <mergeCell ref="G190:J192"/>
    <mergeCell ref="K190:N192"/>
    <mergeCell ref="O191:R192"/>
    <mergeCell ref="S191:V192"/>
    <mergeCell ref="W191:Z192"/>
    <mergeCell ref="AA191:AD192"/>
    <mergeCell ref="C187:F192"/>
    <mergeCell ref="B193:F198"/>
    <mergeCell ref="G193:J195"/>
    <mergeCell ref="K193:N195"/>
    <mergeCell ref="O193:R195"/>
    <mergeCell ref="S193:V195"/>
    <mergeCell ref="K205:N207"/>
    <mergeCell ref="AA179:AD180"/>
    <mergeCell ref="C404:AJ405"/>
    <mergeCell ref="D407:AI423"/>
    <mergeCell ref="J357:AI364"/>
    <mergeCell ref="J368:AI375"/>
    <mergeCell ref="J379:AI386"/>
    <mergeCell ref="J390:AI397"/>
    <mergeCell ref="D224:AI239"/>
    <mergeCell ref="D241:AI256"/>
    <mergeCell ref="C263:H274"/>
    <mergeCell ref="C355:H365"/>
    <mergeCell ref="C335:H354"/>
    <mergeCell ref="J346:AI353"/>
    <mergeCell ref="C275:H330"/>
    <mergeCell ref="I310:O330"/>
    <mergeCell ref="I288:O309"/>
    <mergeCell ref="S289:AI290"/>
    <mergeCell ref="I275:O287"/>
    <mergeCell ref="G187:J189"/>
    <mergeCell ref="K187:N189"/>
    <mergeCell ref="O187:R189"/>
    <mergeCell ref="S187:V189"/>
    <mergeCell ref="W187:Z189"/>
    <mergeCell ref="AA187:AD189"/>
    <mergeCell ref="G172:J174"/>
    <mergeCell ref="K172:N174"/>
    <mergeCell ref="G169:J171"/>
    <mergeCell ref="K169:N171"/>
    <mergeCell ref="K175:N177"/>
    <mergeCell ref="O175:R177"/>
    <mergeCell ref="S175:V177"/>
    <mergeCell ref="W175:Z177"/>
    <mergeCell ref="AA175:AD177"/>
    <mergeCell ref="AE187:AJ189"/>
    <mergeCell ref="AE190:AJ192"/>
    <mergeCell ref="AE196:AJ198"/>
    <mergeCell ref="AE193:AJ195"/>
    <mergeCell ref="O197:R198"/>
    <mergeCell ref="S197:V198"/>
    <mergeCell ref="W197:Z198"/>
    <mergeCell ref="AA197:AD198"/>
    <mergeCell ref="AE184:AJ186"/>
    <mergeCell ref="O185:R186"/>
    <mergeCell ref="S185:V186"/>
    <mergeCell ref="W185:Z186"/>
    <mergeCell ref="AA185:AD186"/>
    <mergeCell ref="W193:Z195"/>
    <mergeCell ref="AA193:AD195"/>
    <mergeCell ref="AE202:AJ204"/>
    <mergeCell ref="O203:R204"/>
    <mergeCell ref="S203:V204"/>
    <mergeCell ref="W203:Z204"/>
    <mergeCell ref="AA203:AD204"/>
    <mergeCell ref="G202:J204"/>
    <mergeCell ref="K202:N204"/>
    <mergeCell ref="AE199:AJ201"/>
    <mergeCell ref="C199:F204"/>
    <mergeCell ref="O205:R207"/>
    <mergeCell ref="S205:V207"/>
    <mergeCell ref="W205:Z207"/>
    <mergeCell ref="AA205:AD207"/>
    <mergeCell ref="G199:J201"/>
    <mergeCell ref="K199:N201"/>
    <mergeCell ref="O199:R201"/>
    <mergeCell ref="S199:V201"/>
    <mergeCell ref="W199:Z201"/>
    <mergeCell ref="AA199:AD201"/>
    <mergeCell ref="T88:AC89"/>
    <mergeCell ref="B88:S89"/>
    <mergeCell ref="AE100:AL103"/>
    <mergeCell ref="AF127:AJ128"/>
    <mergeCell ref="AF125:AJ126"/>
    <mergeCell ref="AF117:AJ118"/>
    <mergeCell ref="P113:W114"/>
    <mergeCell ref="AF115:AJ116"/>
    <mergeCell ref="X115:AC116"/>
    <mergeCell ref="P115:W116"/>
    <mergeCell ref="AF113:AJ114"/>
    <mergeCell ref="X113:AC114"/>
    <mergeCell ref="AF111:AJ112"/>
    <mergeCell ref="X121:AC122"/>
    <mergeCell ref="AB100:AD103"/>
    <mergeCell ref="B102:R103"/>
    <mergeCell ref="X111:AC112"/>
    <mergeCell ref="P117:W118"/>
    <mergeCell ref="B95:R95"/>
    <mergeCell ref="S95:W95"/>
    <mergeCell ref="X95:Z95"/>
    <mergeCell ref="AA95:AD95"/>
    <mergeCell ref="AE95:AL95"/>
    <mergeCell ref="AG106:AL106"/>
    <mergeCell ref="B110:W110"/>
    <mergeCell ref="X110:Z110"/>
    <mergeCell ref="AA110:AB110"/>
    <mergeCell ref="AC110:AE110"/>
    <mergeCell ref="AF110:AL110"/>
    <mergeCell ref="P112:W112"/>
    <mergeCell ref="B163:F168"/>
    <mergeCell ref="D54:K55"/>
    <mergeCell ref="L54:AJ55"/>
    <mergeCell ref="B70:C71"/>
    <mergeCell ref="U84:AC85"/>
    <mergeCell ref="B80:C81"/>
    <mergeCell ref="B68:S69"/>
    <mergeCell ref="B66:S67"/>
    <mergeCell ref="T66:AC67"/>
    <mergeCell ref="D56:K57"/>
    <mergeCell ref="D80:S81"/>
    <mergeCell ref="D76:S77"/>
    <mergeCell ref="B76:C77"/>
    <mergeCell ref="U74:AC75"/>
    <mergeCell ref="M160:N162"/>
    <mergeCell ref="O160:P162"/>
    <mergeCell ref="Q160:R162"/>
    <mergeCell ref="T86:AC87"/>
    <mergeCell ref="B84:S85"/>
    <mergeCell ref="B72:C73"/>
    <mergeCell ref="D74:S75"/>
    <mergeCell ref="B86:S87"/>
    <mergeCell ref="B74:C75"/>
    <mergeCell ref="U78:AC79"/>
    <mergeCell ref="D70:S71"/>
    <mergeCell ref="B82:S83"/>
    <mergeCell ref="T80:T81"/>
    <mergeCell ref="T82:T83"/>
    <mergeCell ref="T84:T85"/>
    <mergeCell ref="U80:AC81"/>
    <mergeCell ref="U76:AC77"/>
    <mergeCell ref="U72:AC73"/>
    <mergeCell ref="U70:AC71"/>
    <mergeCell ref="U82:AC83"/>
    <mergeCell ref="G163:J165"/>
    <mergeCell ref="K163:N165"/>
    <mergeCell ref="O163:R165"/>
    <mergeCell ref="S163:V165"/>
    <mergeCell ref="W163:Z165"/>
    <mergeCell ref="AA163:AD165"/>
    <mergeCell ref="AE166:AJ168"/>
    <mergeCell ref="B160:J162"/>
    <mergeCell ref="AE163:AJ165"/>
    <mergeCell ref="O167:R168"/>
    <mergeCell ref="S167:V168"/>
    <mergeCell ref="W167:Z168"/>
    <mergeCell ref="AA167:AD168"/>
    <mergeCell ref="G166:J168"/>
    <mergeCell ref="K166:N168"/>
    <mergeCell ref="K160:L162"/>
    <mergeCell ref="S160:T162"/>
    <mergeCell ref="U160:V162"/>
    <mergeCell ref="W160:X162"/>
    <mergeCell ref="Y160:Z162"/>
    <mergeCell ref="AA160:AB162"/>
    <mergeCell ref="AC160:AD162"/>
    <mergeCell ref="AE160:AJ162"/>
    <mergeCell ref="L56:AJ57"/>
    <mergeCell ref="D58:K60"/>
    <mergeCell ref="L45:AJ45"/>
    <mergeCell ref="L46:AJ46"/>
    <mergeCell ref="L47:AJ47"/>
    <mergeCell ref="D48:K48"/>
    <mergeCell ref="L48:AJ48"/>
    <mergeCell ref="L49:AJ49"/>
    <mergeCell ref="L52:O52"/>
    <mergeCell ref="L58:AJ58"/>
    <mergeCell ref="L59:AJ59"/>
    <mergeCell ref="L60:AJ60"/>
    <mergeCell ref="L50:AJ50"/>
    <mergeCell ref="M51:AJ51"/>
    <mergeCell ref="D45:K47"/>
    <mergeCell ref="D49:K53"/>
    <mergeCell ref="P52:Z52"/>
    <mergeCell ref="AG62:AL62"/>
    <mergeCell ref="B78:S78"/>
    <mergeCell ref="B79:S79"/>
    <mergeCell ref="T68:T69"/>
    <mergeCell ref="T70:T71"/>
    <mergeCell ref="T72:T73"/>
    <mergeCell ref="T74:T75"/>
    <mergeCell ref="T76:T77"/>
    <mergeCell ref="T78:T79"/>
    <mergeCell ref="U68:AC69"/>
    <mergeCell ref="D72:S73"/>
    <mergeCell ref="AG400:AL400"/>
    <mergeCell ref="B169:B174"/>
    <mergeCell ref="B175:B180"/>
    <mergeCell ref="B181:B186"/>
    <mergeCell ref="B187:B192"/>
    <mergeCell ref="B199:B204"/>
    <mergeCell ref="AE169:AJ171"/>
    <mergeCell ref="C169:F174"/>
    <mergeCell ref="C175:F180"/>
    <mergeCell ref="G178:J180"/>
    <mergeCell ref="K178:N180"/>
    <mergeCell ref="O173:R174"/>
    <mergeCell ref="S173:V174"/>
    <mergeCell ref="W173:Z174"/>
    <mergeCell ref="AA173:AD174"/>
    <mergeCell ref="O179:R180"/>
    <mergeCell ref="S179:V180"/>
    <mergeCell ref="W179:Z180"/>
    <mergeCell ref="AE172:AJ174"/>
    <mergeCell ref="AE175:AJ177"/>
    <mergeCell ref="AE178:AJ180"/>
    <mergeCell ref="AE181:AJ183"/>
    <mergeCell ref="AE205:AJ207"/>
    <mergeCell ref="G205:J207"/>
    <mergeCell ref="B135:AJ135"/>
    <mergeCell ref="AG156:AL156"/>
    <mergeCell ref="O113:O114"/>
    <mergeCell ref="O115:O116"/>
    <mergeCell ref="O117:O118"/>
    <mergeCell ref="O119:O120"/>
    <mergeCell ref="O123:O124"/>
    <mergeCell ref="AF119:AJ120"/>
    <mergeCell ref="AF121:AJ122"/>
    <mergeCell ref="AF123:AJ124"/>
    <mergeCell ref="O121:W122"/>
    <mergeCell ref="O127:W128"/>
    <mergeCell ref="X127:AC128"/>
    <mergeCell ref="P119:W120"/>
    <mergeCell ref="X123:AC124"/>
    <mergeCell ref="X125:AC126"/>
    <mergeCell ref="O125:W126"/>
    <mergeCell ref="P123:W124"/>
    <mergeCell ref="B117:D120"/>
    <mergeCell ref="X117:AC118"/>
    <mergeCell ref="X119:AC120"/>
    <mergeCell ref="C136:AI145"/>
    <mergeCell ref="C146:AI146"/>
    <mergeCell ref="C147:AI153"/>
    <mergeCell ref="B100:R100"/>
    <mergeCell ref="B101:R101"/>
    <mergeCell ref="T104:AA104"/>
    <mergeCell ref="S96:S97"/>
    <mergeCell ref="S98:S99"/>
    <mergeCell ref="S100:S103"/>
    <mergeCell ref="AE96:AL97"/>
    <mergeCell ref="B96:R97"/>
    <mergeCell ref="T96:AA97"/>
    <mergeCell ref="AB96:AD97"/>
    <mergeCell ref="AE98:AL99"/>
    <mergeCell ref="B98:R99"/>
    <mergeCell ref="T98:AA99"/>
    <mergeCell ref="AB98:AD99"/>
    <mergeCell ref="T100:AA103"/>
    <mergeCell ref="A1:AL1"/>
    <mergeCell ref="A16:AL18"/>
    <mergeCell ref="V37:AI38"/>
    <mergeCell ref="U36:AI36"/>
    <mergeCell ref="AM1:BA1"/>
    <mergeCell ref="AG2:AL2"/>
    <mergeCell ref="C21:N21"/>
    <mergeCell ref="I24:M24"/>
    <mergeCell ref="U29:AG29"/>
    <mergeCell ref="U32:AJ32"/>
    <mergeCell ref="U33:AJ33"/>
    <mergeCell ref="U34:AJ34"/>
  </mergeCells>
  <phoneticPr fontId="42"/>
  <conditionalFormatting sqref="B135:AJ135 B136:C136 AJ136:AJ154 B137:B146 B147:C147 B148:B154">
    <cfRule type="expression" dxfId="38" priority="97">
      <formula>$B$13&lt;&gt;""</formula>
    </cfRule>
  </conditionalFormatting>
  <conditionalFormatting sqref="C147">
    <cfRule type="expression" dxfId="36" priority="2">
      <formula>$C$147="入力用②シートの154行目に入力されていますが、151行目のチェックボックスにチェックを入れてください"</formula>
    </cfRule>
  </conditionalFormatting>
  <conditionalFormatting sqref="C136:AI145">
    <cfRule type="expression" dxfId="35" priority="1">
      <formula>$C$136="例文のままになっています。入力用②シートの142行目に戻って、貴社の内容に修正してください！"</formula>
    </cfRule>
  </conditionalFormatting>
  <conditionalFormatting sqref="C223:AJ239">
    <cfRule type="expression" dxfId="34" priority="37">
      <formula>$B$14&lt;&gt;""</formula>
    </cfRule>
  </conditionalFormatting>
  <conditionalFormatting sqref="C240:AJ256">
    <cfRule type="expression" dxfId="33" priority="88">
      <formula>$B$15&lt;&gt;""</formula>
    </cfRule>
  </conditionalFormatting>
  <conditionalFormatting sqref="L52:Y52 AA52:AJ52">
    <cfRule type="expression" dxfId="32" priority="90">
      <formula>$B$10&lt;&gt;""</formula>
    </cfRule>
  </conditionalFormatting>
  <conditionalFormatting sqref="L54:AJ55">
    <cfRule type="expression" dxfId="31" priority="91">
      <formula>$B$11&lt;&gt;""</formula>
    </cfRule>
  </conditionalFormatting>
  <conditionalFormatting sqref="L56:AJ57">
    <cfRule type="expression" dxfId="30" priority="45">
      <formula>#REF!&lt;&gt;""</formula>
    </cfRule>
  </conditionalFormatting>
  <conditionalFormatting sqref="L60:AJ60">
    <cfRule type="expression" dxfId="27" priority="40">
      <formula>$B$12&lt;&gt;""</formula>
    </cfRule>
  </conditionalFormatting>
  <conditionalFormatting sqref="Q276 Q289:Q290 Q292 Q294 Q296 Q298 Q311 Q313 Q315 Q317 Q319 J336 J338 J340 J342">
    <cfRule type="expression" dxfId="26" priority="53" stopIfTrue="1">
      <formula>LEN(TRIM(J276))&gt;0</formula>
    </cfRule>
  </conditionalFormatting>
  <conditionalFormatting sqref="U29:AG29">
    <cfRule type="expression" dxfId="25" priority="274">
      <formula>$B$23&lt;&gt;""</formula>
    </cfRule>
    <cfRule type="expression" priority="273">
      <formula>$U$29=""</formula>
    </cfRule>
  </conditionalFormatting>
  <conditionalFormatting sqref="U36:AI36">
    <cfRule type="expression" dxfId="24" priority="42">
      <formula>$B$8&lt;&gt;""</formula>
    </cfRule>
  </conditionalFormatting>
  <conditionalFormatting sqref="V37:AI38">
    <cfRule type="expression" dxfId="23" priority="41">
      <formula>$B$8&lt;&gt;""</formula>
    </cfRule>
  </conditionalFormatting>
  <conditionalFormatting sqref="AA167">
    <cfRule type="expression" dxfId="22" priority="15">
      <formula>VALUE($AA$167)&gt;=105</formula>
    </cfRule>
  </conditionalFormatting>
  <conditionalFormatting sqref="AA173">
    <cfRule type="expression" dxfId="21" priority="7">
      <formula>VALUE($AA$173)&gt;=105</formula>
    </cfRule>
  </conditionalFormatting>
  <conditionalFormatting sqref="AA179">
    <cfRule type="expression" dxfId="20" priority="8">
      <formula>VALUE($AA$179)&gt;=105</formula>
    </cfRule>
  </conditionalFormatting>
  <conditionalFormatting sqref="AA185">
    <cfRule type="expression" dxfId="19" priority="9">
      <formula>VALUE($AA$185)&gt;=105</formula>
    </cfRule>
  </conditionalFormatting>
  <conditionalFormatting sqref="AA191">
    <cfRule type="expression" dxfId="18" priority="10">
      <formula>VALUE($AA$191)&gt;=105</formula>
    </cfRule>
  </conditionalFormatting>
  <conditionalFormatting sqref="AA197">
    <cfRule type="expression" dxfId="17" priority="11">
      <formula>VALUE($AA$197)&gt;=105</formula>
    </cfRule>
  </conditionalFormatting>
  <conditionalFormatting sqref="AA203">
    <cfRule type="expression" dxfId="16" priority="12">
      <formula>VALUE($AA$203)&gt;=105</formula>
    </cfRule>
  </conditionalFormatting>
  <conditionalFormatting sqref="AA209">
    <cfRule type="expression" dxfId="15" priority="13">
      <formula>VALUE($AA$209)&gt;=105</formula>
    </cfRule>
  </conditionalFormatting>
  <conditionalFormatting sqref="AA215">
    <cfRule type="expression" dxfId="14" priority="14">
      <formula>VALUE($AA$215)&gt;=105</formula>
    </cfRule>
  </conditionalFormatting>
  <conditionalFormatting sqref="AE166">
    <cfRule type="expression" dxfId="13" priority="36">
      <formula>VALUE($AE$166)&gt;=105</formula>
    </cfRule>
  </conditionalFormatting>
  <conditionalFormatting sqref="AE172">
    <cfRule type="expression" dxfId="12" priority="35">
      <formula>VALUE($AE$172)&gt;=105</formula>
    </cfRule>
  </conditionalFormatting>
  <conditionalFormatting sqref="AE178">
    <cfRule type="expression" dxfId="11" priority="34">
      <formula>VALUE($AE$178)&gt;=105</formula>
    </cfRule>
  </conditionalFormatting>
  <conditionalFormatting sqref="AE184">
    <cfRule type="expression" dxfId="10" priority="33">
      <formula>VALUE($AE$184)&gt;=100</formula>
    </cfRule>
  </conditionalFormatting>
  <conditionalFormatting sqref="AE190">
    <cfRule type="expression" dxfId="9" priority="32">
      <formula>VALUE($AE$190)&gt;=105</formula>
    </cfRule>
  </conditionalFormatting>
  <conditionalFormatting sqref="AE196">
    <cfRule type="expression" dxfId="8" priority="31">
      <formula>VALUE($AE$196)&gt;=105</formula>
    </cfRule>
  </conditionalFormatting>
  <conditionalFormatting sqref="AE202">
    <cfRule type="expression" dxfId="7" priority="30">
      <formula>VALUE($AE$202)&gt;=105</formula>
    </cfRule>
  </conditionalFormatting>
  <conditionalFormatting sqref="AE208">
    <cfRule type="expression" dxfId="6" priority="29">
      <formula>VALUE($AE$208)&gt;=105</formula>
    </cfRule>
  </conditionalFormatting>
  <conditionalFormatting sqref="AE214">
    <cfRule type="expression" dxfId="5" priority="28">
      <formula>VALUE($AE$214)&gt;=105</formula>
    </cfRule>
  </conditionalFormatting>
  <dataValidations count="1">
    <dataValidation type="list" sqref="U29:AG29" xr:uid="{00000000-0002-0000-0300-000000000000}">
      <formula1>"提出日を入力してください"</formula1>
    </dataValidation>
  </dataValidations>
  <printOptions horizontalCentered="1"/>
  <pageMargins left="0.39370078740157483" right="0.39370078740157483" top="0.39370078740157483" bottom="0.59055118110236227" header="0.19685039370078741" footer="0.39370078740157483"/>
  <pageSetup paperSize="9" scale="78" fitToHeight="8" orientation="portrait" r:id="rId1"/>
  <headerFooter alignWithMargins="0">
    <oddFooter>&amp;C&amp;P</oddFooter>
  </headerFooter>
  <rowBreaks count="7" manualBreakCount="7">
    <brk id="61" max="37" man="1"/>
    <brk id="105" max="37" man="1"/>
    <brk id="155" max="37" man="1"/>
    <brk id="217" max="37" man="1"/>
    <brk id="257" max="37" man="1"/>
    <brk id="331" max="37" man="1"/>
    <brk id="399" max="37" man="1"/>
  </rowBreaks>
  <drawing r:id="rId2"/>
  <extLst>
    <ext xmlns:x14="http://schemas.microsoft.com/office/spreadsheetml/2009/9/main" uri="{78C0D931-6437-407d-A8EE-F0AAD7539E65}">
      <x14:conditionalFormattings>
        <x14:conditionalFormatting xmlns:xm="http://schemas.microsoft.com/office/excel/2006/main">
          <x14:cfRule type="expression" priority="235" id="{73AC3675-982D-4BF5-A936-86E07934FC04}">
            <xm:f>AND(N24="",入力用②!B8&lt;&gt;VLOOKUP(入力用②!AE14,'（職員限り）別記表'!D2:H48,5,FALSE))</xm:f>
            <x14:dxf>
              <font>
                <strike/>
                <color auto="1"/>
              </font>
              <fill>
                <patternFill>
                  <bgColor rgb="FFFFFF00"/>
                </patternFill>
              </fill>
            </x14:dxf>
          </x14:cfRule>
          <xm:sqref>C21</xm:sqref>
        </x14:conditionalFormatting>
        <x14:conditionalFormatting xmlns:xm="http://schemas.microsoft.com/office/excel/2006/main">
          <x14:cfRule type="expression" priority="4" id="{97D5D8A5-1BF0-427D-9614-50FAFC37E21C}">
            <xm:f>入力用②!$J$49=""</xm:f>
            <x14:dxf>
              <fill>
                <patternFill>
                  <bgColor rgb="FFFFFF00"/>
                </patternFill>
              </fill>
            </x14:dxf>
          </x14:cfRule>
          <xm:sqref>L58:AJ58</xm:sqref>
        </x14:conditionalFormatting>
        <x14:conditionalFormatting xmlns:xm="http://schemas.microsoft.com/office/excel/2006/main">
          <x14:cfRule type="expression" priority="5" id="{4F87E0B8-84CD-440F-9939-16FA0115BD27}">
            <xm:f>入力用②!$J$50=""</xm:f>
            <x14:dxf>
              <fill>
                <patternFill>
                  <bgColor rgb="FFFFFF00"/>
                </patternFill>
              </fill>
            </x14:dxf>
          </x14:cfRule>
          <xm:sqref>L59:AJ59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L24"/>
  <sheetViews>
    <sheetView showGridLines="0" view="pageBreakPreview" zoomScaleNormal="100" zoomScaleSheetLayoutView="100" workbookViewId="0">
      <selection activeCell="A2" sqref="A2:B2"/>
    </sheetView>
  </sheetViews>
  <sheetFormatPr defaultColWidth="7.875" defaultRowHeight="22.5" customHeight="1"/>
  <cols>
    <col min="1" max="2" width="4.625" style="244" customWidth="1"/>
    <col min="3" max="16384" width="7.875" style="244"/>
  </cols>
  <sheetData>
    <row r="1" spans="1:12" ht="20.100000000000001" customHeight="1">
      <c r="A1" s="1436" t="s">
        <v>256</v>
      </c>
      <c r="B1" s="1436"/>
      <c r="C1" s="1436"/>
      <c r="D1" s="1436"/>
      <c r="E1" s="1436"/>
      <c r="F1" s="1436"/>
      <c r="G1" s="1436"/>
      <c r="H1" s="1436"/>
      <c r="I1" s="1436"/>
      <c r="J1" s="1436"/>
      <c r="K1" s="1436"/>
      <c r="L1" s="1436"/>
    </row>
    <row r="2" spans="1:12" ht="20.100000000000001" customHeight="1">
      <c r="A2" s="1437" t="s">
        <v>257</v>
      </c>
      <c r="B2" s="1437"/>
    </row>
    <row r="3" spans="1:12" ht="20.100000000000001" customHeight="1">
      <c r="A3" s="245" t="s">
        <v>258</v>
      </c>
      <c r="B3" s="1437" t="s">
        <v>259</v>
      </c>
      <c r="C3" s="1437"/>
      <c r="D3" s="1437"/>
      <c r="E3" s="1437"/>
      <c r="F3" s="1437"/>
      <c r="G3" s="1437"/>
      <c r="H3" s="1437"/>
      <c r="I3" s="1437"/>
      <c r="J3" s="1437"/>
      <c r="K3" s="1437"/>
      <c r="L3" s="1437"/>
    </row>
    <row r="4" spans="1:12" ht="20.100000000000001" customHeight="1">
      <c r="A4" s="245" t="s">
        <v>260</v>
      </c>
      <c r="B4" s="1437" t="s">
        <v>261</v>
      </c>
      <c r="C4" s="1437"/>
      <c r="D4" s="1437"/>
      <c r="E4" s="1437"/>
      <c r="F4" s="1437"/>
      <c r="G4" s="1437"/>
      <c r="H4" s="1437"/>
      <c r="I4" s="1437"/>
      <c r="J4" s="1437"/>
      <c r="K4" s="1437"/>
      <c r="L4" s="1437"/>
    </row>
    <row r="5" spans="1:12" ht="20.100000000000001" customHeight="1">
      <c r="A5" s="245" t="s">
        <v>262</v>
      </c>
      <c r="B5" s="1437" t="s">
        <v>263</v>
      </c>
      <c r="C5" s="1437"/>
      <c r="D5" s="1437"/>
      <c r="E5" s="1437"/>
      <c r="F5" s="1437"/>
      <c r="G5" s="1437"/>
      <c r="H5" s="1437"/>
      <c r="I5" s="1437"/>
      <c r="J5" s="1437"/>
      <c r="K5" s="1437"/>
      <c r="L5" s="1437"/>
    </row>
    <row r="6" spans="1:12" ht="80.099999999999994" customHeight="1">
      <c r="A6" s="245" t="s">
        <v>264</v>
      </c>
      <c r="B6" s="1437" t="s">
        <v>265</v>
      </c>
      <c r="C6" s="1437"/>
      <c r="D6" s="1437"/>
      <c r="E6" s="1437"/>
      <c r="F6" s="1437"/>
      <c r="G6" s="1437"/>
      <c r="H6" s="1437"/>
      <c r="I6" s="1437"/>
      <c r="J6" s="1437"/>
      <c r="K6" s="1437"/>
      <c r="L6" s="1437"/>
    </row>
    <row r="7" spans="1:12" ht="60" customHeight="1">
      <c r="A7" s="245" t="s">
        <v>266</v>
      </c>
      <c r="B7" s="1437" t="s">
        <v>267</v>
      </c>
      <c r="C7" s="1437"/>
      <c r="D7" s="1437"/>
      <c r="E7" s="1437"/>
      <c r="F7" s="1437"/>
      <c r="G7" s="1437"/>
      <c r="H7" s="1437"/>
      <c r="I7" s="1437"/>
      <c r="J7" s="1437"/>
      <c r="K7" s="1437"/>
      <c r="L7" s="1437"/>
    </row>
    <row r="8" spans="1:12" ht="20.100000000000001" customHeight="1">
      <c r="A8" s="245" t="s">
        <v>268</v>
      </c>
      <c r="B8" s="1437" t="s">
        <v>269</v>
      </c>
      <c r="C8" s="1437"/>
      <c r="D8" s="1437"/>
      <c r="E8" s="1437"/>
      <c r="F8" s="1437"/>
      <c r="G8" s="1437"/>
      <c r="H8" s="1437"/>
      <c r="I8" s="1437"/>
      <c r="J8" s="1437"/>
      <c r="K8" s="1437"/>
      <c r="L8" s="1437"/>
    </row>
    <row r="9" spans="1:12" ht="35.1" customHeight="1">
      <c r="A9" s="245" t="s">
        <v>270</v>
      </c>
      <c r="B9" s="1437" t="s">
        <v>271</v>
      </c>
      <c r="C9" s="1437"/>
      <c r="D9" s="1437"/>
      <c r="E9" s="1437"/>
      <c r="F9" s="1437"/>
      <c r="G9" s="1437"/>
      <c r="H9" s="1437"/>
      <c r="I9" s="1437"/>
      <c r="J9" s="1437"/>
      <c r="K9" s="1437"/>
      <c r="L9" s="1437"/>
    </row>
    <row r="10" spans="1:12" ht="130.15" customHeight="1">
      <c r="A10" s="245" t="s">
        <v>272</v>
      </c>
      <c r="B10" s="1437" t="s">
        <v>273</v>
      </c>
      <c r="C10" s="1437"/>
      <c r="D10" s="1437"/>
      <c r="E10" s="1437"/>
      <c r="F10" s="1437"/>
      <c r="G10" s="1437"/>
      <c r="H10" s="1437"/>
      <c r="I10" s="1437"/>
      <c r="J10" s="1437"/>
      <c r="K10" s="1437"/>
      <c r="L10" s="1437"/>
    </row>
    <row r="11" spans="1:12" ht="67.5" customHeight="1">
      <c r="A11" s="245" t="s">
        <v>274</v>
      </c>
      <c r="B11" s="1437" t="s">
        <v>275</v>
      </c>
      <c r="C11" s="1437"/>
      <c r="D11" s="1437"/>
      <c r="E11" s="1437"/>
      <c r="F11" s="1437"/>
      <c r="G11" s="1437"/>
      <c r="H11" s="1437"/>
      <c r="I11" s="1437"/>
      <c r="J11" s="1437"/>
      <c r="K11" s="1437"/>
      <c r="L11" s="1437"/>
    </row>
    <row r="12" spans="1:12" ht="35.1" customHeight="1">
      <c r="A12" s="245" t="s">
        <v>276</v>
      </c>
      <c r="B12" s="1437" t="s">
        <v>277</v>
      </c>
      <c r="C12" s="1437"/>
      <c r="D12" s="1437"/>
      <c r="E12" s="1437"/>
      <c r="F12" s="1437"/>
      <c r="G12" s="1437"/>
      <c r="H12" s="1437"/>
      <c r="I12" s="1437"/>
      <c r="J12" s="1437"/>
      <c r="K12" s="1437"/>
      <c r="L12" s="1437"/>
    </row>
    <row r="13" spans="1:12" ht="20.100000000000001" customHeight="1">
      <c r="A13" s="245"/>
      <c r="B13" s="245" t="s">
        <v>278</v>
      </c>
      <c r="C13" s="1437" t="s">
        <v>279</v>
      </c>
      <c r="D13" s="1437"/>
      <c r="E13" s="1437"/>
      <c r="F13" s="1437"/>
      <c r="G13" s="1437"/>
      <c r="H13" s="1437"/>
      <c r="I13" s="1437"/>
      <c r="J13" s="1437"/>
      <c r="K13" s="1437"/>
      <c r="L13" s="1437"/>
    </row>
    <row r="14" spans="1:12" ht="50.1" customHeight="1">
      <c r="B14" s="245" t="s">
        <v>280</v>
      </c>
      <c r="C14" s="1437" t="s">
        <v>281</v>
      </c>
      <c r="D14" s="1437"/>
      <c r="E14" s="1437"/>
      <c r="F14" s="1437"/>
      <c r="G14" s="1437"/>
      <c r="H14" s="1437"/>
      <c r="I14" s="1437"/>
      <c r="J14" s="1437"/>
      <c r="K14" s="1437"/>
      <c r="L14" s="1437"/>
    </row>
    <row r="15" spans="1:12" ht="20.100000000000001" customHeight="1">
      <c r="A15" s="245" t="s">
        <v>282</v>
      </c>
      <c r="B15" s="1437" t="s">
        <v>283</v>
      </c>
      <c r="C15" s="1437"/>
      <c r="D15" s="1437"/>
      <c r="E15" s="1437"/>
      <c r="F15" s="1437"/>
      <c r="G15" s="1437"/>
      <c r="H15" s="1437"/>
      <c r="I15" s="1437"/>
      <c r="J15" s="1437"/>
      <c r="K15" s="1437"/>
      <c r="L15" s="1437"/>
    </row>
    <row r="16" spans="1:12" ht="20.100000000000001" customHeight="1">
      <c r="A16" s="245"/>
      <c r="B16" s="245" t="s">
        <v>278</v>
      </c>
      <c r="C16" s="1437" t="s">
        <v>284</v>
      </c>
      <c r="D16" s="1437"/>
      <c r="E16" s="1437"/>
      <c r="F16" s="1437"/>
      <c r="G16" s="1437"/>
      <c r="H16" s="1437"/>
      <c r="I16" s="1437"/>
      <c r="J16" s="1437"/>
      <c r="K16" s="1437"/>
      <c r="L16" s="1437"/>
    </row>
    <row r="17" spans="1:12" ht="70.150000000000006" customHeight="1">
      <c r="B17" s="245" t="s">
        <v>280</v>
      </c>
      <c r="C17" s="1437" t="s">
        <v>285</v>
      </c>
      <c r="D17" s="1437"/>
      <c r="E17" s="1437"/>
      <c r="F17" s="1437"/>
      <c r="G17" s="1437"/>
      <c r="H17" s="1437"/>
      <c r="I17" s="1437"/>
      <c r="J17" s="1437"/>
      <c r="K17" s="1437"/>
      <c r="L17" s="1437"/>
    </row>
    <row r="18" spans="1:12" ht="35.1" customHeight="1">
      <c r="A18" s="245" t="s">
        <v>286</v>
      </c>
      <c r="B18" s="1437" t="s">
        <v>287</v>
      </c>
      <c r="C18" s="1437"/>
      <c r="D18" s="1437"/>
      <c r="E18" s="1437"/>
      <c r="F18" s="1437"/>
      <c r="G18" s="1437"/>
      <c r="H18" s="1437"/>
      <c r="I18" s="1437"/>
      <c r="J18" s="1437"/>
      <c r="K18" s="1437"/>
      <c r="L18" s="1437"/>
    </row>
    <row r="19" spans="1:12" ht="11.25" customHeight="1">
      <c r="A19" s="245"/>
    </row>
    <row r="20" spans="1:12" ht="20.100000000000001" customHeight="1">
      <c r="A20" s="245"/>
      <c r="B20" s="1437" t="s">
        <v>288</v>
      </c>
      <c r="C20" s="1437"/>
      <c r="D20" s="1437"/>
      <c r="E20" s="1437"/>
      <c r="F20" s="1437"/>
      <c r="G20" s="1437"/>
      <c r="H20" s="1437"/>
      <c r="I20" s="1437"/>
      <c r="J20" s="1437"/>
      <c r="K20" s="1437"/>
      <c r="L20" s="1437"/>
    </row>
    <row r="21" spans="1:12" ht="11.25" customHeight="1">
      <c r="B21" s="246"/>
    </row>
    <row r="22" spans="1:12" ht="20.100000000000001" customHeight="1">
      <c r="A22" s="245" t="s">
        <v>289</v>
      </c>
      <c r="B22" s="1437" t="s">
        <v>290</v>
      </c>
      <c r="C22" s="1437"/>
      <c r="D22" s="1437"/>
      <c r="E22" s="1437"/>
      <c r="F22" s="1437"/>
      <c r="G22" s="1437"/>
      <c r="H22" s="1437"/>
      <c r="I22" s="1437"/>
      <c r="J22" s="1437"/>
      <c r="K22" s="1437"/>
      <c r="L22" s="1437"/>
    </row>
    <row r="23" spans="1:12" ht="35.1" customHeight="1">
      <c r="A23" s="245" t="s">
        <v>291</v>
      </c>
      <c r="B23" s="1437" t="s">
        <v>292</v>
      </c>
      <c r="C23" s="1437"/>
      <c r="D23" s="1437"/>
      <c r="E23" s="1437"/>
      <c r="F23" s="1437"/>
      <c r="G23" s="1437"/>
      <c r="H23" s="1437"/>
      <c r="I23" s="1437"/>
      <c r="J23" s="1437"/>
      <c r="K23" s="1437"/>
      <c r="L23" s="1437"/>
    </row>
    <row r="24" spans="1:12" ht="22.5" customHeight="1">
      <c r="B24" s="1437"/>
      <c r="C24" s="1437"/>
      <c r="D24" s="1437"/>
      <c r="E24" s="1437"/>
      <c r="F24" s="1437"/>
      <c r="G24" s="1437"/>
      <c r="H24" s="1437"/>
      <c r="I24" s="1437"/>
      <c r="J24" s="1437"/>
      <c r="K24" s="1437"/>
      <c r="L24" s="1437"/>
    </row>
  </sheetData>
  <sheetProtection sheet="1"/>
  <mergeCells count="22">
    <mergeCell ref="B23:L23"/>
    <mergeCell ref="B24:L24"/>
    <mergeCell ref="C16:L16"/>
    <mergeCell ref="C17:L17"/>
    <mergeCell ref="B18:L18"/>
    <mergeCell ref="B20:L20"/>
    <mergeCell ref="B22:L22"/>
    <mergeCell ref="B11:L11"/>
    <mergeCell ref="B12:L12"/>
    <mergeCell ref="C13:L13"/>
    <mergeCell ref="C14:L14"/>
    <mergeCell ref="B15:L15"/>
    <mergeCell ref="B6:L6"/>
    <mergeCell ref="B7:L7"/>
    <mergeCell ref="B8:L8"/>
    <mergeCell ref="B9:L9"/>
    <mergeCell ref="B10:L10"/>
    <mergeCell ref="A1:L1"/>
    <mergeCell ref="A2:B2"/>
    <mergeCell ref="B3:L3"/>
    <mergeCell ref="B4:L4"/>
    <mergeCell ref="B5:L5"/>
  </mergeCells>
  <phoneticPr fontId="42"/>
  <pageMargins left="0.78680555555555598" right="0.59027777777777801" top="0.98402777777777795" bottom="0.39305555555555599" header="0.31388888888888899" footer="0.31388888888888899"/>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S32"/>
  <sheetViews>
    <sheetView showGridLines="0" view="pageBreakPreview" zoomScaleNormal="100" zoomScaleSheetLayoutView="100" workbookViewId="0"/>
  </sheetViews>
  <sheetFormatPr defaultColWidth="4.625" defaultRowHeight="19.5" customHeight="1"/>
  <cols>
    <col min="1" max="16384" width="4.625" style="68"/>
  </cols>
  <sheetData>
    <row r="1" spans="1:19" ht="12" customHeight="1">
      <c r="A1" s="69"/>
      <c r="B1" s="69"/>
      <c r="C1" s="69"/>
      <c r="D1" s="69"/>
      <c r="E1" s="69"/>
      <c r="F1" s="69"/>
      <c r="G1" s="69"/>
      <c r="H1" s="69"/>
      <c r="I1" s="69"/>
      <c r="J1" s="69"/>
      <c r="K1" s="69"/>
      <c r="L1" s="69"/>
      <c r="M1" s="69"/>
      <c r="N1" s="69"/>
      <c r="O1" s="69"/>
      <c r="P1" s="69"/>
      <c r="Q1" s="69"/>
      <c r="R1" s="69"/>
      <c r="S1" s="69"/>
    </row>
    <row r="2" spans="1:19" ht="30" customHeight="1">
      <c r="A2" s="1438" t="s">
        <v>293</v>
      </c>
      <c r="B2" s="1438"/>
      <c r="C2" s="1438"/>
      <c r="D2" s="1438"/>
      <c r="E2" s="1438"/>
      <c r="F2" s="1438"/>
      <c r="G2" s="1438"/>
      <c r="H2" s="1438"/>
      <c r="I2" s="1438"/>
      <c r="J2" s="1438"/>
      <c r="K2" s="1438"/>
      <c r="L2" s="1438"/>
      <c r="M2" s="1438"/>
      <c r="N2" s="1438"/>
      <c r="O2" s="1438"/>
      <c r="P2" s="1438"/>
      <c r="Q2" s="1438"/>
      <c r="R2" s="1438"/>
      <c r="S2" s="1438"/>
    </row>
    <row r="3" spans="1:19" ht="19.5" customHeight="1">
      <c r="A3" s="69"/>
      <c r="B3" s="69"/>
      <c r="C3" s="69"/>
      <c r="D3" s="69"/>
      <c r="E3" s="69"/>
      <c r="F3" s="69"/>
      <c r="G3" s="69"/>
      <c r="H3" s="69"/>
      <c r="I3" s="69"/>
      <c r="J3" s="69"/>
      <c r="K3" s="69"/>
      <c r="L3" s="69"/>
      <c r="M3" s="69"/>
      <c r="N3" s="69"/>
      <c r="O3" s="69"/>
      <c r="P3" s="69"/>
      <c r="Q3" s="69"/>
      <c r="R3" s="69"/>
      <c r="S3" s="69"/>
    </row>
    <row r="4" spans="1:19" ht="19.5" customHeight="1">
      <c r="A4" s="70" t="s">
        <v>258</v>
      </c>
      <c r="B4" s="1440" t="s">
        <v>294</v>
      </c>
      <c r="C4" s="1440"/>
      <c r="D4" s="1440"/>
      <c r="E4" s="1440"/>
      <c r="F4" s="1440"/>
      <c r="G4" s="1440"/>
      <c r="H4" s="1440"/>
      <c r="I4" s="1440"/>
      <c r="J4" s="1440"/>
      <c r="K4" s="1440"/>
      <c r="L4" s="1440"/>
      <c r="M4" s="1440"/>
      <c r="N4" s="1440"/>
      <c r="O4" s="1440"/>
      <c r="P4" s="1440"/>
      <c r="Q4" s="1440"/>
      <c r="R4" s="1440"/>
      <c r="S4" s="1440"/>
    </row>
    <row r="5" spans="1:19" ht="19.5" customHeight="1">
      <c r="A5" s="69"/>
      <c r="B5" s="1440"/>
      <c r="C5" s="1440"/>
      <c r="D5" s="1440"/>
      <c r="E5" s="1440"/>
      <c r="F5" s="1440"/>
      <c r="G5" s="1440"/>
      <c r="H5" s="1440"/>
      <c r="I5" s="1440"/>
      <c r="J5" s="1440"/>
      <c r="K5" s="1440"/>
      <c r="L5" s="1440"/>
      <c r="M5" s="1440"/>
      <c r="N5" s="1440"/>
      <c r="O5" s="1440"/>
      <c r="P5" s="1440"/>
      <c r="Q5" s="1440"/>
      <c r="R5" s="1440"/>
      <c r="S5" s="1440"/>
    </row>
    <row r="6" spans="1:19" ht="19.5" customHeight="1">
      <c r="A6" s="69"/>
      <c r="B6" s="1440"/>
      <c r="C6" s="1440"/>
      <c r="D6" s="1440"/>
      <c r="E6" s="1440"/>
      <c r="F6" s="1440"/>
      <c r="G6" s="1440"/>
      <c r="H6" s="1440"/>
      <c r="I6" s="1440"/>
      <c r="J6" s="1440"/>
      <c r="K6" s="1440"/>
      <c r="L6" s="1440"/>
      <c r="M6" s="1440"/>
      <c r="N6" s="1440"/>
      <c r="O6" s="1440"/>
      <c r="P6" s="1440"/>
      <c r="Q6" s="1440"/>
      <c r="R6" s="1440"/>
      <c r="S6" s="1440"/>
    </row>
    <row r="7" spans="1:19" ht="19.5" customHeight="1">
      <c r="A7" s="69"/>
      <c r="B7" s="1440"/>
      <c r="C7" s="1440"/>
      <c r="D7" s="1440"/>
      <c r="E7" s="1440"/>
      <c r="F7" s="1440"/>
      <c r="G7" s="1440"/>
      <c r="H7" s="1440"/>
      <c r="I7" s="1440"/>
      <c r="J7" s="1440"/>
      <c r="K7" s="1440"/>
      <c r="L7" s="1440"/>
      <c r="M7" s="1440"/>
      <c r="N7" s="1440"/>
      <c r="O7" s="1440"/>
      <c r="P7" s="1440"/>
      <c r="Q7" s="1440"/>
      <c r="R7" s="1440"/>
      <c r="S7" s="1440"/>
    </row>
    <row r="8" spans="1:19" ht="19.5" customHeight="1">
      <c r="A8" s="69"/>
      <c r="B8" s="1440"/>
      <c r="C8" s="1440"/>
      <c r="D8" s="1440"/>
      <c r="E8" s="1440"/>
      <c r="F8" s="1440"/>
      <c r="G8" s="1440"/>
      <c r="H8" s="1440"/>
      <c r="I8" s="1440"/>
      <c r="J8" s="1440"/>
      <c r="K8" s="1440"/>
      <c r="L8" s="1440"/>
      <c r="M8" s="1440"/>
      <c r="N8" s="1440"/>
      <c r="O8" s="1440"/>
      <c r="P8" s="1440"/>
      <c r="Q8" s="1440"/>
      <c r="R8" s="1440"/>
      <c r="S8" s="1440"/>
    </row>
    <row r="9" spans="1:19" ht="19.5" customHeight="1">
      <c r="A9" s="69"/>
      <c r="B9" s="69"/>
      <c r="C9" s="69"/>
      <c r="D9" s="69"/>
      <c r="E9" s="69"/>
      <c r="F9" s="69"/>
      <c r="G9" s="69"/>
      <c r="H9" s="69"/>
      <c r="I9" s="69"/>
      <c r="J9" s="69"/>
      <c r="K9" s="69"/>
      <c r="L9" s="69"/>
      <c r="M9" s="1439" t="s">
        <v>295</v>
      </c>
      <c r="N9" s="1439"/>
      <c r="O9" s="1439"/>
      <c r="P9" s="1439"/>
      <c r="Q9" s="1439"/>
      <c r="R9" s="1439"/>
      <c r="S9" s="1439"/>
    </row>
    <row r="10" spans="1:19" s="67" customFormat="1" ht="19.5" customHeight="1">
      <c r="A10" s="71"/>
      <c r="B10" s="72" t="s">
        <v>296</v>
      </c>
      <c r="C10" s="72"/>
      <c r="D10" s="72"/>
      <c r="E10" s="72"/>
      <c r="F10" s="72"/>
      <c r="G10" s="72"/>
      <c r="H10" s="72"/>
      <c r="I10" s="72"/>
      <c r="J10" s="72"/>
      <c r="K10" s="75"/>
      <c r="L10" s="75"/>
      <c r="M10" s="75"/>
      <c r="N10" s="75"/>
      <c r="O10" s="75"/>
      <c r="P10" s="75"/>
      <c r="Q10" s="75"/>
      <c r="R10" s="75"/>
      <c r="S10" s="71"/>
    </row>
    <row r="11" spans="1:19" ht="19.5" customHeight="1">
      <c r="A11" s="69"/>
      <c r="B11" s="1441" t="s">
        <v>297</v>
      </c>
      <c r="C11" s="1441"/>
      <c r="D11" s="1441"/>
      <c r="E11" s="1441"/>
      <c r="F11" s="1441"/>
      <c r="G11" s="1441"/>
      <c r="H11" s="1441"/>
      <c r="I11" s="1441"/>
      <c r="J11" s="1441"/>
      <c r="K11" s="1441"/>
      <c r="L11" s="1441"/>
      <c r="M11" s="1441"/>
      <c r="N11" s="1441"/>
      <c r="O11" s="1441"/>
      <c r="P11" s="1441"/>
      <c r="Q11" s="1441"/>
      <c r="R11" s="1441"/>
      <c r="S11" s="76"/>
    </row>
    <row r="12" spans="1:19" ht="19.5" customHeight="1">
      <c r="A12" s="69"/>
      <c r="B12" s="1441"/>
      <c r="C12" s="1441"/>
      <c r="D12" s="1441"/>
      <c r="E12" s="1441"/>
      <c r="F12" s="1441"/>
      <c r="G12" s="1441"/>
      <c r="H12" s="1441"/>
      <c r="I12" s="1441"/>
      <c r="J12" s="1441"/>
      <c r="K12" s="1441"/>
      <c r="L12" s="1441"/>
      <c r="M12" s="1441"/>
      <c r="N12" s="1441"/>
      <c r="O12" s="1441"/>
      <c r="P12" s="1441"/>
      <c r="Q12" s="1441"/>
      <c r="R12" s="1441"/>
      <c r="S12" s="76"/>
    </row>
    <row r="13" spans="1:19" ht="19.5" customHeight="1">
      <c r="A13" s="69"/>
      <c r="B13" s="1441"/>
      <c r="C13" s="1441"/>
      <c r="D13" s="1441"/>
      <c r="E13" s="1441"/>
      <c r="F13" s="1441"/>
      <c r="G13" s="1441"/>
      <c r="H13" s="1441"/>
      <c r="I13" s="1441"/>
      <c r="J13" s="1441"/>
      <c r="K13" s="1441"/>
      <c r="L13" s="1441"/>
      <c r="M13" s="1441"/>
      <c r="N13" s="1441"/>
      <c r="O13" s="1441"/>
      <c r="P13" s="1441"/>
      <c r="Q13" s="1441"/>
      <c r="R13" s="1441"/>
      <c r="S13" s="69"/>
    </row>
    <row r="14" spans="1:19" ht="19.5" customHeight="1">
      <c r="A14" s="69"/>
      <c r="B14" s="73"/>
      <c r="C14" s="73"/>
      <c r="D14" s="73"/>
      <c r="E14" s="73"/>
      <c r="F14" s="73"/>
      <c r="G14" s="73"/>
      <c r="H14" s="73"/>
      <c r="I14" s="73"/>
      <c r="J14" s="73"/>
      <c r="K14" s="73"/>
      <c r="L14" s="73"/>
      <c r="M14" s="73"/>
      <c r="N14" s="73"/>
      <c r="O14" s="73"/>
      <c r="P14" s="73"/>
      <c r="Q14" s="73"/>
      <c r="R14" s="73"/>
      <c r="S14" s="69"/>
    </row>
    <row r="15" spans="1:19" ht="19.5" customHeight="1">
      <c r="A15" s="70" t="s">
        <v>260</v>
      </c>
      <c r="B15" s="1440" t="s">
        <v>298</v>
      </c>
      <c r="C15" s="1440"/>
      <c r="D15" s="1440"/>
      <c r="E15" s="1440"/>
      <c r="F15" s="1440"/>
      <c r="G15" s="1440"/>
      <c r="H15" s="1440"/>
      <c r="I15" s="1440"/>
      <c r="J15" s="1440"/>
      <c r="K15" s="1440"/>
      <c r="L15" s="1440"/>
      <c r="M15" s="1440"/>
      <c r="N15" s="1440"/>
      <c r="O15" s="1440"/>
      <c r="P15" s="1440"/>
      <c r="Q15" s="1440"/>
      <c r="R15" s="1440"/>
      <c r="S15" s="1440"/>
    </row>
    <row r="16" spans="1:19" ht="19.5" customHeight="1">
      <c r="A16" s="69"/>
      <c r="B16" s="1440"/>
      <c r="C16" s="1440"/>
      <c r="D16" s="1440"/>
      <c r="E16" s="1440"/>
      <c r="F16" s="1440"/>
      <c r="G16" s="1440"/>
      <c r="H16" s="1440"/>
      <c r="I16" s="1440"/>
      <c r="J16" s="1440"/>
      <c r="K16" s="1440"/>
      <c r="L16" s="1440"/>
      <c r="M16" s="1440"/>
      <c r="N16" s="1440"/>
      <c r="O16" s="1440"/>
      <c r="P16" s="1440"/>
      <c r="Q16" s="1440"/>
      <c r="R16" s="1440"/>
      <c r="S16" s="1440"/>
    </row>
    <row r="17" spans="1:19" ht="19.5" customHeight="1">
      <c r="A17" s="69"/>
      <c r="B17" s="1440"/>
      <c r="C17" s="1440"/>
      <c r="D17" s="1440"/>
      <c r="E17" s="1440"/>
      <c r="F17" s="1440"/>
      <c r="G17" s="1440"/>
      <c r="H17" s="1440"/>
      <c r="I17" s="1440"/>
      <c r="J17" s="1440"/>
      <c r="K17" s="1440"/>
      <c r="L17" s="1440"/>
      <c r="M17" s="1440"/>
      <c r="N17" s="1440"/>
      <c r="O17" s="1440"/>
      <c r="P17" s="1440"/>
      <c r="Q17" s="1440"/>
      <c r="R17" s="1440"/>
      <c r="S17" s="1440"/>
    </row>
    <row r="18" spans="1:19" ht="19.5" customHeight="1">
      <c r="A18" s="69"/>
      <c r="B18" s="1440"/>
      <c r="C18" s="1440"/>
      <c r="D18" s="1440"/>
      <c r="E18" s="1440"/>
      <c r="F18" s="1440"/>
      <c r="G18" s="1440"/>
      <c r="H18" s="1440"/>
      <c r="I18" s="1440"/>
      <c r="J18" s="1440"/>
      <c r="K18" s="1440"/>
      <c r="L18" s="1440"/>
      <c r="M18" s="1440"/>
      <c r="N18" s="1440"/>
      <c r="O18" s="1440"/>
      <c r="P18" s="1440"/>
      <c r="Q18" s="1440"/>
      <c r="R18" s="1440"/>
      <c r="S18" s="1440"/>
    </row>
    <row r="19" spans="1:19" ht="19.5" customHeight="1">
      <c r="A19" s="69"/>
      <c r="B19" s="69"/>
      <c r="C19" s="69"/>
      <c r="D19" s="69"/>
      <c r="E19" s="69"/>
      <c r="F19" s="69"/>
      <c r="G19" s="69"/>
      <c r="H19" s="69"/>
      <c r="I19" s="69"/>
      <c r="J19" s="69"/>
      <c r="K19" s="69"/>
      <c r="L19" s="69"/>
      <c r="M19" s="1439" t="s">
        <v>295</v>
      </c>
      <c r="N19" s="1439"/>
      <c r="O19" s="1439"/>
      <c r="P19" s="1439"/>
      <c r="Q19" s="1439"/>
      <c r="R19" s="1439"/>
      <c r="S19" s="1439"/>
    </row>
    <row r="20" spans="1:19" ht="19.5" customHeight="1">
      <c r="A20" s="69"/>
      <c r="B20" s="69"/>
      <c r="C20" s="69"/>
      <c r="D20" s="69"/>
      <c r="E20" s="69"/>
      <c r="F20" s="69"/>
      <c r="G20" s="69"/>
      <c r="H20" s="69"/>
      <c r="I20" s="69"/>
      <c r="J20" s="69"/>
      <c r="K20" s="69"/>
      <c r="L20" s="69"/>
      <c r="M20" s="69"/>
      <c r="N20" s="69"/>
      <c r="O20" s="69"/>
      <c r="P20" s="69"/>
      <c r="Q20" s="69"/>
      <c r="R20" s="69"/>
      <c r="S20" s="69"/>
    </row>
    <row r="21" spans="1:19" ht="19.5" customHeight="1">
      <c r="A21" s="70" t="s">
        <v>262</v>
      </c>
      <c r="B21" s="1440" t="s">
        <v>299</v>
      </c>
      <c r="C21" s="1440"/>
      <c r="D21" s="1440"/>
      <c r="E21" s="1440"/>
      <c r="F21" s="1440"/>
      <c r="G21" s="1440"/>
      <c r="H21" s="1440"/>
      <c r="I21" s="1440"/>
      <c r="J21" s="1440"/>
      <c r="K21" s="1440"/>
      <c r="L21" s="1440"/>
      <c r="M21" s="1440"/>
      <c r="N21" s="1440"/>
      <c r="O21" s="1440"/>
      <c r="P21" s="1440"/>
      <c r="Q21" s="1440"/>
      <c r="R21" s="1440"/>
      <c r="S21" s="1440"/>
    </row>
    <row r="22" spans="1:19" ht="19.5" customHeight="1">
      <c r="A22" s="69"/>
      <c r="B22" s="1440"/>
      <c r="C22" s="1440"/>
      <c r="D22" s="1440"/>
      <c r="E22" s="1440"/>
      <c r="F22" s="1440"/>
      <c r="G22" s="1440"/>
      <c r="H22" s="1440"/>
      <c r="I22" s="1440"/>
      <c r="J22" s="1440"/>
      <c r="K22" s="1440"/>
      <c r="L22" s="1440"/>
      <c r="M22" s="1440"/>
      <c r="N22" s="1440"/>
      <c r="O22" s="1440"/>
      <c r="P22" s="1440"/>
      <c r="Q22" s="1440"/>
      <c r="R22" s="1440"/>
      <c r="S22" s="1440"/>
    </row>
    <row r="23" spans="1:19" ht="19.5" customHeight="1">
      <c r="A23" s="69"/>
      <c r="B23" s="1440"/>
      <c r="C23" s="1440"/>
      <c r="D23" s="1440"/>
      <c r="E23" s="1440"/>
      <c r="F23" s="1440"/>
      <c r="G23" s="1440"/>
      <c r="H23" s="1440"/>
      <c r="I23" s="1440"/>
      <c r="J23" s="1440"/>
      <c r="K23" s="1440"/>
      <c r="L23" s="1440"/>
      <c r="M23" s="1440"/>
      <c r="N23" s="1440"/>
      <c r="O23" s="1440"/>
      <c r="P23" s="1440"/>
      <c r="Q23" s="1440"/>
      <c r="R23" s="1440"/>
      <c r="S23" s="1440"/>
    </row>
    <row r="24" spans="1:19" ht="19.5" customHeight="1">
      <c r="A24" s="69"/>
      <c r="B24" s="1440"/>
      <c r="C24" s="1440"/>
      <c r="D24" s="1440"/>
      <c r="E24" s="1440"/>
      <c r="F24" s="1440"/>
      <c r="G24" s="1440"/>
      <c r="H24" s="1440"/>
      <c r="I24" s="1440"/>
      <c r="J24" s="1440"/>
      <c r="K24" s="1440"/>
      <c r="L24" s="1440"/>
      <c r="M24" s="1440"/>
      <c r="N24" s="1440"/>
      <c r="O24" s="1440"/>
      <c r="P24" s="1440"/>
      <c r="Q24" s="1440"/>
      <c r="R24" s="1440"/>
      <c r="S24" s="1440"/>
    </row>
    <row r="25" spans="1:19" ht="19.5" customHeight="1">
      <c r="A25" s="69"/>
      <c r="B25" s="1440"/>
      <c r="C25" s="1440"/>
      <c r="D25" s="1440"/>
      <c r="E25" s="1440"/>
      <c r="F25" s="1440"/>
      <c r="G25" s="1440"/>
      <c r="H25" s="1440"/>
      <c r="I25" s="1440"/>
      <c r="J25" s="1440"/>
      <c r="K25" s="1440"/>
      <c r="L25" s="1440"/>
      <c r="M25" s="1440"/>
      <c r="N25" s="1440"/>
      <c r="O25" s="1440"/>
      <c r="P25" s="1440"/>
      <c r="Q25" s="1440"/>
      <c r="R25" s="1440"/>
      <c r="S25" s="1440"/>
    </row>
    <row r="26" spans="1:19" ht="19.5" customHeight="1">
      <c r="A26" s="74" t="s">
        <v>300</v>
      </c>
      <c r="B26" s="1440" t="s">
        <v>301</v>
      </c>
      <c r="C26" s="1440"/>
      <c r="D26" s="1440"/>
      <c r="E26" s="1440"/>
      <c r="F26" s="1440"/>
      <c r="G26" s="1440"/>
      <c r="H26" s="1440"/>
      <c r="I26" s="1440"/>
      <c r="J26" s="1440"/>
      <c r="K26" s="1440"/>
      <c r="L26" s="1440"/>
      <c r="M26" s="1440"/>
      <c r="N26" s="1440"/>
      <c r="O26" s="1440"/>
      <c r="P26" s="1440"/>
      <c r="Q26" s="1440"/>
      <c r="R26" s="1440"/>
      <c r="S26" s="1440"/>
    </row>
    <row r="27" spans="1:19" ht="19.5" customHeight="1">
      <c r="A27" s="69"/>
      <c r="B27" s="1440"/>
      <c r="C27" s="1440"/>
      <c r="D27" s="1440"/>
      <c r="E27" s="1440"/>
      <c r="F27" s="1440"/>
      <c r="G27" s="1440"/>
      <c r="H27" s="1440"/>
      <c r="I27" s="1440"/>
      <c r="J27" s="1440"/>
      <c r="K27" s="1440"/>
      <c r="L27" s="1440"/>
      <c r="M27" s="1440"/>
      <c r="N27" s="1440"/>
      <c r="O27" s="1440"/>
      <c r="P27" s="1440"/>
      <c r="Q27" s="1440"/>
      <c r="R27" s="1440"/>
      <c r="S27" s="1440"/>
    </row>
    <row r="28" spans="1:19" ht="19.5" customHeight="1">
      <c r="A28" s="69"/>
      <c r="B28" s="1440"/>
      <c r="C28" s="1440"/>
      <c r="D28" s="1440"/>
      <c r="E28" s="1440"/>
      <c r="F28" s="1440"/>
      <c r="G28" s="1440"/>
      <c r="H28" s="1440"/>
      <c r="I28" s="1440"/>
      <c r="J28" s="1440"/>
      <c r="K28" s="1440"/>
      <c r="L28" s="1440"/>
      <c r="M28" s="1440"/>
      <c r="N28" s="1440"/>
      <c r="O28" s="1440"/>
      <c r="P28" s="1440"/>
      <c r="Q28" s="1440"/>
      <c r="R28" s="1440"/>
      <c r="S28" s="1440"/>
    </row>
    <row r="29" spans="1:19" ht="19.5" customHeight="1">
      <c r="A29" s="69"/>
      <c r="B29" s="1440"/>
      <c r="C29" s="1440"/>
      <c r="D29" s="1440"/>
      <c r="E29" s="1440"/>
      <c r="F29" s="1440"/>
      <c r="G29" s="1440"/>
      <c r="H29" s="1440"/>
      <c r="I29" s="1440"/>
      <c r="J29" s="1440"/>
      <c r="K29" s="1440"/>
      <c r="L29" s="1440"/>
      <c r="M29" s="1440"/>
      <c r="N29" s="1440"/>
      <c r="O29" s="1440"/>
      <c r="P29" s="1440"/>
      <c r="Q29" s="1440"/>
      <c r="R29" s="1440"/>
      <c r="S29" s="1440"/>
    </row>
    <row r="30" spans="1:19" ht="19.5" customHeight="1">
      <c r="A30" s="69"/>
      <c r="B30" s="1440"/>
      <c r="C30" s="1440"/>
      <c r="D30" s="1440"/>
      <c r="E30" s="1440"/>
      <c r="F30" s="1440"/>
      <c r="G30" s="1440"/>
      <c r="H30" s="1440"/>
      <c r="I30" s="1440"/>
      <c r="J30" s="1440"/>
      <c r="K30" s="1440"/>
      <c r="L30" s="1440"/>
      <c r="M30" s="1440"/>
      <c r="N30" s="1440"/>
      <c r="O30" s="1440"/>
      <c r="P30" s="1440"/>
      <c r="Q30" s="1440"/>
      <c r="R30" s="1440"/>
      <c r="S30" s="1440"/>
    </row>
    <row r="31" spans="1:19" ht="19.5" customHeight="1">
      <c r="A31" s="69"/>
      <c r="B31" s="1440"/>
      <c r="C31" s="1440"/>
      <c r="D31" s="1440"/>
      <c r="E31" s="1440"/>
      <c r="F31" s="1440"/>
      <c r="G31" s="1440"/>
      <c r="H31" s="1440"/>
      <c r="I31" s="1440"/>
      <c r="J31" s="1440"/>
      <c r="K31" s="1440"/>
      <c r="L31" s="1440"/>
      <c r="M31" s="1440"/>
      <c r="N31" s="1440"/>
      <c r="O31" s="1440"/>
      <c r="P31" s="1440"/>
      <c r="Q31" s="1440"/>
      <c r="R31" s="1440"/>
      <c r="S31" s="1440"/>
    </row>
    <row r="32" spans="1:19" ht="19.5" customHeight="1">
      <c r="M32" s="1439" t="s">
        <v>302</v>
      </c>
      <c r="N32" s="1439"/>
      <c r="O32" s="1439"/>
      <c r="P32" s="1439"/>
      <c r="Q32" s="1439"/>
      <c r="R32" s="1439"/>
      <c r="S32" s="1439"/>
    </row>
  </sheetData>
  <sheetProtection sheet="1" objects="1" scenarios="1"/>
  <mergeCells count="9">
    <mergeCell ref="A2:S2"/>
    <mergeCell ref="M9:S9"/>
    <mergeCell ref="M19:S19"/>
    <mergeCell ref="M32:S32"/>
    <mergeCell ref="B21:S25"/>
    <mergeCell ref="B26:S31"/>
    <mergeCell ref="B4:S8"/>
    <mergeCell ref="B15:S18"/>
    <mergeCell ref="B11:R13"/>
  </mergeCells>
  <phoneticPr fontId="42"/>
  <hyperlinks>
    <hyperlink ref="M19:S19" location="入力用!B55" display="「入力用」の【第１表】に戻る" xr:uid="{00000000-0004-0000-0500-000000000000}"/>
    <hyperlink ref="M9:S9" location="入力用!B55" display="「入力用」の【第１表】に戻る" xr:uid="{00000000-0004-0000-0500-000001000000}"/>
    <hyperlink ref="M32:S32" location="入力用!B86" display="「入力用」の【第２表】に戻る" xr:uid="{00000000-0004-0000-0500-000002000000}"/>
  </hyperlinks>
  <pageMargins left="0.78680555555555598" right="0.59027777777777801" top="0.98402777777777795" bottom="0.39305555555555599" header="0.31388888888888899" footer="0.31388888888888899"/>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indexed="13"/>
  </sheetPr>
  <dimension ref="A1:GL30"/>
  <sheetViews>
    <sheetView zoomScaleNormal="100" workbookViewId="0">
      <pane xSplit="8" topLeftCell="I1" activePane="topRight" state="frozen"/>
      <selection pane="topRight" activeCell="C9" sqref="C9"/>
    </sheetView>
  </sheetViews>
  <sheetFormatPr defaultColWidth="9" defaultRowHeight="13.5"/>
  <cols>
    <col min="1" max="1" width="3.375" style="1" customWidth="1"/>
    <col min="2" max="2" width="2.375" style="1" customWidth="1"/>
    <col min="3" max="3" width="5.375" style="1" customWidth="1"/>
    <col min="4" max="4" width="16.875" style="1" customWidth="1"/>
    <col min="5" max="7" width="5.125" style="1" customWidth="1"/>
    <col min="8" max="8" width="40.625" style="1" customWidth="1"/>
    <col min="9" max="9" width="10.25" style="1" customWidth="1"/>
    <col min="10" max="10" width="4.625" style="1" customWidth="1"/>
    <col min="11" max="11" width="42.5" style="1" customWidth="1"/>
    <col min="12" max="12" width="13.25" style="1" customWidth="1"/>
    <col min="13" max="13" width="5.75" style="1" bestFit="1" customWidth="1"/>
    <col min="14" max="14" width="20" style="1" customWidth="1"/>
    <col min="15" max="15" width="13.375" style="1" customWidth="1"/>
    <col min="16" max="16" width="16.375" style="1" customWidth="1"/>
    <col min="17" max="17" width="3.625" style="1" customWidth="1"/>
    <col min="18" max="26" width="9.25" style="1" customWidth="1"/>
    <col min="27" max="27" width="10.75" style="1" customWidth="1"/>
    <col min="28" max="28" width="8" style="1" customWidth="1"/>
    <col min="29" max="29" width="6.5" style="1" customWidth="1"/>
    <col min="30" max="30" width="15.5" style="1" customWidth="1"/>
    <col min="31" max="33" width="9.125" style="1" customWidth="1"/>
    <col min="34" max="34" width="10.25" style="1"/>
    <col min="35" max="36" width="9.125" style="1" customWidth="1"/>
    <col min="37" max="63" width="6.625" style="1" customWidth="1"/>
    <col min="64" max="65" width="8.5" style="1" customWidth="1"/>
    <col min="66" max="164" width="7.375" style="1" customWidth="1"/>
    <col min="165" max="166" width="4.75" style="1" customWidth="1"/>
    <col min="167" max="167" width="5.25" style="1" customWidth="1"/>
    <col min="168" max="189" width="3.375" style="1" customWidth="1"/>
    <col min="190" max="193" width="5.375" style="1" customWidth="1"/>
    <col min="194" max="194" width="7" style="1" customWidth="1"/>
    <col min="195" max="16384" width="9" style="1"/>
  </cols>
  <sheetData>
    <row r="1" spans="1:194" ht="17.25">
      <c r="A1" s="29" t="s">
        <v>303</v>
      </c>
    </row>
    <row r="2" spans="1:194" ht="48" customHeight="1">
      <c r="A2" s="29"/>
      <c r="AC2" s="46"/>
    </row>
    <row r="3" spans="1:194" ht="14.25">
      <c r="A3" s="30" t="s">
        <v>304</v>
      </c>
      <c r="K3" s="30"/>
      <c r="R3" s="30" t="s">
        <v>305</v>
      </c>
      <c r="S3" s="30"/>
      <c r="T3" s="30"/>
      <c r="U3" s="30"/>
    </row>
    <row r="4" spans="1:194" ht="16.5" customHeight="1">
      <c r="A4" s="1480" t="s">
        <v>306</v>
      </c>
      <c r="B4" s="1481"/>
      <c r="C4" s="1482"/>
      <c r="D4" s="1450" t="s">
        <v>307</v>
      </c>
      <c r="E4" s="1450" t="s">
        <v>308</v>
      </c>
      <c r="F4" s="1450"/>
      <c r="G4" s="1462" t="s">
        <v>309</v>
      </c>
      <c r="H4" s="1450" t="s">
        <v>310</v>
      </c>
      <c r="I4" s="1450" t="s">
        <v>311</v>
      </c>
      <c r="J4" s="1450" t="s">
        <v>312</v>
      </c>
      <c r="K4" s="1450" t="s">
        <v>313</v>
      </c>
      <c r="L4" s="1450" t="s">
        <v>314</v>
      </c>
      <c r="M4" s="1450" t="s">
        <v>315</v>
      </c>
      <c r="N4" s="1465" t="s">
        <v>316</v>
      </c>
      <c r="O4" s="1450" t="s">
        <v>620</v>
      </c>
      <c r="P4" s="1442" t="s">
        <v>317</v>
      </c>
      <c r="Q4" s="42"/>
      <c r="R4" s="1452" t="s">
        <v>318</v>
      </c>
      <c r="S4" s="1452"/>
      <c r="T4" s="1452"/>
      <c r="U4" s="1452"/>
      <c r="V4" s="1450"/>
      <c r="W4" s="1450"/>
      <c r="X4" s="1450"/>
      <c r="Y4" s="1450"/>
      <c r="Z4" s="1450"/>
      <c r="AA4" s="1450"/>
      <c r="AB4" s="1442"/>
      <c r="AC4" s="1449" t="s">
        <v>319</v>
      </c>
      <c r="AD4" s="1450"/>
      <c r="AE4" s="1450"/>
      <c r="AF4" s="1450"/>
      <c r="AG4" s="1450"/>
      <c r="AH4" s="1450"/>
      <c r="AI4" s="1442"/>
      <c r="AJ4" s="1451"/>
      <c r="AK4" s="1449" t="s">
        <v>320</v>
      </c>
      <c r="AL4" s="1452"/>
      <c r="AM4" s="1450"/>
      <c r="AN4" s="1450"/>
      <c r="AO4" s="1450"/>
      <c r="AP4" s="1450"/>
      <c r="AQ4" s="1450"/>
      <c r="AR4" s="1450"/>
      <c r="AS4" s="1450"/>
      <c r="AT4" s="1450"/>
      <c r="AU4" s="1450"/>
      <c r="AV4" s="1450"/>
      <c r="AW4" s="1450"/>
      <c r="AX4" s="1450"/>
      <c r="AY4" s="1450"/>
      <c r="AZ4" s="1450"/>
      <c r="BA4" s="1450"/>
      <c r="BB4" s="1450"/>
      <c r="BC4" s="1450"/>
      <c r="BD4" s="1450"/>
      <c r="BE4" s="1450"/>
      <c r="BF4" s="1450"/>
      <c r="BG4" s="1450"/>
      <c r="BH4" s="1450"/>
      <c r="BI4" s="1450"/>
      <c r="BJ4" s="1442"/>
      <c r="BK4" s="1451"/>
      <c r="BL4" s="1453" t="s">
        <v>321</v>
      </c>
      <c r="BM4" s="1454"/>
      <c r="BN4" s="1452" t="s">
        <v>322</v>
      </c>
      <c r="BO4" s="1450"/>
      <c r="BP4" s="1450"/>
      <c r="BQ4" s="1450"/>
      <c r="BR4" s="1450"/>
      <c r="BS4" s="1450"/>
      <c r="BT4" s="1450"/>
      <c r="BU4" s="1450"/>
      <c r="BV4" s="1450"/>
      <c r="BW4" s="1450"/>
      <c r="BX4" s="1450"/>
      <c r="BY4" s="1450"/>
      <c r="BZ4" s="1450"/>
      <c r="CA4" s="1450"/>
      <c r="CB4" s="1450"/>
      <c r="CC4" s="1450"/>
      <c r="CD4" s="1450"/>
      <c r="CE4" s="1450"/>
      <c r="CF4" s="1450"/>
      <c r="CG4" s="1450"/>
      <c r="CH4" s="1450"/>
      <c r="CI4" s="1450"/>
      <c r="CJ4" s="1450"/>
      <c r="CK4" s="1450"/>
      <c r="CL4" s="1450"/>
      <c r="CM4" s="1450"/>
      <c r="CN4" s="1450"/>
      <c r="CO4" s="1450"/>
      <c r="CP4" s="1450"/>
      <c r="CQ4" s="1450"/>
      <c r="CR4" s="1450"/>
      <c r="CS4" s="1450"/>
      <c r="CT4" s="1450"/>
      <c r="CU4" s="1450"/>
      <c r="CV4" s="1450"/>
      <c r="CW4" s="1450"/>
      <c r="CX4" s="1450"/>
      <c r="CY4" s="1450"/>
      <c r="CZ4" s="1450"/>
      <c r="DA4" s="1450"/>
      <c r="DB4" s="1450"/>
      <c r="DC4" s="1450"/>
      <c r="DD4" s="1450"/>
      <c r="DE4" s="1450"/>
      <c r="DF4" s="1450"/>
      <c r="DG4" s="1450"/>
      <c r="DH4" s="1450"/>
      <c r="DI4" s="1450"/>
      <c r="DJ4" s="1450"/>
      <c r="DK4" s="1450"/>
      <c r="DL4" s="1450"/>
      <c r="DM4" s="1450"/>
      <c r="DN4" s="1450"/>
      <c r="DO4" s="1450"/>
      <c r="DP4" s="1450"/>
      <c r="DQ4" s="1450"/>
      <c r="DR4" s="1450"/>
      <c r="DS4" s="1450"/>
      <c r="DT4" s="1450"/>
      <c r="DU4" s="1450"/>
      <c r="DV4" s="1450"/>
      <c r="DW4" s="1450"/>
      <c r="DX4" s="1450"/>
      <c r="DY4" s="1450"/>
      <c r="DZ4" s="1450"/>
      <c r="EA4" s="1450"/>
      <c r="EB4" s="1450"/>
      <c r="EC4" s="1450"/>
      <c r="ED4" s="1450"/>
      <c r="EE4" s="1450"/>
      <c r="EF4" s="1450"/>
      <c r="EG4" s="1450"/>
      <c r="EH4" s="1450"/>
      <c r="EI4" s="1450"/>
      <c r="EJ4" s="1450"/>
      <c r="EK4" s="1450"/>
      <c r="EL4" s="1450"/>
      <c r="EM4" s="1450"/>
      <c r="EN4" s="1450"/>
      <c r="EO4" s="1450"/>
      <c r="EP4" s="1450"/>
      <c r="EQ4" s="1450"/>
      <c r="ER4" s="1450"/>
      <c r="ES4" s="1450"/>
      <c r="ET4" s="1450"/>
      <c r="EU4" s="1450"/>
      <c r="EV4" s="1450"/>
      <c r="EW4" s="1450"/>
      <c r="EX4" s="1450"/>
      <c r="EY4" s="1450"/>
      <c r="EZ4" s="1450"/>
      <c r="FA4" s="1450"/>
      <c r="FB4" s="1450"/>
      <c r="FC4" s="1450"/>
      <c r="FD4" s="1450"/>
      <c r="FE4" s="1450"/>
      <c r="FF4" s="1450"/>
      <c r="FG4" s="1450"/>
      <c r="FH4" s="1451"/>
      <c r="FI4" s="1455" t="s">
        <v>323</v>
      </c>
      <c r="FJ4" s="1454"/>
      <c r="FK4" s="1453" t="s">
        <v>324</v>
      </c>
      <c r="FL4" s="1455"/>
      <c r="FM4" s="1455"/>
      <c r="FN4" s="1455"/>
      <c r="FO4" s="1455"/>
      <c r="FP4" s="1455"/>
      <c r="FQ4" s="1455"/>
      <c r="FR4" s="1455"/>
      <c r="FS4" s="1455"/>
      <c r="FT4" s="1455"/>
      <c r="FU4" s="1455"/>
      <c r="FV4" s="1455"/>
      <c r="FW4" s="1455"/>
      <c r="FX4" s="1455"/>
      <c r="FY4" s="1455"/>
      <c r="FZ4" s="1455"/>
      <c r="GA4" s="1455"/>
      <c r="GB4" s="1455"/>
      <c r="GC4" s="1455"/>
      <c r="GD4" s="1455"/>
      <c r="GE4" s="1455"/>
      <c r="GF4" s="1455"/>
      <c r="GG4" s="1455"/>
      <c r="GH4" s="1455"/>
      <c r="GI4" s="1455"/>
      <c r="GJ4" s="1455"/>
      <c r="GK4" s="1454"/>
      <c r="GL4" s="65" t="s">
        <v>325</v>
      </c>
    </row>
    <row r="5" spans="1:194" ht="27.75" customHeight="1">
      <c r="A5" s="1483"/>
      <c r="B5" s="1484"/>
      <c r="C5" s="1485"/>
      <c r="D5" s="1461"/>
      <c r="E5" s="1456" t="s">
        <v>326</v>
      </c>
      <c r="F5" s="1456" t="s">
        <v>327</v>
      </c>
      <c r="G5" s="1463"/>
      <c r="H5" s="1461"/>
      <c r="I5" s="1461"/>
      <c r="J5" s="1461"/>
      <c r="K5" s="1461"/>
      <c r="L5" s="1461"/>
      <c r="M5" s="1461"/>
      <c r="N5" s="1466"/>
      <c r="O5" s="1461"/>
      <c r="P5" s="1443"/>
      <c r="Q5" s="43"/>
      <c r="R5" s="1445" t="s">
        <v>328</v>
      </c>
      <c r="S5" s="1445"/>
      <c r="T5" s="1445"/>
      <c r="U5" s="1445"/>
      <c r="V5" s="1456"/>
      <c r="W5" s="1456"/>
      <c r="X5" s="1456"/>
      <c r="Y5" s="1456"/>
      <c r="Z5" s="1456"/>
      <c r="AA5" s="1456" t="s">
        <v>329</v>
      </c>
      <c r="AB5" s="1457" t="s">
        <v>330</v>
      </c>
      <c r="AC5" s="1448" t="s">
        <v>93</v>
      </c>
      <c r="AD5" s="1468" t="s">
        <v>113</v>
      </c>
      <c r="AE5" s="1472"/>
      <c r="AF5" s="1468" t="s">
        <v>331</v>
      </c>
      <c r="AG5" s="1472"/>
      <c r="AH5" s="1468" t="s">
        <v>332</v>
      </c>
      <c r="AI5" s="1469"/>
      <c r="AJ5" s="1495"/>
      <c r="AK5" s="1498" t="s">
        <v>333</v>
      </c>
      <c r="AL5" s="1499"/>
      <c r="AM5" s="1499"/>
      <c r="AN5" s="1500"/>
      <c r="AO5" s="1500"/>
      <c r="AP5" s="1500"/>
      <c r="AQ5" s="1500"/>
      <c r="AR5" s="1500"/>
      <c r="AS5" s="1500"/>
      <c r="AT5" s="1500"/>
      <c r="AU5" s="1500"/>
      <c r="AV5" s="1500"/>
      <c r="AW5" s="1500"/>
      <c r="AX5" s="1500"/>
      <c r="AY5" s="1501"/>
      <c r="AZ5" s="1502" t="s">
        <v>334</v>
      </c>
      <c r="BA5" s="1499"/>
      <c r="BB5" s="1499"/>
      <c r="BC5" s="1500"/>
      <c r="BD5" s="1500"/>
      <c r="BE5" s="1501"/>
      <c r="BF5" s="1468" t="s">
        <v>167</v>
      </c>
      <c r="BG5" s="1469"/>
      <c r="BH5" s="1472"/>
      <c r="BI5" s="1468" t="s">
        <v>106</v>
      </c>
      <c r="BJ5" s="1469"/>
      <c r="BK5" s="1495"/>
      <c r="BL5" s="1489" t="s">
        <v>335</v>
      </c>
      <c r="BM5" s="1475" t="s">
        <v>336</v>
      </c>
      <c r="BN5" s="1503" t="s">
        <v>337</v>
      </c>
      <c r="BO5" s="1469"/>
      <c r="BP5" s="1469"/>
      <c r="BQ5" s="1469"/>
      <c r="BR5" s="1469"/>
      <c r="BS5" s="1469"/>
      <c r="BT5" s="1469"/>
      <c r="BU5" s="1469"/>
      <c r="BV5" s="1469"/>
      <c r="BW5" s="1469"/>
      <c r="BX5" s="1504"/>
      <c r="BY5" s="1444"/>
      <c r="BZ5" s="1444"/>
      <c r="CA5" s="1444"/>
      <c r="CB5" s="1444"/>
      <c r="CC5" s="1444"/>
      <c r="CD5" s="1444"/>
      <c r="CE5" s="1444"/>
      <c r="CF5" s="1444"/>
      <c r="CG5" s="1444"/>
      <c r="CH5" s="1444"/>
      <c r="CI5" s="1444"/>
      <c r="CJ5" s="1444"/>
      <c r="CK5" s="1444"/>
      <c r="CL5" s="1444"/>
      <c r="CM5" s="1444"/>
      <c r="CN5" s="1444"/>
      <c r="CO5" s="1444"/>
      <c r="CP5" s="1444"/>
      <c r="CQ5" s="1444"/>
      <c r="CR5" s="1444"/>
      <c r="CS5" s="1444"/>
      <c r="CT5" s="1444"/>
      <c r="CU5" s="1444"/>
      <c r="CV5" s="1444"/>
      <c r="CW5" s="1444"/>
      <c r="CX5" s="1444"/>
      <c r="CY5" s="1444"/>
      <c r="CZ5" s="1444"/>
      <c r="DA5" s="1444"/>
      <c r="DB5" s="1444"/>
      <c r="DC5" s="1444"/>
      <c r="DD5" s="1444"/>
      <c r="DE5" s="1444"/>
      <c r="DF5" s="1444"/>
      <c r="DG5" s="1444"/>
      <c r="DH5" s="1444"/>
      <c r="DI5" s="1444"/>
      <c r="DJ5" s="1444"/>
      <c r="DK5" s="1444"/>
      <c r="DL5" s="1444"/>
      <c r="DM5" s="1444"/>
      <c r="DN5" s="1444"/>
      <c r="DO5" s="1444"/>
      <c r="DP5" s="1445"/>
      <c r="DQ5" s="1468" t="s">
        <v>338</v>
      </c>
      <c r="DR5" s="1469"/>
      <c r="DS5" s="1469"/>
      <c r="DT5" s="1469"/>
      <c r="DU5" s="1469"/>
      <c r="DV5" s="1469"/>
      <c r="DW5" s="1469"/>
      <c r="DX5" s="1469"/>
      <c r="DY5" s="1469"/>
      <c r="DZ5" s="1469"/>
      <c r="EA5" s="1469"/>
      <c r="EB5" s="1444"/>
      <c r="EC5" s="1444"/>
      <c r="ED5" s="1444"/>
      <c r="EE5" s="1444"/>
      <c r="EF5" s="1444"/>
      <c r="EG5" s="1444"/>
      <c r="EH5" s="1444"/>
      <c r="EI5" s="1444"/>
      <c r="EJ5" s="1444"/>
      <c r="EK5" s="1444"/>
      <c r="EL5" s="1445"/>
      <c r="EM5" s="1468" t="s">
        <v>339</v>
      </c>
      <c r="EN5" s="1469"/>
      <c r="EO5" s="1469"/>
      <c r="EP5" s="1469"/>
      <c r="EQ5" s="1469"/>
      <c r="ER5" s="1469"/>
      <c r="ES5" s="1469"/>
      <c r="ET5" s="1469"/>
      <c r="EU5" s="1469"/>
      <c r="EV5" s="1469"/>
      <c r="EW5" s="1472"/>
      <c r="EX5" s="1468" t="s">
        <v>106</v>
      </c>
      <c r="EY5" s="1469"/>
      <c r="EZ5" s="1469"/>
      <c r="FA5" s="1469"/>
      <c r="FB5" s="1469"/>
      <c r="FC5" s="1469"/>
      <c r="FD5" s="1469"/>
      <c r="FE5" s="1469"/>
      <c r="FF5" s="1469"/>
      <c r="FG5" s="1469"/>
      <c r="FH5" s="1495"/>
      <c r="FI5" s="1472" t="s">
        <v>340</v>
      </c>
      <c r="FJ5" s="1475" t="s">
        <v>341</v>
      </c>
      <c r="FK5" s="1448" t="s">
        <v>342</v>
      </c>
      <c r="FL5" s="1468" t="s">
        <v>343</v>
      </c>
      <c r="FM5" s="1469"/>
      <c r="FN5" s="1469"/>
      <c r="FO5" s="1469"/>
      <c r="FP5" s="1469"/>
      <c r="FQ5" s="1469"/>
      <c r="FR5" s="1469"/>
      <c r="FS5" s="1469"/>
      <c r="FT5" s="1469"/>
      <c r="FU5" s="1469"/>
      <c r="FV5" s="1469"/>
      <c r="FW5" s="1469"/>
      <c r="FX5" s="1469"/>
      <c r="FY5" s="1469"/>
      <c r="FZ5" s="1469"/>
      <c r="GA5" s="1469"/>
      <c r="GB5" s="1469"/>
      <c r="GC5" s="1469"/>
      <c r="GD5" s="1469"/>
      <c r="GE5" s="1469"/>
      <c r="GF5" s="1469"/>
      <c r="GG5" s="1472"/>
      <c r="GH5" s="1456" t="s">
        <v>344</v>
      </c>
      <c r="GI5" s="1456" t="s">
        <v>345</v>
      </c>
      <c r="GJ5" s="1456" t="s">
        <v>346</v>
      </c>
      <c r="GK5" s="1478" t="s">
        <v>347</v>
      </c>
      <c r="GL5" s="1479" t="s">
        <v>348</v>
      </c>
    </row>
    <row r="6" spans="1:194" ht="27.75" customHeight="1">
      <c r="A6" s="1483"/>
      <c r="B6" s="1484"/>
      <c r="C6" s="1485"/>
      <c r="D6" s="1461"/>
      <c r="E6" s="1456"/>
      <c r="F6" s="1456"/>
      <c r="G6" s="1463"/>
      <c r="H6" s="1461"/>
      <c r="I6" s="1461"/>
      <c r="J6" s="1461"/>
      <c r="K6" s="1461"/>
      <c r="L6" s="1461"/>
      <c r="M6" s="1461"/>
      <c r="N6" s="1466"/>
      <c r="O6" s="1461"/>
      <c r="P6" s="1443"/>
      <c r="Q6" s="43"/>
      <c r="R6" s="1458" t="s">
        <v>349</v>
      </c>
      <c r="S6" s="590"/>
      <c r="T6" s="590"/>
      <c r="U6" s="590"/>
      <c r="V6" s="591"/>
      <c r="W6" s="1459" t="s">
        <v>334</v>
      </c>
      <c r="X6" s="591"/>
      <c r="Y6" s="1446" t="s">
        <v>350</v>
      </c>
      <c r="Z6" s="1446" t="s">
        <v>351</v>
      </c>
      <c r="AA6" s="1456"/>
      <c r="AB6" s="1457"/>
      <c r="AC6" s="1448"/>
      <c r="AD6" s="1493"/>
      <c r="AE6" s="1494"/>
      <c r="AF6" s="1493"/>
      <c r="AG6" s="1494"/>
      <c r="AH6" s="1493"/>
      <c r="AI6" s="1496"/>
      <c r="AJ6" s="1497"/>
      <c r="AK6" s="290"/>
      <c r="AL6" s="291"/>
      <c r="AM6" s="276"/>
      <c r="AN6" s="1456" t="s">
        <v>161</v>
      </c>
      <c r="AO6" s="1456"/>
      <c r="AP6" s="1456"/>
      <c r="AQ6" s="1456" t="s">
        <v>352</v>
      </c>
      <c r="AR6" s="1456"/>
      <c r="AS6" s="1456"/>
      <c r="AT6" s="1456" t="s">
        <v>163</v>
      </c>
      <c r="AU6" s="1456"/>
      <c r="AV6" s="1456"/>
      <c r="AW6" s="1456" t="s">
        <v>164</v>
      </c>
      <c r="AX6" s="1456"/>
      <c r="AY6" s="1456"/>
      <c r="AZ6" s="292"/>
      <c r="BA6" s="291"/>
      <c r="BB6" s="276"/>
      <c r="BC6" s="1456" t="s">
        <v>166</v>
      </c>
      <c r="BD6" s="1456"/>
      <c r="BE6" s="1456"/>
      <c r="BF6" s="1493"/>
      <c r="BG6" s="1496"/>
      <c r="BH6" s="1494"/>
      <c r="BI6" s="1493"/>
      <c r="BJ6" s="1496"/>
      <c r="BK6" s="1497"/>
      <c r="BL6" s="1490"/>
      <c r="BM6" s="1476"/>
      <c r="BN6" s="290"/>
      <c r="BO6" s="291"/>
      <c r="BP6" s="291"/>
      <c r="BQ6" s="291"/>
      <c r="BR6" s="291"/>
      <c r="BS6" s="291"/>
      <c r="BT6" s="291"/>
      <c r="BU6" s="291"/>
      <c r="BV6" s="291"/>
      <c r="BW6" s="291"/>
      <c r="BX6" s="293"/>
      <c r="BY6" s="1457" t="s">
        <v>228</v>
      </c>
      <c r="BZ6" s="1444"/>
      <c r="CA6" s="1444"/>
      <c r="CB6" s="1444"/>
      <c r="CC6" s="1444"/>
      <c r="CD6" s="1444"/>
      <c r="CE6" s="1444"/>
      <c r="CF6" s="1444"/>
      <c r="CG6" s="1444"/>
      <c r="CH6" s="1444"/>
      <c r="CI6" s="1445"/>
      <c r="CJ6" s="1457" t="s">
        <v>229</v>
      </c>
      <c r="CK6" s="1444"/>
      <c r="CL6" s="1444"/>
      <c r="CM6" s="1444"/>
      <c r="CN6" s="1444"/>
      <c r="CO6" s="1444"/>
      <c r="CP6" s="1444"/>
      <c r="CQ6" s="1444"/>
      <c r="CR6" s="1444"/>
      <c r="CS6" s="1444"/>
      <c r="CT6" s="1445"/>
      <c r="CU6" s="1457" t="s">
        <v>230</v>
      </c>
      <c r="CV6" s="1444"/>
      <c r="CW6" s="1444"/>
      <c r="CX6" s="1444"/>
      <c r="CY6" s="1444"/>
      <c r="CZ6" s="1444"/>
      <c r="DA6" s="1444"/>
      <c r="DB6" s="1444"/>
      <c r="DC6" s="1444"/>
      <c r="DD6" s="1444"/>
      <c r="DE6" s="1445"/>
      <c r="DF6" s="1457" t="s">
        <v>231</v>
      </c>
      <c r="DG6" s="1444"/>
      <c r="DH6" s="1444"/>
      <c r="DI6" s="1444"/>
      <c r="DJ6" s="1444"/>
      <c r="DK6" s="1444"/>
      <c r="DL6" s="1444"/>
      <c r="DM6" s="1444"/>
      <c r="DN6" s="1444"/>
      <c r="DO6" s="1444"/>
      <c r="DP6" s="1445"/>
      <c r="DQ6" s="292"/>
      <c r="DR6" s="291"/>
      <c r="DS6" s="291"/>
      <c r="DT6" s="291"/>
      <c r="DU6" s="291"/>
      <c r="DV6" s="291"/>
      <c r="DW6" s="291"/>
      <c r="DX6" s="291"/>
      <c r="DY6" s="291"/>
      <c r="DZ6" s="291"/>
      <c r="EA6" s="276"/>
      <c r="EB6" s="1457" t="s">
        <v>104</v>
      </c>
      <c r="EC6" s="1444"/>
      <c r="ED6" s="1444"/>
      <c r="EE6" s="1444"/>
      <c r="EF6" s="1444"/>
      <c r="EG6" s="1444"/>
      <c r="EH6" s="1444"/>
      <c r="EI6" s="1444"/>
      <c r="EJ6" s="1444"/>
      <c r="EK6" s="1444"/>
      <c r="EL6" s="1445"/>
      <c r="EM6" s="1493"/>
      <c r="EN6" s="1496"/>
      <c r="EO6" s="1496"/>
      <c r="EP6" s="1496"/>
      <c r="EQ6" s="1496"/>
      <c r="ER6" s="1496"/>
      <c r="ES6" s="1496"/>
      <c r="ET6" s="1496"/>
      <c r="EU6" s="1496"/>
      <c r="EV6" s="1496"/>
      <c r="EW6" s="1494"/>
      <c r="EX6" s="1493"/>
      <c r="EY6" s="1496"/>
      <c r="EZ6" s="1496"/>
      <c r="FA6" s="1496"/>
      <c r="FB6" s="1496"/>
      <c r="FC6" s="1496"/>
      <c r="FD6" s="1496"/>
      <c r="FE6" s="1496"/>
      <c r="FF6" s="1496"/>
      <c r="FG6" s="1496"/>
      <c r="FH6" s="1497"/>
      <c r="FI6" s="1473"/>
      <c r="FJ6" s="1476"/>
      <c r="FK6" s="1448"/>
      <c r="FL6" s="1493"/>
      <c r="FM6" s="1496"/>
      <c r="FN6" s="1496"/>
      <c r="FO6" s="1496"/>
      <c r="FP6" s="1496"/>
      <c r="FQ6" s="1496"/>
      <c r="FR6" s="1496"/>
      <c r="FS6" s="1496"/>
      <c r="FT6" s="1496"/>
      <c r="FU6" s="1496"/>
      <c r="FV6" s="1496"/>
      <c r="FW6" s="1496"/>
      <c r="FX6" s="1496"/>
      <c r="FY6" s="1496"/>
      <c r="FZ6" s="1496"/>
      <c r="GA6" s="1496"/>
      <c r="GB6" s="1496"/>
      <c r="GC6" s="1496"/>
      <c r="GD6" s="1496"/>
      <c r="GE6" s="1496"/>
      <c r="GF6" s="1496"/>
      <c r="GG6" s="1494"/>
      <c r="GH6" s="1456"/>
      <c r="GI6" s="1456"/>
      <c r="GJ6" s="1456"/>
      <c r="GK6" s="1478"/>
      <c r="GL6" s="1479"/>
    </row>
    <row r="7" spans="1:194" ht="76.5" customHeight="1">
      <c r="A7" s="1483"/>
      <c r="B7" s="1484"/>
      <c r="C7" s="1485"/>
      <c r="D7" s="1461"/>
      <c r="E7" s="1461"/>
      <c r="F7" s="1461"/>
      <c r="G7" s="1463"/>
      <c r="H7" s="1461"/>
      <c r="I7" s="1461"/>
      <c r="J7" s="1461"/>
      <c r="K7" s="1461"/>
      <c r="L7" s="1461"/>
      <c r="M7" s="1461"/>
      <c r="N7" s="1466"/>
      <c r="O7" s="1461"/>
      <c r="P7" s="1443"/>
      <c r="Q7" s="43"/>
      <c r="R7" s="286"/>
      <c r="S7" s="279" t="s">
        <v>161</v>
      </c>
      <c r="T7" s="279" t="s">
        <v>162</v>
      </c>
      <c r="U7" s="279" t="s">
        <v>163</v>
      </c>
      <c r="V7" s="279" t="s">
        <v>164</v>
      </c>
      <c r="W7" s="288"/>
      <c r="X7" s="279" t="s">
        <v>250</v>
      </c>
      <c r="Y7" s="1492"/>
      <c r="Z7" s="1492"/>
      <c r="AA7" s="1456"/>
      <c r="AB7" s="1457"/>
      <c r="AC7" s="1448"/>
      <c r="AD7" s="285" t="s">
        <v>353</v>
      </c>
      <c r="AE7" s="285" t="s">
        <v>354</v>
      </c>
      <c r="AF7" s="285" t="s">
        <v>355</v>
      </c>
      <c r="AG7" s="285" t="s">
        <v>354</v>
      </c>
      <c r="AH7" s="354" t="s">
        <v>613</v>
      </c>
      <c r="AI7" s="285" t="s">
        <v>356</v>
      </c>
      <c r="AJ7" s="277" t="s">
        <v>354</v>
      </c>
      <c r="AK7" s="1448" t="s">
        <v>357</v>
      </c>
      <c r="AL7" s="1456" t="s">
        <v>358</v>
      </c>
      <c r="AM7" s="1456" t="s">
        <v>354</v>
      </c>
      <c r="AN7" s="1456" t="s">
        <v>357</v>
      </c>
      <c r="AO7" s="1456" t="s">
        <v>358</v>
      </c>
      <c r="AP7" s="1456" t="s">
        <v>354</v>
      </c>
      <c r="AQ7" s="1456" t="s">
        <v>357</v>
      </c>
      <c r="AR7" s="1456" t="s">
        <v>358</v>
      </c>
      <c r="AS7" s="1456" t="s">
        <v>354</v>
      </c>
      <c r="AT7" s="1456" t="s">
        <v>357</v>
      </c>
      <c r="AU7" s="1456" t="s">
        <v>358</v>
      </c>
      <c r="AV7" s="1456" t="s">
        <v>354</v>
      </c>
      <c r="AW7" s="1456" t="s">
        <v>357</v>
      </c>
      <c r="AX7" s="1456" t="s">
        <v>358</v>
      </c>
      <c r="AY7" s="1456" t="s">
        <v>354</v>
      </c>
      <c r="AZ7" s="1456" t="s">
        <v>357</v>
      </c>
      <c r="BA7" s="1445" t="s">
        <v>358</v>
      </c>
      <c r="BB7" s="1456" t="s">
        <v>354</v>
      </c>
      <c r="BC7" s="1456" t="s">
        <v>357</v>
      </c>
      <c r="BD7" s="1445" t="s">
        <v>358</v>
      </c>
      <c r="BE7" s="1456" t="s">
        <v>354</v>
      </c>
      <c r="BF7" s="1456" t="s">
        <v>357</v>
      </c>
      <c r="BG7" s="1445" t="s">
        <v>358</v>
      </c>
      <c r="BH7" s="1456" t="s">
        <v>354</v>
      </c>
      <c r="BI7" s="1456" t="s">
        <v>357</v>
      </c>
      <c r="BJ7" s="1445" t="s">
        <v>358</v>
      </c>
      <c r="BK7" s="1478" t="s">
        <v>354</v>
      </c>
      <c r="BL7" s="1490"/>
      <c r="BM7" s="1476"/>
      <c r="BN7" s="341" t="e">
        <f>BP7-365</f>
        <v>#VALUE!</v>
      </c>
      <c r="BO7" s="342" t="s">
        <v>93</v>
      </c>
      <c r="BP7" s="56" t="e">
        <f>BR7-365</f>
        <v>#VALUE!</v>
      </c>
      <c r="BQ7" s="342" t="s">
        <v>93</v>
      </c>
      <c r="BR7" s="56" t="e">
        <f>BT7-365</f>
        <v>#VALUE!</v>
      </c>
      <c r="BS7" s="342" t="s">
        <v>93</v>
      </c>
      <c r="BT7" s="56" t="e">
        <f>BV7-365</f>
        <v>#VALUE!</v>
      </c>
      <c r="BU7" s="342" t="s">
        <v>93</v>
      </c>
      <c r="BV7" s="56" t="str">
        <f>入力用②!V87</f>
        <v/>
      </c>
      <c r="BW7" s="342" t="s">
        <v>93</v>
      </c>
      <c r="BX7" s="1446" t="s">
        <v>359</v>
      </c>
      <c r="BY7" s="341" t="e">
        <f>$BN$7</f>
        <v>#VALUE!</v>
      </c>
      <c r="BZ7" s="342" t="s">
        <v>93</v>
      </c>
      <c r="CA7" s="56" t="e">
        <f>$BP$7</f>
        <v>#VALUE!</v>
      </c>
      <c r="CB7" s="342" t="s">
        <v>93</v>
      </c>
      <c r="CC7" s="56" t="e">
        <f>$BR$7</f>
        <v>#VALUE!</v>
      </c>
      <c r="CD7" s="342" t="s">
        <v>93</v>
      </c>
      <c r="CE7" s="56" t="e">
        <f>$BT$7</f>
        <v>#VALUE!</v>
      </c>
      <c r="CF7" s="342" t="s">
        <v>93</v>
      </c>
      <c r="CG7" s="56" t="str">
        <f>$BV$7</f>
        <v/>
      </c>
      <c r="CH7" s="342" t="s">
        <v>93</v>
      </c>
      <c r="CI7" s="1446" t="s">
        <v>359</v>
      </c>
      <c r="CJ7" s="341" t="e">
        <f>$BN$7</f>
        <v>#VALUE!</v>
      </c>
      <c r="CK7" s="342" t="s">
        <v>93</v>
      </c>
      <c r="CL7" s="56" t="e">
        <f>$BP$7</f>
        <v>#VALUE!</v>
      </c>
      <c r="CM7" s="342" t="s">
        <v>93</v>
      </c>
      <c r="CN7" s="56" t="e">
        <f>$BR$7</f>
        <v>#VALUE!</v>
      </c>
      <c r="CO7" s="342" t="s">
        <v>93</v>
      </c>
      <c r="CP7" s="56" t="e">
        <f>$BT$7</f>
        <v>#VALUE!</v>
      </c>
      <c r="CQ7" s="342" t="s">
        <v>93</v>
      </c>
      <c r="CR7" s="56" t="str">
        <f>$BV$7</f>
        <v/>
      </c>
      <c r="CS7" s="342" t="s">
        <v>93</v>
      </c>
      <c r="CT7" s="1446" t="s">
        <v>359</v>
      </c>
      <c r="CU7" s="341" t="e">
        <f>$BN$7</f>
        <v>#VALUE!</v>
      </c>
      <c r="CV7" s="342" t="s">
        <v>93</v>
      </c>
      <c r="CW7" s="56" t="e">
        <f>$BP$7</f>
        <v>#VALUE!</v>
      </c>
      <c r="CX7" s="342" t="s">
        <v>93</v>
      </c>
      <c r="CY7" s="56" t="e">
        <f>$BR$7</f>
        <v>#VALUE!</v>
      </c>
      <c r="CZ7" s="342" t="s">
        <v>93</v>
      </c>
      <c r="DA7" s="56" t="e">
        <f>$BT$7</f>
        <v>#VALUE!</v>
      </c>
      <c r="DB7" s="342" t="s">
        <v>93</v>
      </c>
      <c r="DC7" s="56" t="str">
        <f>$BV$7</f>
        <v/>
      </c>
      <c r="DD7" s="342" t="s">
        <v>93</v>
      </c>
      <c r="DE7" s="1446" t="s">
        <v>359</v>
      </c>
      <c r="DF7" s="341" t="e">
        <f>$BN$7</f>
        <v>#VALUE!</v>
      </c>
      <c r="DG7" s="342" t="s">
        <v>93</v>
      </c>
      <c r="DH7" s="56" t="e">
        <f>$BP$7</f>
        <v>#VALUE!</v>
      </c>
      <c r="DI7" s="342" t="s">
        <v>93</v>
      </c>
      <c r="DJ7" s="56" t="e">
        <f>$BR$7</f>
        <v>#VALUE!</v>
      </c>
      <c r="DK7" s="342" t="s">
        <v>93</v>
      </c>
      <c r="DL7" s="56" t="e">
        <f>$BT$7</f>
        <v>#VALUE!</v>
      </c>
      <c r="DM7" s="342" t="s">
        <v>93</v>
      </c>
      <c r="DN7" s="56" t="str">
        <f>$BV$7</f>
        <v/>
      </c>
      <c r="DO7" s="342" t="s">
        <v>93</v>
      </c>
      <c r="DP7" s="1446" t="s">
        <v>359</v>
      </c>
      <c r="DQ7" s="341" t="e">
        <f>$BN$7</f>
        <v>#VALUE!</v>
      </c>
      <c r="DR7" s="342" t="s">
        <v>93</v>
      </c>
      <c r="DS7" s="56" t="e">
        <f>$BP$7</f>
        <v>#VALUE!</v>
      </c>
      <c r="DT7" s="342" t="s">
        <v>93</v>
      </c>
      <c r="DU7" s="56" t="e">
        <f>$BR$7</f>
        <v>#VALUE!</v>
      </c>
      <c r="DV7" s="342" t="s">
        <v>93</v>
      </c>
      <c r="DW7" s="56" t="e">
        <f>$BT$7</f>
        <v>#VALUE!</v>
      </c>
      <c r="DX7" s="342" t="s">
        <v>93</v>
      </c>
      <c r="DY7" s="56" t="str">
        <f>$BV$7</f>
        <v/>
      </c>
      <c r="DZ7" s="342" t="s">
        <v>93</v>
      </c>
      <c r="EA7" s="1446" t="s">
        <v>359</v>
      </c>
      <c r="EB7" s="341" t="e">
        <f>$BN$7</f>
        <v>#VALUE!</v>
      </c>
      <c r="EC7" s="342" t="s">
        <v>93</v>
      </c>
      <c r="ED7" s="56" t="e">
        <f>$BP$7</f>
        <v>#VALUE!</v>
      </c>
      <c r="EE7" s="342" t="s">
        <v>93</v>
      </c>
      <c r="EF7" s="56" t="e">
        <f>$BR$7</f>
        <v>#VALUE!</v>
      </c>
      <c r="EG7" s="342" t="s">
        <v>93</v>
      </c>
      <c r="EH7" s="56" t="e">
        <f>$BT$7</f>
        <v>#VALUE!</v>
      </c>
      <c r="EI7" s="342" t="s">
        <v>93</v>
      </c>
      <c r="EJ7" s="56" t="str">
        <f>$BV$7</f>
        <v/>
      </c>
      <c r="EK7" s="342" t="s">
        <v>93</v>
      </c>
      <c r="EL7" s="1446" t="s">
        <v>359</v>
      </c>
      <c r="EM7" s="341" t="e">
        <f>$BN$7</f>
        <v>#VALUE!</v>
      </c>
      <c r="EN7" s="342" t="s">
        <v>93</v>
      </c>
      <c r="EO7" s="56" t="e">
        <f>$BP$7</f>
        <v>#VALUE!</v>
      </c>
      <c r="EP7" s="342" t="s">
        <v>93</v>
      </c>
      <c r="EQ7" s="56" t="e">
        <f>$BR$7</f>
        <v>#VALUE!</v>
      </c>
      <c r="ER7" s="342" t="s">
        <v>93</v>
      </c>
      <c r="ES7" s="56" t="e">
        <f>$BT$7</f>
        <v>#VALUE!</v>
      </c>
      <c r="ET7" s="342" t="s">
        <v>93</v>
      </c>
      <c r="EU7" s="56" t="str">
        <f>$BV$7</f>
        <v/>
      </c>
      <c r="EV7" s="342" t="s">
        <v>93</v>
      </c>
      <c r="EW7" s="1446" t="s">
        <v>359</v>
      </c>
      <c r="EX7" s="341" t="e">
        <f>$BN$7</f>
        <v>#VALUE!</v>
      </c>
      <c r="EY7" s="342" t="s">
        <v>93</v>
      </c>
      <c r="EZ7" s="56" t="e">
        <f>$BP$7</f>
        <v>#VALUE!</v>
      </c>
      <c r="FA7" s="342" t="s">
        <v>93</v>
      </c>
      <c r="FB7" s="56" t="e">
        <f>$BR$7</f>
        <v>#VALUE!</v>
      </c>
      <c r="FC7" s="342" t="s">
        <v>93</v>
      </c>
      <c r="FD7" s="56" t="e">
        <f>$BT$7</f>
        <v>#VALUE!</v>
      </c>
      <c r="FE7" s="342" t="s">
        <v>93</v>
      </c>
      <c r="FF7" s="56" t="str">
        <f>$BV$7</f>
        <v/>
      </c>
      <c r="FG7" s="342" t="s">
        <v>93</v>
      </c>
      <c r="FH7" s="1470" t="s">
        <v>359</v>
      </c>
      <c r="FI7" s="1473"/>
      <c r="FJ7" s="1476"/>
      <c r="FK7" s="1448"/>
      <c r="FL7" s="1457" t="s">
        <v>360</v>
      </c>
      <c r="FM7" s="1445"/>
      <c r="FN7" s="1457" t="s">
        <v>361</v>
      </c>
      <c r="FO7" s="1444"/>
      <c r="FP7" s="1444"/>
      <c r="FQ7" s="1444"/>
      <c r="FR7" s="1444"/>
      <c r="FS7" s="1444"/>
      <c r="FT7" s="1445"/>
      <c r="FU7" s="1456" t="s">
        <v>362</v>
      </c>
      <c r="FV7" s="1456"/>
      <c r="FW7" s="1456"/>
      <c r="FX7" s="1456"/>
      <c r="FY7" s="1456"/>
      <c r="FZ7" s="1456"/>
      <c r="GA7" s="1456"/>
      <c r="GB7" s="1456" t="s">
        <v>199</v>
      </c>
      <c r="GC7" s="1456"/>
      <c r="GD7" s="1456"/>
      <c r="GE7" s="1456"/>
      <c r="GF7" s="1456"/>
      <c r="GG7" s="1456"/>
      <c r="GH7" s="1456"/>
      <c r="GI7" s="1456"/>
      <c r="GJ7" s="1456"/>
      <c r="GK7" s="1478"/>
      <c r="GL7" s="1479"/>
    </row>
    <row r="8" spans="1:194" ht="27.75" customHeight="1">
      <c r="A8" s="1486"/>
      <c r="B8" s="1487"/>
      <c r="C8" s="1488"/>
      <c r="D8" s="1461"/>
      <c r="E8" s="1461"/>
      <c r="F8" s="1461"/>
      <c r="G8" s="1464"/>
      <c r="H8" s="1461"/>
      <c r="I8" s="1461"/>
      <c r="J8" s="1461"/>
      <c r="K8" s="1461"/>
      <c r="L8" s="1461"/>
      <c r="M8" s="1461"/>
      <c r="N8" s="1466"/>
      <c r="O8" s="1461"/>
      <c r="P8" s="1443"/>
      <c r="Q8" s="42"/>
      <c r="R8" s="287" t="s">
        <v>363</v>
      </c>
      <c r="S8" s="289" t="s">
        <v>363</v>
      </c>
      <c r="T8" s="289" t="s">
        <v>363</v>
      </c>
      <c r="U8" s="289" t="s">
        <v>363</v>
      </c>
      <c r="V8" s="289" t="s">
        <v>363</v>
      </c>
      <c r="W8" s="289" t="s">
        <v>363</v>
      </c>
      <c r="X8" s="289" t="s">
        <v>363</v>
      </c>
      <c r="Y8" s="289" t="s">
        <v>363</v>
      </c>
      <c r="Z8" s="289" t="s">
        <v>363</v>
      </c>
      <c r="AA8" s="1456"/>
      <c r="AB8" s="1457"/>
      <c r="AC8" s="1467"/>
      <c r="AD8" s="280" t="s">
        <v>364</v>
      </c>
      <c r="AE8" s="280"/>
      <c r="AF8" s="280" t="s">
        <v>364</v>
      </c>
      <c r="AG8" s="280"/>
      <c r="AH8" s="280"/>
      <c r="AI8" s="280" t="s">
        <v>364</v>
      </c>
      <c r="AJ8" s="278"/>
      <c r="AK8" s="1448"/>
      <c r="AL8" s="1456"/>
      <c r="AM8" s="1456"/>
      <c r="AN8" s="1456"/>
      <c r="AO8" s="1456"/>
      <c r="AP8" s="1456"/>
      <c r="AQ8" s="1456"/>
      <c r="AR8" s="1456"/>
      <c r="AS8" s="1456"/>
      <c r="AT8" s="1456"/>
      <c r="AU8" s="1456"/>
      <c r="AV8" s="1456"/>
      <c r="AW8" s="1456"/>
      <c r="AX8" s="1456"/>
      <c r="AY8" s="1456"/>
      <c r="AZ8" s="1456"/>
      <c r="BA8" s="1445"/>
      <c r="BB8" s="1456"/>
      <c r="BC8" s="1456"/>
      <c r="BD8" s="1445"/>
      <c r="BE8" s="1456"/>
      <c r="BF8" s="1456"/>
      <c r="BG8" s="1445"/>
      <c r="BH8" s="1456"/>
      <c r="BI8" s="1456"/>
      <c r="BJ8" s="1445"/>
      <c r="BK8" s="1478"/>
      <c r="BL8" s="1491"/>
      <c r="BM8" s="1477"/>
      <c r="BN8" s="343" t="s">
        <v>365</v>
      </c>
      <c r="BO8" s="57" t="s">
        <v>354</v>
      </c>
      <c r="BP8" s="58" t="s">
        <v>155</v>
      </c>
      <c r="BQ8" s="59" t="s">
        <v>354</v>
      </c>
      <c r="BR8" s="33" t="s">
        <v>155</v>
      </c>
      <c r="BS8" s="57" t="s">
        <v>354</v>
      </c>
      <c r="BT8" s="33" t="s">
        <v>155</v>
      </c>
      <c r="BU8" s="57" t="s">
        <v>354</v>
      </c>
      <c r="BV8" s="33" t="s">
        <v>155</v>
      </c>
      <c r="BW8" s="57" t="s">
        <v>354</v>
      </c>
      <c r="BX8" s="1447"/>
      <c r="BY8" s="343" t="s">
        <v>155</v>
      </c>
      <c r="BZ8" s="57" t="s">
        <v>354</v>
      </c>
      <c r="CA8" s="58" t="s">
        <v>155</v>
      </c>
      <c r="CB8" s="59" t="s">
        <v>354</v>
      </c>
      <c r="CC8" s="33" t="s">
        <v>155</v>
      </c>
      <c r="CD8" s="57" t="s">
        <v>354</v>
      </c>
      <c r="CE8" s="33" t="s">
        <v>155</v>
      </c>
      <c r="CF8" s="57" t="s">
        <v>354</v>
      </c>
      <c r="CG8" s="33" t="s">
        <v>155</v>
      </c>
      <c r="CH8" s="57" t="s">
        <v>354</v>
      </c>
      <c r="CI8" s="1447"/>
      <c r="CJ8" s="343" t="s">
        <v>155</v>
      </c>
      <c r="CK8" s="57" t="s">
        <v>354</v>
      </c>
      <c r="CL8" s="58" t="s">
        <v>155</v>
      </c>
      <c r="CM8" s="59" t="s">
        <v>354</v>
      </c>
      <c r="CN8" s="33" t="s">
        <v>155</v>
      </c>
      <c r="CO8" s="57" t="s">
        <v>354</v>
      </c>
      <c r="CP8" s="33" t="s">
        <v>155</v>
      </c>
      <c r="CQ8" s="57" t="s">
        <v>354</v>
      </c>
      <c r="CR8" s="33" t="s">
        <v>155</v>
      </c>
      <c r="CS8" s="57" t="s">
        <v>354</v>
      </c>
      <c r="CT8" s="1447"/>
      <c r="CU8" s="343" t="s">
        <v>155</v>
      </c>
      <c r="CV8" s="57" t="s">
        <v>354</v>
      </c>
      <c r="CW8" s="58" t="s">
        <v>155</v>
      </c>
      <c r="CX8" s="59" t="s">
        <v>354</v>
      </c>
      <c r="CY8" s="33" t="s">
        <v>155</v>
      </c>
      <c r="CZ8" s="57" t="s">
        <v>354</v>
      </c>
      <c r="DA8" s="33" t="s">
        <v>155</v>
      </c>
      <c r="DB8" s="57" t="s">
        <v>354</v>
      </c>
      <c r="DC8" s="33" t="s">
        <v>155</v>
      </c>
      <c r="DD8" s="57" t="s">
        <v>354</v>
      </c>
      <c r="DE8" s="1447"/>
      <c r="DF8" s="343" t="s">
        <v>155</v>
      </c>
      <c r="DG8" s="57" t="s">
        <v>354</v>
      </c>
      <c r="DH8" s="58" t="s">
        <v>155</v>
      </c>
      <c r="DI8" s="59" t="s">
        <v>354</v>
      </c>
      <c r="DJ8" s="33" t="s">
        <v>155</v>
      </c>
      <c r="DK8" s="57" t="s">
        <v>354</v>
      </c>
      <c r="DL8" s="33" t="s">
        <v>155</v>
      </c>
      <c r="DM8" s="57" t="s">
        <v>354</v>
      </c>
      <c r="DN8" s="33" t="s">
        <v>155</v>
      </c>
      <c r="DO8" s="57" t="s">
        <v>354</v>
      </c>
      <c r="DP8" s="1447"/>
      <c r="DQ8" s="343" t="s">
        <v>155</v>
      </c>
      <c r="DR8" s="57" t="s">
        <v>354</v>
      </c>
      <c r="DS8" s="58" t="s">
        <v>155</v>
      </c>
      <c r="DT8" s="59" t="s">
        <v>354</v>
      </c>
      <c r="DU8" s="33" t="s">
        <v>155</v>
      </c>
      <c r="DV8" s="57" t="s">
        <v>354</v>
      </c>
      <c r="DW8" s="33" t="s">
        <v>155</v>
      </c>
      <c r="DX8" s="57" t="s">
        <v>354</v>
      </c>
      <c r="DY8" s="33" t="s">
        <v>155</v>
      </c>
      <c r="DZ8" s="57" t="s">
        <v>354</v>
      </c>
      <c r="EA8" s="1447"/>
      <c r="EB8" s="343" t="s">
        <v>155</v>
      </c>
      <c r="EC8" s="57" t="s">
        <v>354</v>
      </c>
      <c r="ED8" s="58" t="s">
        <v>155</v>
      </c>
      <c r="EE8" s="59" t="s">
        <v>354</v>
      </c>
      <c r="EF8" s="33" t="s">
        <v>155</v>
      </c>
      <c r="EG8" s="57" t="s">
        <v>354</v>
      </c>
      <c r="EH8" s="33" t="s">
        <v>155</v>
      </c>
      <c r="EI8" s="57" t="s">
        <v>354</v>
      </c>
      <c r="EJ8" s="33" t="s">
        <v>155</v>
      </c>
      <c r="EK8" s="57" t="s">
        <v>354</v>
      </c>
      <c r="EL8" s="1447"/>
      <c r="EM8" s="343" t="s">
        <v>155</v>
      </c>
      <c r="EN8" s="57" t="s">
        <v>354</v>
      </c>
      <c r="EO8" s="58" t="s">
        <v>155</v>
      </c>
      <c r="EP8" s="59" t="s">
        <v>354</v>
      </c>
      <c r="EQ8" s="33" t="s">
        <v>155</v>
      </c>
      <c r="ER8" s="57" t="s">
        <v>354</v>
      </c>
      <c r="ES8" s="33" t="s">
        <v>155</v>
      </c>
      <c r="ET8" s="57" t="s">
        <v>354</v>
      </c>
      <c r="EU8" s="33" t="s">
        <v>155</v>
      </c>
      <c r="EV8" s="57" t="s">
        <v>354</v>
      </c>
      <c r="EW8" s="1447"/>
      <c r="EX8" s="343" t="s">
        <v>155</v>
      </c>
      <c r="EY8" s="57" t="s">
        <v>354</v>
      </c>
      <c r="EZ8" s="58" t="s">
        <v>155</v>
      </c>
      <c r="FA8" s="59" t="s">
        <v>354</v>
      </c>
      <c r="FB8" s="33" t="s">
        <v>155</v>
      </c>
      <c r="FC8" s="57" t="s">
        <v>354</v>
      </c>
      <c r="FD8" s="33" t="s">
        <v>155</v>
      </c>
      <c r="FE8" s="57" t="s">
        <v>354</v>
      </c>
      <c r="FF8" s="33" t="s">
        <v>155</v>
      </c>
      <c r="FG8" s="57" t="s">
        <v>354</v>
      </c>
      <c r="FH8" s="1471"/>
      <c r="FI8" s="1474"/>
      <c r="FJ8" s="1477"/>
      <c r="FK8" s="1448"/>
      <c r="FL8" s="63" t="s">
        <v>366</v>
      </c>
      <c r="FM8" s="63" t="s">
        <v>367</v>
      </c>
      <c r="FN8" s="63" t="s">
        <v>366</v>
      </c>
      <c r="FO8" s="63" t="s">
        <v>368</v>
      </c>
      <c r="FP8" s="63" t="s">
        <v>369</v>
      </c>
      <c r="FQ8" s="63" t="s">
        <v>370</v>
      </c>
      <c r="FR8" s="63" t="s">
        <v>193</v>
      </c>
      <c r="FS8" s="63" t="s">
        <v>371</v>
      </c>
      <c r="FT8" s="63" t="s">
        <v>367</v>
      </c>
      <c r="FU8" s="63" t="s">
        <v>372</v>
      </c>
      <c r="FV8" s="63" t="s">
        <v>373</v>
      </c>
      <c r="FW8" s="63" t="s">
        <v>374</v>
      </c>
      <c r="FX8" s="63" t="s">
        <v>375</v>
      </c>
      <c r="FY8" s="63" t="s">
        <v>193</v>
      </c>
      <c r="FZ8" s="63" t="s">
        <v>371</v>
      </c>
      <c r="GA8" s="63" t="s">
        <v>367</v>
      </c>
      <c r="GB8" s="63" t="s">
        <v>376</v>
      </c>
      <c r="GC8" s="63" t="s">
        <v>377</v>
      </c>
      <c r="GD8" s="63" t="s">
        <v>378</v>
      </c>
      <c r="GE8" s="63" t="s">
        <v>193</v>
      </c>
      <c r="GF8" s="63" t="s">
        <v>371</v>
      </c>
      <c r="GG8" s="63" t="s">
        <v>367</v>
      </c>
      <c r="GH8" s="1456"/>
      <c r="GI8" s="1456"/>
      <c r="GJ8" s="1456"/>
      <c r="GK8" s="1478"/>
      <c r="GL8" s="1479"/>
    </row>
    <row r="9" spans="1:194">
      <c r="A9" s="31" t="str">
        <f>E9</f>
        <v>Ｅ</v>
      </c>
      <c r="B9" s="344" t="s">
        <v>379</v>
      </c>
      <c r="C9" s="345"/>
      <c r="D9" s="32" t="str">
        <f>'定期報告書（印刷用）'!U29</f>
        <v>提出日を入力してください</v>
      </c>
      <c r="E9" s="33" t="str">
        <f>IF(OR(F9="コ",F9="サ",F9="シ",F9="ス",F9="セ",F9="ソ",F9="タ",F9="チ",F9="ツ"),"Ｅ",IF(F9="","",IF(OR(F9="ア",F9="イ",F9="ウ",F9="エ",F9="オ",F9="カ",F9="キ",F9="ク",F9="ケ"),"Ｂ","他省")))</f>
        <v>Ｅ</v>
      </c>
      <c r="F9" s="33" t="str">
        <f>VLOOKUP(入力用②!B10,'（職員限り）別記表'!A4:B21,2,FALSE)</f>
        <v>シ</v>
      </c>
      <c r="G9" s="33" t="str">
        <f>IF(入力用②!BF46=1,"有",IF(入力用②!BF46=2,"有△",IF(入力用②!BF46=3,"無","")))</f>
        <v/>
      </c>
      <c r="H9" s="34" t="str">
        <f>IF(入力用②!BF31=1,'定期報告書（印刷用）'!U36&amp;" ("&amp;入力用②!J34&amp;")",'定期報告書（印刷用）'!U36)</f>
        <v>0 (フランチャイズ本部事業者名を入力してください)</v>
      </c>
      <c r="I9" s="39" t="str">
        <f>'定期報告書（印刷用）'!L48</f>
        <v>　　</v>
      </c>
      <c r="J9" s="33" t="e">
        <f>VLOOKUP(LEFT(K9,2),'（職員限り）別記表'!E4:F50,2,FALSE)</f>
        <v>#N/A</v>
      </c>
      <c r="K9" s="34" t="str">
        <f>IF('定期報告書（印刷用）'!U33="",,'定期報告書（印刷用）'!U33)&amp;IF('定期報告書（印刷用）'!U34="",,"　"&amp;'定期報告書（印刷用）'!U34)&amp;IF(OR(入力用②!J39="上記所在地（１６～１８行目）と一部でも異なる場合のみ、都道府県名からすべて入力",入力用②!J39=""),,"　（他の所在地あり）")</f>
        <v/>
      </c>
      <c r="L9" s="34" t="str">
        <f>ASC('定期報告書（印刷用）'!P52)</f>
        <v/>
      </c>
      <c r="M9" s="33" t="e">
        <f>VLOOKUP('定期報告書（印刷用）'!L54,'（職員限り）別記表'!A27:B35,2,FALSE)</f>
        <v>#N/A</v>
      </c>
      <c r="N9" s="40" t="str">
        <f>入力用②!J49&amp;"　"&amp;入力用②!AB49&amp;IF('定期報告書（印刷用）'!$L$59='定期報告書（印刷用）'!$P$52,""," ("&amp;ASC('定期報告書（印刷用）'!$L$59)&amp;")")</f>
        <v>部署、担当等を入力　氏名</v>
      </c>
      <c r="O9" s="34" t="str">
        <f>IF(入力用②!U22="","空欄",ASC(入力用②!U22))</f>
        <v>4xxxxxxxxx</v>
      </c>
      <c r="P9" s="50" t="str">
        <f>DBCS(E9)&amp;"－"&amp;DBCS(F9)&amp;"－"</f>
        <v>Ｅ－シ－</v>
      </c>
      <c r="Q9" s="42"/>
      <c r="R9" s="346">
        <f>'定期報告書（印刷用）'!U68</f>
        <v>0</v>
      </c>
      <c r="S9" s="346">
        <f>'定期報告書（印刷用）'!U70</f>
        <v>0</v>
      </c>
      <c r="T9" s="346">
        <f>'定期報告書（印刷用）'!U72</f>
        <v>0</v>
      </c>
      <c r="U9" s="346">
        <f>'定期報告書（印刷用）'!U74</f>
        <v>0</v>
      </c>
      <c r="V9" s="44">
        <f>'定期報告書（印刷用）'!U76</f>
        <v>0</v>
      </c>
      <c r="W9" s="44">
        <f>'定期報告書（印刷用）'!U78</f>
        <v>0</v>
      </c>
      <c r="X9" s="44">
        <f>'定期報告書（印刷用）'!U80</f>
        <v>0</v>
      </c>
      <c r="Y9" s="44">
        <f>'定期報告書（印刷用）'!U82</f>
        <v>0</v>
      </c>
      <c r="Z9" s="44">
        <f>'定期報告書（印刷用）'!U84</f>
        <v>0</v>
      </c>
      <c r="AA9" s="44">
        <f>'定期報告書（印刷用）'!T86</f>
        <v>0</v>
      </c>
      <c r="AB9" s="47" t="str">
        <f>'定期報告書（印刷用）'!T88</f>
        <v/>
      </c>
      <c r="AC9" s="251" t="str">
        <f>入力用②!V87</f>
        <v/>
      </c>
      <c r="AD9" s="48" t="str">
        <f>IF('定期報告書（印刷用）'!T96&lt;=0,"",IF(入力用②!Z88="百万円",VALUE('定期報告書（印刷用）'!T96&amp;"000000"),IF(入力用②!Z88="万円",VALUE('定期報告書（印刷用）'!T96&amp;"0000"),IF(入力用②!Z88="千円",VALUE('定期報告書（印刷用）'!T96&amp;"000"),IF(入力用②!Z88="円",'定期報告書（印刷用）'!T96,"")))))</f>
        <v/>
      </c>
      <c r="AE9" s="49" t="str">
        <f>IF('定期報告書（印刷用）'!T96&gt;0,'定期報告書（印刷用）'!AE96,"")</f>
        <v/>
      </c>
      <c r="AF9" s="50" t="str">
        <f>IF('定期報告書（印刷用）'!T98&gt;0,'定期報告書（印刷用）'!T98,"")</f>
        <v/>
      </c>
      <c r="AG9" s="49" t="str">
        <f>IF('定期報告書（印刷用）'!T98&gt;0,'定期報告書（印刷用）'!AE98,"")</f>
        <v/>
      </c>
      <c r="AH9" s="51" t="str">
        <f>IF(AI9="","",IF(入力用②!$S$100="売上高","a",IF(入力用②!$S$100="店舗面積","b","要入力")))</f>
        <v/>
      </c>
      <c r="AI9" s="47" t="str">
        <f>IF('定期報告書（印刷用）'!T100&gt;0,'定期報告書（印刷用）'!T100&amp;'定期報告書（印刷用）'!AB100,"")</f>
        <v/>
      </c>
      <c r="AJ9" s="52" t="str">
        <f>IF('定期報告書（印刷用）'!T100&gt;0,'定期報告書（印刷用）'!AE100,"")</f>
        <v/>
      </c>
      <c r="AK9" s="53" t="str">
        <f>IF(AL9="","",IF(入力用②!$S$100="売上高","a",IF(入力用②!$S$100="店舗面積","b",IF(AND(入力用②!$S$100="その他",$AH9&gt;0),$AH9,"AＨ列入力"))))</f>
        <v/>
      </c>
      <c r="AL9" s="347" t="str">
        <f>'定期報告書（印刷用）'!X111</f>
        <v/>
      </c>
      <c r="AM9" s="54" t="str">
        <f>'定期報告書（印刷用）'!AF111</f>
        <v/>
      </c>
      <c r="AN9" s="33" t="str">
        <f>IF(AO9="","",IF(入力用②!$S$100="売上高","a",IF(入力用②!$S$100="店舗面積","b",IF(AND(入力用②!$S$100="その他",$AH9&gt;0),$AH9,"AＨ列入力"))))</f>
        <v/>
      </c>
      <c r="AO9" s="47" t="str">
        <f>'定期報告書（印刷用）'!X113</f>
        <v/>
      </c>
      <c r="AP9" s="49" t="str">
        <f>'定期報告書（印刷用）'!AF113</f>
        <v/>
      </c>
      <c r="AQ9" s="33" t="str">
        <f>IF(AR9="","",IF(入力用②!$S$100="売上高","a",IF(入力用②!$S$100="店舗面積","b",IF(AND(入力用②!$S$100="その他",$AH9&gt;0),$AH9,"AＨ列入力"))))</f>
        <v/>
      </c>
      <c r="AR9" s="47" t="str">
        <f>'定期報告書（印刷用）'!X115</f>
        <v/>
      </c>
      <c r="AS9" s="49" t="str">
        <f>'定期報告書（印刷用）'!AF115</f>
        <v/>
      </c>
      <c r="AT9" s="33" t="str">
        <f>IF(AU9="","",IF(入力用②!$S$100="売上高","a",IF(入力用②!$S$100="店舗面積","b",IF(AND(入力用②!$S$100="その他",$AH9&gt;0),$AH9,"AＨ列入力"))))</f>
        <v/>
      </c>
      <c r="AU9" s="47" t="str">
        <f>'定期報告書（印刷用）'!X117</f>
        <v/>
      </c>
      <c r="AV9" s="49" t="str">
        <f>'定期報告書（印刷用）'!AF117</f>
        <v/>
      </c>
      <c r="AW9" s="33" t="str">
        <f>IF(AX9="","",IF(入力用②!$S$100="売上高","a",IF(入力用②!$S$100="店舗面積","b",IF(AND(入力用②!$S$100="その他",$AH9&gt;0),$AH9,"AＨ列入力"))))</f>
        <v/>
      </c>
      <c r="AX9" s="47" t="str">
        <f>'定期報告書（印刷用）'!X119</f>
        <v/>
      </c>
      <c r="AY9" s="49" t="str">
        <f>'定期報告書（印刷用）'!AF119</f>
        <v/>
      </c>
      <c r="AZ9" s="33" t="str">
        <f>IF(BA9="","",IF(入力用②!$S$100="売上高","a",IF(入力用②!$S$100="店舗面積","b",IF(AND(入力用②!$S$100="その他",$AH9&gt;0),$AH9,"AＨ列入力"))))</f>
        <v/>
      </c>
      <c r="BA9" s="33" t="str">
        <f>'定期報告書（印刷用）'!X121</f>
        <v/>
      </c>
      <c r="BB9" s="49" t="str">
        <f>'定期報告書（印刷用）'!AF121</f>
        <v/>
      </c>
      <c r="BC9" s="33" t="str">
        <f>IF(BD9="","",IF(入力用②!$S$100="売上高","a",IF(入力用②!$S$100="店舗面積","b",IF(AND(入力用②!$S$100="その他",$AH9&gt;0),$AH9,"AＨ列入力"))))</f>
        <v/>
      </c>
      <c r="BD9" s="33" t="str">
        <f>'定期報告書（印刷用）'!X123</f>
        <v/>
      </c>
      <c r="BE9" s="49" t="str">
        <f>'定期報告書（印刷用）'!AF123</f>
        <v/>
      </c>
      <c r="BF9" s="33" t="str">
        <f>IF(BG9="","",IF(入力用②!$S$100="売上高","a",IF(入力用②!$S$100="店舗面積","b",IF(AND(入力用②!$S$100="その他",$AH9&gt;0),$AH9,"AＨ列入力"))))</f>
        <v/>
      </c>
      <c r="BG9" s="33" t="str">
        <f>'定期報告書（印刷用）'!X125</f>
        <v/>
      </c>
      <c r="BH9" s="49" t="str">
        <f>'定期報告書（印刷用）'!AF125</f>
        <v/>
      </c>
      <c r="BI9" s="33" t="str">
        <f>IF(BJ9="","",IF(入力用②!$S$100="売上高","a",IF(入力用②!$S$100="店舗面積","b",IF(AND(入力用②!$S$100="その他",$AH9&gt;0),$AH9,"AＨ列入力"))))</f>
        <v/>
      </c>
      <c r="BJ9" s="33" t="str">
        <f>'定期報告書（印刷用）'!X127</f>
        <v/>
      </c>
      <c r="BK9" s="52" t="str">
        <f>'定期報告書（印刷用）'!AF127</f>
        <v/>
      </c>
      <c r="BL9" s="53" t="str">
        <f>IF('定期報告書（印刷用）'!C136=0,"","○")</f>
        <v>○</v>
      </c>
      <c r="BM9" s="275" t="str">
        <f>IF(入力用②!BF150=TRUE,"○","")</f>
        <v/>
      </c>
      <c r="BN9" s="60" t="str">
        <f>'定期報告書（印刷用）'!K163</f>
        <v/>
      </c>
      <c r="BO9" s="54"/>
      <c r="BP9" s="61" t="str">
        <f>'定期報告書（印刷用）'!O163</f>
        <v/>
      </c>
      <c r="BQ9" s="54" t="str">
        <f>'定期報告書（印刷用）'!O167</f>
        <v/>
      </c>
      <c r="BR9" s="61" t="str">
        <f>'定期報告書（印刷用）'!S163</f>
        <v/>
      </c>
      <c r="BS9" s="54" t="str">
        <f>'定期報告書（印刷用）'!S167</f>
        <v/>
      </c>
      <c r="BT9" s="61" t="str">
        <f>'定期報告書（印刷用）'!W163</f>
        <v/>
      </c>
      <c r="BU9" s="54" t="str">
        <f>'定期報告書（印刷用）'!W167</f>
        <v/>
      </c>
      <c r="BV9" s="61" t="str">
        <f>'定期報告書（印刷用）'!AA163</f>
        <v/>
      </c>
      <c r="BW9" s="54" t="str">
        <f>'定期報告書（印刷用）'!AA167</f>
        <v/>
      </c>
      <c r="BX9" s="62" t="str">
        <f>'定期報告書（印刷用）'!AE166</f>
        <v/>
      </c>
      <c r="BY9" s="348" t="str">
        <f>'定期報告書（印刷用）'!K169</f>
        <v/>
      </c>
      <c r="BZ9" s="54"/>
      <c r="CA9" s="61" t="str">
        <f>'定期報告書（印刷用）'!O169</f>
        <v/>
      </c>
      <c r="CB9" s="54" t="str">
        <f>'定期報告書（印刷用）'!O173</f>
        <v/>
      </c>
      <c r="CC9" s="61" t="str">
        <f>'定期報告書（印刷用）'!S169</f>
        <v/>
      </c>
      <c r="CD9" s="54" t="str">
        <f>'定期報告書（印刷用）'!S173</f>
        <v/>
      </c>
      <c r="CE9" s="61" t="str">
        <f>'定期報告書（印刷用）'!W169</f>
        <v/>
      </c>
      <c r="CF9" s="54" t="str">
        <f>'定期報告書（印刷用）'!W173</f>
        <v/>
      </c>
      <c r="CG9" s="61" t="str">
        <f>'定期報告書（印刷用）'!AA169</f>
        <v/>
      </c>
      <c r="CH9" s="54" t="str">
        <f>'定期報告書（印刷用）'!AA173</f>
        <v/>
      </c>
      <c r="CI9" s="62" t="str">
        <f>'定期報告書（印刷用）'!AE172</f>
        <v/>
      </c>
      <c r="CJ9" s="348" t="str">
        <f>'定期報告書（印刷用）'!K175</f>
        <v/>
      </c>
      <c r="CK9" s="54"/>
      <c r="CL9" s="61" t="str">
        <f>'定期報告書（印刷用）'!O175</f>
        <v/>
      </c>
      <c r="CM9" s="54" t="str">
        <f>'定期報告書（印刷用）'!O179</f>
        <v/>
      </c>
      <c r="CN9" s="61" t="str">
        <f>'定期報告書（印刷用）'!S175</f>
        <v/>
      </c>
      <c r="CO9" s="54" t="str">
        <f>'定期報告書（印刷用）'!S179</f>
        <v/>
      </c>
      <c r="CP9" s="61" t="str">
        <f>'定期報告書（印刷用）'!W175</f>
        <v/>
      </c>
      <c r="CQ9" s="54" t="str">
        <f>'定期報告書（印刷用）'!W179</f>
        <v/>
      </c>
      <c r="CR9" s="61" t="str">
        <f>'定期報告書（印刷用）'!AA175</f>
        <v/>
      </c>
      <c r="CS9" s="54" t="str">
        <f>'定期報告書（印刷用）'!AA179</f>
        <v/>
      </c>
      <c r="CT9" s="62" t="str">
        <f>'定期報告書（印刷用）'!AE178</f>
        <v/>
      </c>
      <c r="CU9" s="342" t="str">
        <f>'定期報告書（印刷用）'!K181</f>
        <v/>
      </c>
      <c r="CV9" s="54"/>
      <c r="CW9" s="61" t="str">
        <f>'定期報告書（印刷用）'!O181</f>
        <v/>
      </c>
      <c r="CX9" s="54" t="str">
        <f>'定期報告書（印刷用）'!O185</f>
        <v/>
      </c>
      <c r="CY9" s="61" t="str">
        <f>'定期報告書（印刷用）'!S181</f>
        <v/>
      </c>
      <c r="CZ9" s="54" t="str">
        <f>'定期報告書（印刷用）'!S185</f>
        <v/>
      </c>
      <c r="DA9" s="61" t="str">
        <f>'定期報告書（印刷用）'!W181</f>
        <v/>
      </c>
      <c r="DB9" s="54" t="str">
        <f>'定期報告書（印刷用）'!W185</f>
        <v/>
      </c>
      <c r="DC9" s="61" t="str">
        <f>'定期報告書（印刷用）'!AA181</f>
        <v/>
      </c>
      <c r="DD9" s="54" t="str">
        <f>'定期報告書（印刷用）'!AA185</f>
        <v/>
      </c>
      <c r="DE9" s="62" t="str">
        <f>'定期報告書（印刷用）'!AE184</f>
        <v/>
      </c>
      <c r="DF9" s="342" t="str">
        <f>'定期報告書（印刷用）'!K187</f>
        <v/>
      </c>
      <c r="DG9" s="54"/>
      <c r="DH9" s="61" t="str">
        <f>'定期報告書（印刷用）'!O187</f>
        <v/>
      </c>
      <c r="DI9" s="54" t="str">
        <f>'定期報告書（印刷用）'!O191</f>
        <v/>
      </c>
      <c r="DJ9" s="61" t="str">
        <f>'定期報告書（印刷用）'!S187</f>
        <v/>
      </c>
      <c r="DK9" s="54" t="str">
        <f>'定期報告書（印刷用）'!S191</f>
        <v/>
      </c>
      <c r="DL9" s="61" t="str">
        <f>'定期報告書（印刷用）'!W187</f>
        <v/>
      </c>
      <c r="DM9" s="54" t="str">
        <f>'定期報告書（印刷用）'!W191</f>
        <v/>
      </c>
      <c r="DN9" s="61" t="str">
        <f>'定期報告書（印刷用）'!AA187</f>
        <v/>
      </c>
      <c r="DO9" s="54" t="str">
        <f>'定期報告書（印刷用）'!AA191</f>
        <v/>
      </c>
      <c r="DP9" s="62" t="str">
        <f>'定期報告書（印刷用）'!AE190</f>
        <v/>
      </c>
      <c r="DQ9" s="348" t="str">
        <f>'定期報告書（印刷用）'!K193</f>
        <v/>
      </c>
      <c r="DR9" s="54"/>
      <c r="DS9" s="61" t="str">
        <f>'定期報告書（印刷用）'!O193</f>
        <v/>
      </c>
      <c r="DT9" s="54" t="str">
        <f>'定期報告書（印刷用）'!O197</f>
        <v/>
      </c>
      <c r="DU9" s="61" t="str">
        <f>'定期報告書（印刷用）'!S193</f>
        <v/>
      </c>
      <c r="DV9" s="54" t="str">
        <f>'定期報告書（印刷用）'!S197</f>
        <v/>
      </c>
      <c r="DW9" s="61" t="str">
        <f>'定期報告書（印刷用）'!W193</f>
        <v/>
      </c>
      <c r="DX9" s="54" t="str">
        <f>'定期報告書（印刷用）'!W197</f>
        <v/>
      </c>
      <c r="DY9" s="61" t="str">
        <f>'定期報告書（印刷用）'!AA193</f>
        <v/>
      </c>
      <c r="DZ9" s="54" t="str">
        <f>'定期報告書（印刷用）'!AA197</f>
        <v/>
      </c>
      <c r="EA9" s="62" t="str">
        <f>'定期報告書（印刷用）'!AE196</f>
        <v/>
      </c>
      <c r="EB9" s="348" t="str">
        <f>'定期報告書（印刷用）'!K199</f>
        <v/>
      </c>
      <c r="EC9" s="54"/>
      <c r="ED9" s="61" t="str">
        <f>'定期報告書（印刷用）'!O199</f>
        <v/>
      </c>
      <c r="EE9" s="54" t="str">
        <f>'定期報告書（印刷用）'!O203</f>
        <v/>
      </c>
      <c r="EF9" s="61" t="str">
        <f>'定期報告書（印刷用）'!S199</f>
        <v/>
      </c>
      <c r="EG9" s="54" t="str">
        <f>'定期報告書（印刷用）'!S203</f>
        <v/>
      </c>
      <c r="EH9" s="61" t="str">
        <f>'定期報告書（印刷用）'!W199</f>
        <v/>
      </c>
      <c r="EI9" s="54" t="str">
        <f>'定期報告書（印刷用）'!W203</f>
        <v/>
      </c>
      <c r="EJ9" s="61" t="str">
        <f>'定期報告書（印刷用）'!AA199</f>
        <v/>
      </c>
      <c r="EK9" s="54" t="str">
        <f>'定期報告書（印刷用）'!AA203</f>
        <v/>
      </c>
      <c r="EL9" s="62" t="str">
        <f>'定期報告書（印刷用）'!AE202</f>
        <v/>
      </c>
      <c r="EM9" s="348" t="str">
        <f>'定期報告書（印刷用）'!K205</f>
        <v/>
      </c>
      <c r="EN9" s="54"/>
      <c r="EO9" s="61" t="str">
        <f>'定期報告書（印刷用）'!O205</f>
        <v/>
      </c>
      <c r="EP9" s="54" t="str">
        <f>'定期報告書（印刷用）'!O209</f>
        <v/>
      </c>
      <c r="EQ9" s="61" t="str">
        <f>'定期報告書（印刷用）'!S205</f>
        <v/>
      </c>
      <c r="ER9" s="54" t="str">
        <f>'定期報告書（印刷用）'!S209</f>
        <v/>
      </c>
      <c r="ES9" s="61" t="str">
        <f>'定期報告書（印刷用）'!W205</f>
        <v/>
      </c>
      <c r="ET9" s="54" t="str">
        <f>'定期報告書（印刷用）'!W209</f>
        <v/>
      </c>
      <c r="EU9" s="61" t="str">
        <f>'定期報告書（印刷用）'!AA205</f>
        <v/>
      </c>
      <c r="EV9" s="54" t="str">
        <f>'定期報告書（印刷用）'!AA209</f>
        <v/>
      </c>
      <c r="EW9" s="62" t="str">
        <f>'定期報告書（印刷用）'!AE208</f>
        <v/>
      </c>
      <c r="EX9" s="348" t="str">
        <f>'定期報告書（印刷用）'!K211</f>
        <v/>
      </c>
      <c r="EY9" s="54"/>
      <c r="EZ9" s="61" t="str">
        <f>'定期報告書（印刷用）'!O211</f>
        <v/>
      </c>
      <c r="FA9" s="54" t="str">
        <f>'定期報告書（印刷用）'!O215</f>
        <v/>
      </c>
      <c r="FB9" s="61" t="str">
        <f>'定期報告書（印刷用）'!S211</f>
        <v/>
      </c>
      <c r="FC9" s="54" t="str">
        <f>'定期報告書（印刷用）'!S215</f>
        <v/>
      </c>
      <c r="FD9" s="61" t="str">
        <f>'定期報告書（印刷用）'!W211</f>
        <v/>
      </c>
      <c r="FE9" s="54" t="str">
        <f>'定期報告書（印刷用）'!W215</f>
        <v/>
      </c>
      <c r="FF9" s="61" t="str">
        <f>'定期報告書（印刷用）'!AA211</f>
        <v/>
      </c>
      <c r="FG9" s="54" t="str">
        <f>'定期報告書（印刷用）'!AA215</f>
        <v/>
      </c>
      <c r="FH9" s="64" t="str">
        <f>'定期報告書（印刷用）'!AE214</f>
        <v/>
      </c>
      <c r="FI9" s="53" t="str">
        <f>IF('定期報告書（印刷用）'!D224&gt;0,"○","")</f>
        <v/>
      </c>
      <c r="FJ9" s="33" t="str">
        <f>IF('定期報告書（印刷用）'!D241&gt;0,"○","")</f>
        <v/>
      </c>
      <c r="FK9" s="53" t="str">
        <f>IF('定期報告書（印刷用）'!J265&gt;0,"○","")</f>
        <v/>
      </c>
      <c r="FL9" s="33" t="str">
        <f>IF('定期報告書（印刷用）'!Q276="■","○","")</f>
        <v/>
      </c>
      <c r="FM9" s="33" t="str">
        <f>IF('定期報告書（印刷用）'!Q280&gt;0,"○","")</f>
        <v/>
      </c>
      <c r="FN9" s="33" t="str">
        <f>IF('定期報告書（印刷用）'!Q289="■","○","")</f>
        <v/>
      </c>
      <c r="FO9" s="33" t="str">
        <f>IF('定期報告書（印刷用）'!Q292="■","○","")</f>
        <v/>
      </c>
      <c r="FP9" s="33" t="str">
        <f>IF('定期報告書（印刷用）'!Q294="■","○","")</f>
        <v/>
      </c>
      <c r="FQ9" s="33" t="str">
        <f>IF('定期報告書（印刷用）'!Q296="■","○","")</f>
        <v/>
      </c>
      <c r="FR9" s="33" t="str">
        <f>IF('定期報告書（印刷用）'!Q298="■","○","")</f>
        <v/>
      </c>
      <c r="FS9" s="33" t="str">
        <f>IF(AND(FN9="",FO9="",FP9="",FQ9="",FR9=""),"○","")</f>
        <v>○</v>
      </c>
      <c r="FT9" s="33" t="str">
        <f>IF('定期報告書（印刷用）'!Q302&gt;0,"○","")</f>
        <v/>
      </c>
      <c r="FU9" s="33" t="str">
        <f>IF('定期報告書（印刷用）'!Q311="■","○","")</f>
        <v/>
      </c>
      <c r="FV9" s="33" t="str">
        <f>IF('定期報告書（印刷用）'!Q313="■","○","")</f>
        <v/>
      </c>
      <c r="FW9" s="33" t="str">
        <f>IF('定期報告書（印刷用）'!Q315="■","○","")</f>
        <v/>
      </c>
      <c r="FX9" s="33" t="str">
        <f>IF('定期報告書（印刷用）'!Q317="■","○","")</f>
        <v/>
      </c>
      <c r="FY9" s="33" t="str">
        <f>IF('定期報告書（印刷用）'!Q319="■","○","")</f>
        <v/>
      </c>
      <c r="FZ9" s="33" t="str">
        <f>IF(AND(FU9="",FV9="",FW9="",FX9="",FY9=""),"○","")</f>
        <v>○</v>
      </c>
      <c r="GA9" s="33" t="str">
        <f>IF('定期報告書（印刷用）'!Q323&gt;0,"○","")</f>
        <v/>
      </c>
      <c r="GB9" s="33" t="str">
        <f>IF('定期報告書（印刷用）'!J336="■","○","")</f>
        <v/>
      </c>
      <c r="GC9" s="33" t="str">
        <f>IF('定期報告書（印刷用）'!J338="■","○","")</f>
        <v/>
      </c>
      <c r="GD9" s="33" t="str">
        <f>IF('定期報告書（印刷用）'!J340="■","○","")</f>
        <v/>
      </c>
      <c r="GE9" s="33" t="str">
        <f>IF('定期報告書（印刷用）'!J342="■","○","")</f>
        <v/>
      </c>
      <c r="GF9" s="33" t="str">
        <f>IF(AND(GB9="",GC9="",GD9="",GE9=""),"○","")</f>
        <v>○</v>
      </c>
      <c r="GG9" s="33" t="str">
        <f>IF('定期報告書（印刷用）'!J346&gt;0,"○","")</f>
        <v/>
      </c>
      <c r="GH9" s="33" t="str">
        <f>IF('定期報告書（印刷用）'!J357&gt;0,"○","")</f>
        <v/>
      </c>
      <c r="GI9" s="33" t="str">
        <f>IF('定期報告書（印刷用）'!J368&gt;0,"○","")</f>
        <v/>
      </c>
      <c r="GJ9" s="33" t="str">
        <f>IF('定期報告書（印刷用）'!J379&gt;0,"○","")</f>
        <v/>
      </c>
      <c r="GK9" s="14" t="str">
        <f>IF('定期報告書（印刷用）'!J390&gt;0,"○","")</f>
        <v/>
      </c>
      <c r="GL9" s="336" t="str">
        <f>IF('定期報告書（印刷用）'!D407&gt;0,"○","")</f>
        <v/>
      </c>
    </row>
    <row r="10" spans="1:194">
      <c r="A10" s="35"/>
      <c r="B10" s="36" t="s">
        <v>379</v>
      </c>
      <c r="C10" s="37"/>
      <c r="D10" s="38"/>
      <c r="E10" s="38"/>
      <c r="F10" s="38"/>
      <c r="G10" s="38"/>
      <c r="H10" s="38"/>
      <c r="I10" s="38"/>
      <c r="J10" s="38"/>
      <c r="K10" s="38"/>
      <c r="L10" s="38"/>
      <c r="M10" s="38"/>
      <c r="N10" s="38"/>
      <c r="O10" s="38"/>
      <c r="P10" s="41"/>
      <c r="Q10" s="42"/>
      <c r="R10" s="37"/>
      <c r="S10" s="37"/>
      <c r="T10" s="37"/>
      <c r="U10" s="37"/>
      <c r="V10" s="38"/>
      <c r="W10" s="38"/>
      <c r="X10" s="38"/>
      <c r="Y10" s="38"/>
      <c r="Z10" s="38"/>
      <c r="AA10" s="38"/>
      <c r="AB10" s="41"/>
      <c r="AC10" s="15"/>
      <c r="AD10" s="38"/>
      <c r="AE10" s="38"/>
      <c r="AF10" s="38"/>
      <c r="AG10" s="38"/>
      <c r="AH10" s="38"/>
      <c r="AI10" s="41"/>
      <c r="AJ10" s="55"/>
      <c r="AK10" s="15"/>
      <c r="AL10" s="37"/>
      <c r="AM10" s="38"/>
      <c r="AN10" s="38"/>
      <c r="AO10" s="38"/>
      <c r="AP10" s="38"/>
      <c r="AQ10" s="38"/>
      <c r="AR10" s="38"/>
      <c r="AS10" s="38"/>
      <c r="AT10" s="38"/>
      <c r="AU10" s="38"/>
      <c r="AV10" s="38"/>
      <c r="AW10" s="38"/>
      <c r="AX10" s="38"/>
      <c r="AY10" s="38"/>
      <c r="AZ10" s="38"/>
      <c r="BA10" s="38"/>
      <c r="BB10" s="38"/>
      <c r="BC10" s="38"/>
      <c r="BD10" s="38"/>
      <c r="BE10" s="38"/>
      <c r="BF10" s="38"/>
      <c r="BG10" s="38"/>
      <c r="BH10" s="38"/>
      <c r="BI10" s="38"/>
      <c r="BJ10" s="41"/>
      <c r="BK10" s="55"/>
      <c r="BL10" s="15"/>
      <c r="BM10" s="55"/>
      <c r="BN10" s="15"/>
      <c r="BO10" s="38"/>
      <c r="BP10" s="38"/>
      <c r="BQ10" s="38"/>
      <c r="BR10" s="38"/>
      <c r="BS10" s="38"/>
      <c r="BT10" s="38"/>
      <c r="BU10" s="38"/>
      <c r="BV10" s="38"/>
      <c r="BW10" s="38"/>
      <c r="BX10" s="38"/>
      <c r="BY10" s="37"/>
      <c r="BZ10" s="38"/>
      <c r="CA10" s="38"/>
      <c r="CB10" s="38"/>
      <c r="CC10" s="38"/>
      <c r="CD10" s="38"/>
      <c r="CE10" s="38"/>
      <c r="CF10" s="38"/>
      <c r="CG10" s="38"/>
      <c r="CH10" s="38"/>
      <c r="CI10" s="38"/>
      <c r="CJ10" s="37"/>
      <c r="CK10" s="38"/>
      <c r="CL10" s="38"/>
      <c r="CM10" s="38"/>
      <c r="CN10" s="38"/>
      <c r="CO10" s="38"/>
      <c r="CP10" s="38"/>
      <c r="CQ10" s="38"/>
      <c r="CR10" s="38"/>
      <c r="CS10" s="38"/>
      <c r="CT10" s="38"/>
      <c r="CU10" s="37"/>
      <c r="CV10" s="38"/>
      <c r="CW10" s="38"/>
      <c r="CX10" s="38"/>
      <c r="CY10" s="38"/>
      <c r="CZ10" s="38"/>
      <c r="DA10" s="38"/>
      <c r="DB10" s="38"/>
      <c r="DC10" s="38"/>
      <c r="DD10" s="38"/>
      <c r="DE10" s="38"/>
      <c r="DF10" s="37"/>
      <c r="DG10" s="38"/>
      <c r="DH10" s="38"/>
      <c r="DI10" s="38"/>
      <c r="DJ10" s="38"/>
      <c r="DK10" s="38"/>
      <c r="DL10" s="38"/>
      <c r="DM10" s="38"/>
      <c r="DN10" s="38"/>
      <c r="DO10" s="38"/>
      <c r="DP10" s="38"/>
      <c r="DQ10" s="37"/>
      <c r="DR10" s="38"/>
      <c r="DS10" s="38"/>
      <c r="DT10" s="38"/>
      <c r="DU10" s="38"/>
      <c r="DV10" s="38"/>
      <c r="DW10" s="38"/>
      <c r="DX10" s="38"/>
      <c r="DY10" s="38"/>
      <c r="DZ10" s="38"/>
      <c r="EA10" s="38"/>
      <c r="EB10" s="37"/>
      <c r="EC10" s="38"/>
      <c r="ED10" s="38"/>
      <c r="EE10" s="38"/>
      <c r="EF10" s="38"/>
      <c r="EG10" s="38"/>
      <c r="EH10" s="38"/>
      <c r="EI10" s="38"/>
      <c r="EJ10" s="38"/>
      <c r="EK10" s="38"/>
      <c r="EL10" s="38"/>
      <c r="EM10" s="37"/>
      <c r="EN10" s="38"/>
      <c r="EO10" s="38"/>
      <c r="EP10" s="38"/>
      <c r="EQ10" s="38"/>
      <c r="ER10" s="38"/>
      <c r="ES10" s="38"/>
      <c r="ET10" s="38"/>
      <c r="EU10" s="38"/>
      <c r="EV10" s="38"/>
      <c r="EW10" s="38"/>
      <c r="EX10" s="37"/>
      <c r="EY10" s="38"/>
      <c r="EZ10" s="38"/>
      <c r="FA10" s="38"/>
      <c r="FB10" s="38"/>
      <c r="FC10" s="38"/>
      <c r="FD10" s="38"/>
      <c r="FE10" s="38"/>
      <c r="FF10" s="38"/>
      <c r="FG10" s="38"/>
      <c r="FH10" s="55"/>
      <c r="FI10" s="37"/>
      <c r="FJ10" s="41"/>
      <c r="FK10" s="15"/>
      <c r="FL10" s="38"/>
      <c r="FM10" s="38"/>
      <c r="FN10" s="38"/>
      <c r="FO10" s="38"/>
      <c r="FP10" s="38"/>
      <c r="FQ10" s="38"/>
      <c r="FR10" s="38"/>
      <c r="FS10" s="38"/>
      <c r="FT10" s="38"/>
      <c r="FU10" s="38"/>
      <c r="FV10" s="38"/>
      <c r="FW10" s="38"/>
      <c r="FX10" s="38"/>
      <c r="FY10" s="38"/>
      <c r="FZ10" s="38"/>
      <c r="GA10" s="38"/>
      <c r="GB10" s="38"/>
      <c r="GC10" s="38"/>
      <c r="GD10" s="38"/>
      <c r="GE10" s="38"/>
      <c r="GF10" s="38"/>
      <c r="GG10" s="38"/>
      <c r="GH10" s="38"/>
      <c r="GI10" s="38"/>
      <c r="GJ10" s="38"/>
      <c r="GK10" s="55"/>
      <c r="GL10" s="66"/>
    </row>
    <row r="12" spans="1:194">
      <c r="A12" s="1" t="s">
        <v>380</v>
      </c>
      <c r="R12" s="45" t="s">
        <v>381</v>
      </c>
      <c r="S12" s="45"/>
      <c r="T12" s="45"/>
      <c r="U12" s="45"/>
    </row>
    <row r="13" spans="1:194">
      <c r="A13" s="1" t="s">
        <v>382</v>
      </c>
    </row>
    <row r="14" spans="1:194">
      <c r="A14" s="1" t="s">
        <v>383</v>
      </c>
    </row>
    <row r="15" spans="1:194">
      <c r="A15" s="1" t="s">
        <v>384</v>
      </c>
    </row>
    <row r="16" spans="1:194">
      <c r="A16" s="1460" t="s">
        <v>385</v>
      </c>
      <c r="B16" s="1460"/>
      <c r="C16" s="1460"/>
      <c r="D16" s="1460"/>
      <c r="E16" s="1460"/>
      <c r="F16" s="1460"/>
      <c r="G16" s="1460"/>
      <c r="H16" s="1460"/>
      <c r="I16" s="1460"/>
      <c r="J16" s="1460"/>
      <c r="K16" s="1460"/>
      <c r="L16" s="1460"/>
      <c r="M16" s="1460"/>
      <c r="N16" s="1460"/>
      <c r="O16" s="1460"/>
    </row>
    <row r="17" spans="1:1">
      <c r="A17" s="1" t="s">
        <v>386</v>
      </c>
    </row>
    <row r="18" spans="1:1">
      <c r="A18" s="1" t="s">
        <v>387</v>
      </c>
    </row>
    <row r="19" spans="1:1">
      <c r="A19" s="1" t="s">
        <v>388</v>
      </c>
    </row>
    <row r="20" spans="1:1">
      <c r="A20" s="1" t="s">
        <v>389</v>
      </c>
    </row>
    <row r="21" spans="1:1">
      <c r="A21" s="1" t="s">
        <v>390</v>
      </c>
    </row>
    <row r="22" spans="1:1">
      <c r="A22" s="1" t="s">
        <v>391</v>
      </c>
    </row>
    <row r="23" spans="1:1">
      <c r="A23" s="1" t="s">
        <v>392</v>
      </c>
    </row>
    <row r="24" spans="1:1">
      <c r="A24" s="1" t="s">
        <v>393</v>
      </c>
    </row>
    <row r="25" spans="1:1">
      <c r="A25" s="1" t="s">
        <v>394</v>
      </c>
    </row>
    <row r="26" spans="1:1">
      <c r="A26" s="1" t="s">
        <v>395</v>
      </c>
    </row>
    <row r="27" spans="1:1">
      <c r="A27" s="1" t="s">
        <v>396</v>
      </c>
    </row>
    <row r="28" spans="1:1">
      <c r="A28" s="1" t="s">
        <v>397</v>
      </c>
    </row>
    <row r="29" spans="1:1">
      <c r="A29" s="1" t="s">
        <v>398</v>
      </c>
    </row>
    <row r="30" spans="1:1">
      <c r="A30" s="1" t="s">
        <v>399</v>
      </c>
    </row>
  </sheetData>
  <sheetProtection sheet="1" objects="1" scenarios="1"/>
  <mergeCells count="108">
    <mergeCell ref="FL5:GG6"/>
    <mergeCell ref="BF5:BH6"/>
    <mergeCell ref="BI5:BK6"/>
    <mergeCell ref="BY6:CI6"/>
    <mergeCell ref="CJ6:CT6"/>
    <mergeCell ref="CU6:DE6"/>
    <mergeCell ref="DF6:DP6"/>
    <mergeCell ref="EB6:EL6"/>
    <mergeCell ref="EM5:EW6"/>
    <mergeCell ref="EX5:FH6"/>
    <mergeCell ref="BN5:BX5"/>
    <mergeCell ref="BY5:CI5"/>
    <mergeCell ref="AD5:AE6"/>
    <mergeCell ref="AF5:AG6"/>
    <mergeCell ref="AH5:AJ6"/>
    <mergeCell ref="AN6:AP6"/>
    <mergeCell ref="AQ6:AS6"/>
    <mergeCell ref="AT6:AV6"/>
    <mergeCell ref="AW6:AY6"/>
    <mergeCell ref="AK5:AY5"/>
    <mergeCell ref="BC6:BE6"/>
    <mergeCell ref="AZ5:BE5"/>
    <mergeCell ref="GK5:GK8"/>
    <mergeCell ref="GL5:GL8"/>
    <mergeCell ref="A4:C8"/>
    <mergeCell ref="BJ7:BJ8"/>
    <mergeCell ref="BK7:BK8"/>
    <mergeCell ref="BL5:BL8"/>
    <mergeCell ref="BM5:BM8"/>
    <mergeCell ref="BX7:BX8"/>
    <mergeCell ref="CI7:CI8"/>
    <mergeCell ref="CT7:CT8"/>
    <mergeCell ref="DE7:DE8"/>
    <mergeCell ref="DP7:DP8"/>
    <mergeCell ref="BA7:BA8"/>
    <mergeCell ref="BB7:BB8"/>
    <mergeCell ref="BC7:BC8"/>
    <mergeCell ref="BD7:BD8"/>
    <mergeCell ref="BE7:BE8"/>
    <mergeCell ref="BF7:BF8"/>
    <mergeCell ref="BG7:BG8"/>
    <mergeCell ref="BH7:BH8"/>
    <mergeCell ref="BI7:BI8"/>
    <mergeCell ref="AU7:AU8"/>
    <mergeCell ref="Y6:Y7"/>
    <mergeCell ref="Z6:Z7"/>
    <mergeCell ref="AC5:AC8"/>
    <mergeCell ref="GH5:GH8"/>
    <mergeCell ref="GI5:GI8"/>
    <mergeCell ref="GJ5:GJ8"/>
    <mergeCell ref="AL7:AL8"/>
    <mergeCell ref="AM7:AM8"/>
    <mergeCell ref="AN7:AN8"/>
    <mergeCell ref="AO7:AO8"/>
    <mergeCell ref="AP7:AP8"/>
    <mergeCell ref="AQ7:AQ8"/>
    <mergeCell ref="AR7:AR8"/>
    <mergeCell ref="AS7:AS8"/>
    <mergeCell ref="AT7:AT8"/>
    <mergeCell ref="DQ5:EA5"/>
    <mergeCell ref="EB5:EL5"/>
    <mergeCell ref="FL7:FM7"/>
    <mergeCell ref="FN7:FT7"/>
    <mergeCell ref="FU7:GA7"/>
    <mergeCell ref="GB7:GG7"/>
    <mergeCell ref="FH7:FH8"/>
    <mergeCell ref="FI5:FI8"/>
    <mergeCell ref="FJ5:FJ8"/>
    <mergeCell ref="AV7:AV8"/>
    <mergeCell ref="AW7:AW8"/>
    <mergeCell ref="A16:O16"/>
    <mergeCell ref="D4:D8"/>
    <mergeCell ref="E5:E8"/>
    <mergeCell ref="F5:F8"/>
    <mergeCell ref="G4:G8"/>
    <mergeCell ref="H4:H8"/>
    <mergeCell ref="I4:I8"/>
    <mergeCell ref="J4:J8"/>
    <mergeCell ref="K4:K8"/>
    <mergeCell ref="L4:L8"/>
    <mergeCell ref="M4:M8"/>
    <mergeCell ref="N4:N8"/>
    <mergeCell ref="O4:O8"/>
    <mergeCell ref="E4:F4"/>
    <mergeCell ref="P4:P8"/>
    <mergeCell ref="CJ5:CT5"/>
    <mergeCell ref="CU5:DE5"/>
    <mergeCell ref="DF5:DP5"/>
    <mergeCell ref="EA7:EA8"/>
    <mergeCell ref="EL7:EL8"/>
    <mergeCell ref="EW7:EW8"/>
    <mergeCell ref="FK5:FK8"/>
    <mergeCell ref="AC4:AJ4"/>
    <mergeCell ref="AK4:BK4"/>
    <mergeCell ref="BL4:BM4"/>
    <mergeCell ref="BN4:FH4"/>
    <mergeCell ref="FI4:FJ4"/>
    <mergeCell ref="FK4:GK4"/>
    <mergeCell ref="AK7:AK8"/>
    <mergeCell ref="AX7:AX8"/>
    <mergeCell ref="AY7:AY8"/>
    <mergeCell ref="AZ7:AZ8"/>
    <mergeCell ref="R4:AB4"/>
    <mergeCell ref="AA5:AA8"/>
    <mergeCell ref="AB5:AB8"/>
    <mergeCell ref="R5:Z5"/>
    <mergeCell ref="R6:V6"/>
    <mergeCell ref="W6:X6"/>
  </mergeCells>
  <phoneticPr fontId="42"/>
  <conditionalFormatting sqref="C9">
    <cfRule type="expression" dxfId="4" priority="1" stopIfTrue="1">
      <formula>$C$9=""</formula>
    </cfRule>
  </conditionalFormatting>
  <conditionalFormatting sqref="D9">
    <cfRule type="expression" dxfId="3" priority="2" stopIfTrue="1">
      <formula>$D$9=""</formula>
    </cfRule>
  </conditionalFormatting>
  <conditionalFormatting sqref="N9">
    <cfRule type="expression" dxfId="2" priority="7" stopIfTrue="1">
      <formula>$N$9=""</formula>
    </cfRule>
  </conditionalFormatting>
  <conditionalFormatting sqref="AH7 AH9">
    <cfRule type="expression" dxfId="1" priority="6" stopIfTrue="1">
      <formula>AND($AI$9&gt;0,$AH$9="要入力")</formula>
    </cfRule>
  </conditionalFormatting>
  <conditionalFormatting sqref="AK9:BI9">
    <cfRule type="expression" dxfId="0" priority="3" stopIfTrue="1">
      <formula>AK$9="AG列入力"</formula>
    </cfRule>
  </conditionalFormatting>
  <pageMargins left="0.78680555555555598" right="0.78680555555555598" top="0.98263888888888895" bottom="0.98263888888888895" header="0.51180555555555596" footer="0.51180555555555596"/>
  <pageSetup paperSize="9" scale="52" orientation="landscape" r:id="rId1"/>
  <headerFooter alignWithMargins="0"/>
  <colBreaks count="4" manualBreakCount="4">
    <brk id="16" max="1048575" man="1"/>
    <brk id="63" max="1048575" man="1"/>
    <brk id="131" max="1048575" man="1"/>
    <brk id="16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indexed="13"/>
  </sheetPr>
  <dimension ref="A2:H66"/>
  <sheetViews>
    <sheetView zoomScale="80" workbookViewId="0">
      <selection sqref="A1:XFD1048576"/>
    </sheetView>
  </sheetViews>
  <sheetFormatPr defaultColWidth="9" defaultRowHeight="13.5"/>
  <cols>
    <col min="1" max="1" width="49.75" style="1" bestFit="1" customWidth="1"/>
    <col min="2" max="2" width="5.375" style="1" customWidth="1"/>
    <col min="3" max="5" width="9" style="1"/>
    <col min="6" max="7" width="7" style="1" customWidth="1"/>
    <col min="8" max="8" width="25.375" style="1" customWidth="1"/>
    <col min="9" max="11" width="9" style="1" customWidth="1"/>
    <col min="12" max="16384" width="9" style="1"/>
  </cols>
  <sheetData>
    <row r="2" spans="1:8">
      <c r="A2" s="1" t="s">
        <v>400</v>
      </c>
      <c r="D2" s="1" t="s">
        <v>401</v>
      </c>
    </row>
    <row r="3" spans="1:8">
      <c r="A3" s="2" t="s">
        <v>402</v>
      </c>
      <c r="B3" s="3" t="s">
        <v>403</v>
      </c>
      <c r="D3" s="4" t="s">
        <v>404</v>
      </c>
      <c r="E3" s="4" t="s">
        <v>404</v>
      </c>
      <c r="F3" s="5" t="s">
        <v>405</v>
      </c>
      <c r="G3" s="6" t="s">
        <v>406</v>
      </c>
      <c r="H3" s="7" t="s">
        <v>407</v>
      </c>
    </row>
    <row r="4" spans="1:8">
      <c r="A4" s="8" t="s">
        <v>408</v>
      </c>
      <c r="B4" s="9" t="s">
        <v>409</v>
      </c>
      <c r="D4" s="10" t="s">
        <v>410</v>
      </c>
      <c r="E4" s="10" t="s">
        <v>411</v>
      </c>
      <c r="F4" s="11">
        <v>1</v>
      </c>
      <c r="G4" s="12" t="s">
        <v>408</v>
      </c>
      <c r="H4" s="13" t="s">
        <v>412</v>
      </c>
    </row>
    <row r="5" spans="1:8">
      <c r="A5" s="10" t="s">
        <v>413</v>
      </c>
      <c r="B5" s="14" t="s">
        <v>414</v>
      </c>
      <c r="D5" s="10" t="s">
        <v>415</v>
      </c>
      <c r="E5" s="10" t="s">
        <v>416</v>
      </c>
      <c r="F5" s="11">
        <v>2</v>
      </c>
      <c r="G5" s="12" t="s">
        <v>413</v>
      </c>
      <c r="H5" s="13" t="s">
        <v>417</v>
      </c>
    </row>
    <row r="6" spans="1:8">
      <c r="A6" s="10" t="s">
        <v>418</v>
      </c>
      <c r="B6" s="14" t="s">
        <v>419</v>
      </c>
      <c r="D6" s="10" t="s">
        <v>420</v>
      </c>
      <c r="E6" s="10" t="s">
        <v>421</v>
      </c>
      <c r="F6" s="11">
        <v>3</v>
      </c>
      <c r="G6" s="12" t="s">
        <v>413</v>
      </c>
      <c r="H6" s="13" t="s">
        <v>417</v>
      </c>
    </row>
    <row r="7" spans="1:8">
      <c r="A7" s="10" t="s">
        <v>422</v>
      </c>
      <c r="B7" s="14" t="s">
        <v>423</v>
      </c>
      <c r="D7" s="10" t="s">
        <v>424</v>
      </c>
      <c r="E7" s="10" t="s">
        <v>425</v>
      </c>
      <c r="F7" s="11">
        <v>4</v>
      </c>
      <c r="G7" s="12" t="s">
        <v>413</v>
      </c>
      <c r="H7" s="13" t="s">
        <v>417</v>
      </c>
    </row>
    <row r="8" spans="1:8">
      <c r="A8" s="10" t="s">
        <v>426</v>
      </c>
      <c r="B8" s="14" t="s">
        <v>427</v>
      </c>
      <c r="D8" s="10" t="s">
        <v>428</v>
      </c>
      <c r="E8" s="10" t="s">
        <v>429</v>
      </c>
      <c r="F8" s="11">
        <v>5</v>
      </c>
      <c r="G8" s="12" t="s">
        <v>413</v>
      </c>
      <c r="H8" s="13" t="s">
        <v>417</v>
      </c>
    </row>
    <row r="9" spans="1:8">
      <c r="A9" s="10" t="s">
        <v>430</v>
      </c>
      <c r="B9" s="14" t="s">
        <v>431</v>
      </c>
      <c r="D9" s="10" t="s">
        <v>432</v>
      </c>
      <c r="E9" s="10" t="s">
        <v>433</v>
      </c>
      <c r="F9" s="11">
        <v>6</v>
      </c>
      <c r="G9" s="12" t="s">
        <v>413</v>
      </c>
      <c r="H9" s="13" t="s">
        <v>417</v>
      </c>
    </row>
    <row r="10" spans="1:8">
      <c r="A10" s="10" t="s">
        <v>434</v>
      </c>
      <c r="B10" s="14" t="s">
        <v>435</v>
      </c>
      <c r="D10" s="10" t="s">
        <v>436</v>
      </c>
      <c r="E10" s="10" t="s">
        <v>437</v>
      </c>
      <c r="F10" s="11">
        <v>7</v>
      </c>
      <c r="G10" s="12" t="s">
        <v>413</v>
      </c>
      <c r="H10" s="13" t="s">
        <v>417</v>
      </c>
    </row>
    <row r="11" spans="1:8">
      <c r="A11" s="10" t="s">
        <v>438</v>
      </c>
      <c r="B11" s="14" t="s">
        <v>439</v>
      </c>
      <c r="D11" s="10" t="s">
        <v>440</v>
      </c>
      <c r="E11" s="10" t="s">
        <v>441</v>
      </c>
      <c r="F11" s="11">
        <v>8</v>
      </c>
      <c r="G11" s="12" t="s">
        <v>418</v>
      </c>
      <c r="H11" s="13" t="s">
        <v>51</v>
      </c>
    </row>
    <row r="12" spans="1:8">
      <c r="A12" s="10" t="s">
        <v>442</v>
      </c>
      <c r="B12" s="14" t="s">
        <v>443</v>
      </c>
      <c r="D12" s="10" t="s">
        <v>444</v>
      </c>
      <c r="E12" s="10" t="s">
        <v>445</v>
      </c>
      <c r="F12" s="11">
        <v>9</v>
      </c>
      <c r="G12" s="12" t="s">
        <v>418</v>
      </c>
      <c r="H12" s="13" t="s">
        <v>51</v>
      </c>
    </row>
    <row r="13" spans="1:8">
      <c r="A13" s="10" t="s">
        <v>412</v>
      </c>
      <c r="B13" s="14" t="s">
        <v>446</v>
      </c>
      <c r="D13" s="10" t="s">
        <v>447</v>
      </c>
      <c r="E13" s="10" t="s">
        <v>448</v>
      </c>
      <c r="F13" s="11">
        <v>10</v>
      </c>
      <c r="G13" s="12" t="s">
        <v>418</v>
      </c>
      <c r="H13" s="13" t="s">
        <v>51</v>
      </c>
    </row>
    <row r="14" spans="1:8">
      <c r="A14" s="10" t="s">
        <v>417</v>
      </c>
      <c r="B14" s="14" t="s">
        <v>449</v>
      </c>
      <c r="D14" s="10" t="s">
        <v>450</v>
      </c>
      <c r="E14" s="10" t="s">
        <v>451</v>
      </c>
      <c r="F14" s="11">
        <v>11</v>
      </c>
      <c r="G14" s="12" t="s">
        <v>418</v>
      </c>
      <c r="H14" s="13" t="s">
        <v>51</v>
      </c>
    </row>
    <row r="15" spans="1:8">
      <c r="A15" s="10" t="s">
        <v>51</v>
      </c>
      <c r="B15" s="14" t="s">
        <v>452</v>
      </c>
      <c r="D15" s="10" t="s">
        <v>453</v>
      </c>
      <c r="E15" s="10" t="s">
        <v>454</v>
      </c>
      <c r="F15" s="11">
        <v>12</v>
      </c>
      <c r="G15" s="12" t="s">
        <v>418</v>
      </c>
      <c r="H15" s="13" t="s">
        <v>51</v>
      </c>
    </row>
    <row r="16" spans="1:8">
      <c r="A16" s="10" t="s">
        <v>455</v>
      </c>
      <c r="B16" s="14" t="s">
        <v>456</v>
      </c>
      <c r="D16" s="10" t="s">
        <v>457</v>
      </c>
      <c r="E16" s="10" t="s">
        <v>458</v>
      </c>
      <c r="F16" s="11">
        <v>13</v>
      </c>
      <c r="G16" s="12" t="s">
        <v>418</v>
      </c>
      <c r="H16" s="13" t="s">
        <v>51</v>
      </c>
    </row>
    <row r="17" spans="1:8">
      <c r="A17" s="10" t="s">
        <v>459</v>
      </c>
      <c r="B17" s="14" t="s">
        <v>460</v>
      </c>
      <c r="D17" s="10" t="s">
        <v>461</v>
      </c>
      <c r="E17" s="10" t="s">
        <v>462</v>
      </c>
      <c r="F17" s="11">
        <v>14</v>
      </c>
      <c r="G17" s="12" t="s">
        <v>418</v>
      </c>
      <c r="H17" s="13" t="s">
        <v>51</v>
      </c>
    </row>
    <row r="18" spans="1:8">
      <c r="A18" s="10" t="s">
        <v>463</v>
      </c>
      <c r="B18" s="14" t="s">
        <v>464</v>
      </c>
      <c r="D18" s="10" t="s">
        <v>465</v>
      </c>
      <c r="E18" s="10" t="s">
        <v>466</v>
      </c>
      <c r="F18" s="11">
        <v>15</v>
      </c>
      <c r="G18" s="12" t="s">
        <v>418</v>
      </c>
      <c r="H18" s="13" t="s">
        <v>455</v>
      </c>
    </row>
    <row r="19" spans="1:8">
      <c r="A19" s="10" t="s">
        <v>467</v>
      </c>
      <c r="B19" s="14" t="s">
        <v>468</v>
      </c>
      <c r="D19" s="10" t="s">
        <v>469</v>
      </c>
      <c r="E19" s="10" t="s">
        <v>470</v>
      </c>
      <c r="F19" s="11">
        <v>16</v>
      </c>
      <c r="G19" s="12" t="s">
        <v>422</v>
      </c>
      <c r="H19" s="13" t="s">
        <v>455</v>
      </c>
    </row>
    <row r="20" spans="1:8">
      <c r="A20" s="10" t="s">
        <v>471</v>
      </c>
      <c r="B20" s="14" t="s">
        <v>472</v>
      </c>
      <c r="D20" s="10" t="s">
        <v>473</v>
      </c>
      <c r="E20" s="10" t="s">
        <v>474</v>
      </c>
      <c r="F20" s="11">
        <v>17</v>
      </c>
      <c r="G20" s="12" t="s">
        <v>422</v>
      </c>
      <c r="H20" s="13" t="s">
        <v>455</v>
      </c>
    </row>
    <row r="21" spans="1:8">
      <c r="A21" s="15" t="s">
        <v>475</v>
      </c>
      <c r="B21" s="16" t="s">
        <v>476</v>
      </c>
      <c r="D21" s="10" t="s">
        <v>477</v>
      </c>
      <c r="E21" s="10" t="s">
        <v>478</v>
      </c>
      <c r="F21" s="11">
        <v>18</v>
      </c>
      <c r="G21" s="12" t="s">
        <v>426</v>
      </c>
      <c r="H21" s="13" t="s">
        <v>455</v>
      </c>
    </row>
    <row r="22" spans="1:8">
      <c r="D22" s="10" t="s">
        <v>479</v>
      </c>
      <c r="E22" s="10" t="s">
        <v>480</v>
      </c>
      <c r="F22" s="11">
        <v>19</v>
      </c>
      <c r="G22" s="12" t="s">
        <v>418</v>
      </c>
      <c r="H22" s="13" t="s">
        <v>51</v>
      </c>
    </row>
    <row r="23" spans="1:8">
      <c r="D23" s="10" t="s">
        <v>481</v>
      </c>
      <c r="E23" s="10" t="s">
        <v>482</v>
      </c>
      <c r="F23" s="11">
        <v>20</v>
      </c>
      <c r="G23" s="12" t="s">
        <v>418</v>
      </c>
      <c r="H23" s="13" t="s">
        <v>51</v>
      </c>
    </row>
    <row r="24" spans="1:8">
      <c r="D24" s="10" t="s">
        <v>483</v>
      </c>
      <c r="E24" s="10" t="s">
        <v>484</v>
      </c>
      <c r="F24" s="11">
        <v>21</v>
      </c>
      <c r="G24" s="12" t="s">
        <v>422</v>
      </c>
      <c r="H24" s="13" t="s">
        <v>459</v>
      </c>
    </row>
    <row r="25" spans="1:8">
      <c r="A25" s="1" t="s">
        <v>485</v>
      </c>
      <c r="D25" s="10" t="s">
        <v>486</v>
      </c>
      <c r="E25" s="10" t="s">
        <v>487</v>
      </c>
      <c r="F25" s="11">
        <v>22</v>
      </c>
      <c r="G25" s="12" t="s">
        <v>418</v>
      </c>
      <c r="H25" s="13" t="s">
        <v>51</v>
      </c>
    </row>
    <row r="26" spans="1:8">
      <c r="A26" s="2" t="s">
        <v>76</v>
      </c>
      <c r="B26" s="3" t="s">
        <v>403</v>
      </c>
      <c r="D26" s="10" t="s">
        <v>488</v>
      </c>
      <c r="E26" s="10" t="s">
        <v>489</v>
      </c>
      <c r="F26" s="11">
        <v>23</v>
      </c>
      <c r="G26" s="12" t="s">
        <v>422</v>
      </c>
      <c r="H26" s="13" t="s">
        <v>459</v>
      </c>
    </row>
    <row r="27" spans="1:8">
      <c r="A27" s="8" t="s">
        <v>490</v>
      </c>
      <c r="B27" s="9" t="s">
        <v>491</v>
      </c>
      <c r="D27" s="10" t="s">
        <v>492</v>
      </c>
      <c r="E27" s="10" t="s">
        <v>493</v>
      </c>
      <c r="F27" s="11">
        <v>24</v>
      </c>
      <c r="G27" s="12" t="s">
        <v>422</v>
      </c>
      <c r="H27" s="13" t="s">
        <v>459</v>
      </c>
    </row>
    <row r="28" spans="1:8">
      <c r="A28" s="10" t="s">
        <v>494</v>
      </c>
      <c r="B28" s="14" t="s">
        <v>495</v>
      </c>
      <c r="D28" s="10" t="s">
        <v>496</v>
      </c>
      <c r="E28" s="10" t="s">
        <v>497</v>
      </c>
      <c r="F28" s="11">
        <v>25</v>
      </c>
      <c r="G28" s="12" t="s">
        <v>426</v>
      </c>
      <c r="H28" s="13" t="s">
        <v>463</v>
      </c>
    </row>
    <row r="29" spans="1:8">
      <c r="A29" s="10" t="s">
        <v>77</v>
      </c>
      <c r="B29" s="14" t="s">
        <v>498</v>
      </c>
      <c r="D29" s="10" t="s">
        <v>499</v>
      </c>
      <c r="E29" s="10" t="s">
        <v>500</v>
      </c>
      <c r="F29" s="11">
        <v>26</v>
      </c>
      <c r="G29" s="12" t="s">
        <v>426</v>
      </c>
      <c r="H29" s="13" t="s">
        <v>463</v>
      </c>
    </row>
    <row r="30" spans="1:8">
      <c r="A30" s="10" t="s">
        <v>501</v>
      </c>
      <c r="B30" s="14" t="s">
        <v>502</v>
      </c>
      <c r="D30" s="10" t="s">
        <v>503</v>
      </c>
      <c r="E30" s="10" t="s">
        <v>504</v>
      </c>
      <c r="F30" s="11">
        <v>27</v>
      </c>
      <c r="G30" s="12" t="s">
        <v>426</v>
      </c>
      <c r="H30" s="13" t="s">
        <v>463</v>
      </c>
    </row>
    <row r="31" spans="1:8">
      <c r="A31" s="10" t="s">
        <v>505</v>
      </c>
      <c r="B31" s="14" t="s">
        <v>506</v>
      </c>
      <c r="D31" s="10" t="s">
        <v>507</v>
      </c>
      <c r="E31" s="10" t="s">
        <v>508</v>
      </c>
      <c r="F31" s="11">
        <v>28</v>
      </c>
      <c r="G31" s="12" t="s">
        <v>426</v>
      </c>
      <c r="H31" s="13" t="s">
        <v>463</v>
      </c>
    </row>
    <row r="32" spans="1:8">
      <c r="A32" s="10" t="s">
        <v>509</v>
      </c>
      <c r="B32" s="14" t="s">
        <v>510</v>
      </c>
      <c r="D32" s="10" t="s">
        <v>511</v>
      </c>
      <c r="E32" s="10" t="s">
        <v>512</v>
      </c>
      <c r="F32" s="11">
        <v>29</v>
      </c>
      <c r="G32" s="12" t="s">
        <v>426</v>
      </c>
      <c r="H32" s="13" t="s">
        <v>463</v>
      </c>
    </row>
    <row r="33" spans="1:8">
      <c r="A33" s="10" t="s">
        <v>513</v>
      </c>
      <c r="B33" s="14" t="s">
        <v>514</v>
      </c>
      <c r="D33" s="10" t="s">
        <v>515</v>
      </c>
      <c r="E33" s="10" t="s">
        <v>516</v>
      </c>
      <c r="F33" s="11">
        <v>30</v>
      </c>
      <c r="G33" s="12" t="s">
        <v>426</v>
      </c>
      <c r="H33" s="13" t="s">
        <v>463</v>
      </c>
    </row>
    <row r="34" spans="1:8">
      <c r="A34" s="17" t="s">
        <v>517</v>
      </c>
      <c r="B34" s="18" t="s">
        <v>518</v>
      </c>
      <c r="D34" s="10" t="s">
        <v>519</v>
      </c>
      <c r="E34" s="10" t="s">
        <v>520</v>
      </c>
      <c r="F34" s="11">
        <v>31</v>
      </c>
      <c r="G34" s="12" t="s">
        <v>430</v>
      </c>
      <c r="H34" s="13" t="s">
        <v>467</v>
      </c>
    </row>
    <row r="35" spans="1:8" ht="15.75" customHeight="1">
      <c r="A35" s="15" t="s">
        <v>521</v>
      </c>
      <c r="B35" s="16" t="s">
        <v>522</v>
      </c>
      <c r="D35" s="10" t="s">
        <v>523</v>
      </c>
      <c r="E35" s="10" t="s">
        <v>524</v>
      </c>
      <c r="F35" s="11">
        <v>32</v>
      </c>
      <c r="G35" s="12" t="s">
        <v>430</v>
      </c>
      <c r="H35" s="13" t="s">
        <v>467</v>
      </c>
    </row>
    <row r="36" spans="1:8">
      <c r="D36" s="10" t="s">
        <v>525</v>
      </c>
      <c r="E36" s="10" t="s">
        <v>526</v>
      </c>
      <c r="F36" s="11">
        <v>33</v>
      </c>
      <c r="G36" s="12" t="s">
        <v>430</v>
      </c>
      <c r="H36" s="13" t="s">
        <v>467</v>
      </c>
    </row>
    <row r="37" spans="1:8">
      <c r="D37" s="10" t="s">
        <v>527</v>
      </c>
      <c r="E37" s="10" t="s">
        <v>528</v>
      </c>
      <c r="F37" s="11">
        <v>34</v>
      </c>
      <c r="G37" s="12" t="s">
        <v>430</v>
      </c>
      <c r="H37" s="13" t="s">
        <v>467</v>
      </c>
    </row>
    <row r="38" spans="1:8">
      <c r="D38" s="10" t="s">
        <v>529</v>
      </c>
      <c r="E38" s="10" t="s">
        <v>530</v>
      </c>
      <c r="F38" s="11">
        <v>35</v>
      </c>
      <c r="G38" s="12" t="s">
        <v>430</v>
      </c>
      <c r="H38" s="13" t="s">
        <v>467</v>
      </c>
    </row>
    <row r="39" spans="1:8">
      <c r="A39" s="1" t="s">
        <v>531</v>
      </c>
      <c r="D39" s="10" t="s">
        <v>532</v>
      </c>
      <c r="E39" s="10" t="s">
        <v>533</v>
      </c>
      <c r="F39" s="11">
        <v>36</v>
      </c>
      <c r="G39" s="12" t="s">
        <v>434</v>
      </c>
      <c r="H39" s="13" t="s">
        <v>467</v>
      </c>
    </row>
    <row r="40" spans="1:8">
      <c r="A40" s="19" t="s">
        <v>534</v>
      </c>
      <c r="B40" s="20" t="s">
        <v>403</v>
      </c>
      <c r="D40" s="10" t="s">
        <v>535</v>
      </c>
      <c r="E40" s="10" t="s">
        <v>536</v>
      </c>
      <c r="F40" s="11">
        <v>37</v>
      </c>
      <c r="G40" s="12" t="s">
        <v>434</v>
      </c>
      <c r="H40" s="13" t="s">
        <v>467</v>
      </c>
    </row>
    <row r="41" spans="1:8">
      <c r="A41" s="21" t="s">
        <v>113</v>
      </c>
      <c r="B41" s="22" t="s">
        <v>537</v>
      </c>
      <c r="D41" s="10" t="s">
        <v>538</v>
      </c>
      <c r="E41" s="10" t="s">
        <v>539</v>
      </c>
      <c r="F41" s="11">
        <v>38</v>
      </c>
      <c r="G41" s="12" t="s">
        <v>434</v>
      </c>
      <c r="H41" s="13" t="s">
        <v>467</v>
      </c>
    </row>
    <row r="42" spans="1:8">
      <c r="A42" s="23" t="s">
        <v>540</v>
      </c>
      <c r="B42" s="24" t="s">
        <v>541</v>
      </c>
      <c r="D42" s="10" t="s">
        <v>542</v>
      </c>
      <c r="E42" s="10" t="s">
        <v>543</v>
      </c>
      <c r="F42" s="11">
        <v>39</v>
      </c>
      <c r="G42" s="12" t="s">
        <v>434</v>
      </c>
      <c r="H42" s="13" t="s">
        <v>467</v>
      </c>
    </row>
    <row r="43" spans="1:8">
      <c r="A43" s="8" t="s">
        <v>544</v>
      </c>
      <c r="B43" s="9" t="s">
        <v>545</v>
      </c>
      <c r="D43" s="10" t="s">
        <v>546</v>
      </c>
      <c r="E43" s="10" t="s">
        <v>547</v>
      </c>
      <c r="F43" s="11">
        <v>40</v>
      </c>
      <c r="G43" s="12" t="s">
        <v>438</v>
      </c>
      <c r="H43" s="13" t="s">
        <v>471</v>
      </c>
    </row>
    <row r="44" spans="1:8">
      <c r="A44" s="10" t="s">
        <v>548</v>
      </c>
      <c r="B44" s="14" t="s">
        <v>549</v>
      </c>
      <c r="D44" s="10" t="s">
        <v>550</v>
      </c>
      <c r="E44" s="10" t="s">
        <v>551</v>
      </c>
      <c r="F44" s="11">
        <v>41</v>
      </c>
      <c r="G44" s="12" t="s">
        <v>438</v>
      </c>
      <c r="H44" s="13" t="s">
        <v>471</v>
      </c>
    </row>
    <row r="45" spans="1:8">
      <c r="A45" s="10" t="s">
        <v>552</v>
      </c>
      <c r="B45" s="14" t="s">
        <v>553</v>
      </c>
      <c r="D45" s="10" t="s">
        <v>554</v>
      </c>
      <c r="E45" s="10" t="s">
        <v>555</v>
      </c>
      <c r="F45" s="11">
        <v>42</v>
      </c>
      <c r="G45" s="12" t="s">
        <v>438</v>
      </c>
      <c r="H45" s="13" t="s">
        <v>471</v>
      </c>
    </row>
    <row r="46" spans="1:8">
      <c r="A46" s="10" t="s">
        <v>556</v>
      </c>
      <c r="B46" s="14" t="s">
        <v>557</v>
      </c>
      <c r="D46" s="10" t="s">
        <v>558</v>
      </c>
      <c r="E46" s="10" t="s">
        <v>559</v>
      </c>
      <c r="F46" s="11">
        <v>43</v>
      </c>
      <c r="G46" s="12" t="s">
        <v>438</v>
      </c>
      <c r="H46" s="13" t="s">
        <v>471</v>
      </c>
    </row>
    <row r="47" spans="1:8">
      <c r="A47" s="10" t="s">
        <v>560</v>
      </c>
      <c r="B47" s="14" t="s">
        <v>561</v>
      </c>
      <c r="D47" s="10" t="s">
        <v>562</v>
      </c>
      <c r="E47" s="10" t="s">
        <v>563</v>
      </c>
      <c r="F47" s="11">
        <v>44</v>
      </c>
      <c r="G47" s="12" t="s">
        <v>438</v>
      </c>
      <c r="H47" s="13" t="s">
        <v>471</v>
      </c>
    </row>
    <row r="48" spans="1:8">
      <c r="A48" s="17" t="s">
        <v>564</v>
      </c>
      <c r="B48" s="18" t="s">
        <v>565</v>
      </c>
      <c r="D48" s="10" t="s">
        <v>566</v>
      </c>
      <c r="E48" s="10" t="s">
        <v>567</v>
      </c>
      <c r="F48" s="11">
        <v>45</v>
      </c>
      <c r="G48" s="12" t="s">
        <v>438</v>
      </c>
      <c r="H48" s="13" t="s">
        <v>471</v>
      </c>
    </row>
    <row r="49" spans="1:8">
      <c r="A49" s="10" t="s">
        <v>332</v>
      </c>
      <c r="B49" s="18" t="s">
        <v>568</v>
      </c>
      <c r="D49" s="10" t="s">
        <v>569</v>
      </c>
      <c r="E49" s="10" t="s">
        <v>570</v>
      </c>
      <c r="F49" s="11">
        <v>46</v>
      </c>
      <c r="G49" s="12" t="s">
        <v>438</v>
      </c>
      <c r="H49" s="13" t="s">
        <v>471</v>
      </c>
    </row>
    <row r="50" spans="1:8">
      <c r="A50" s="15" t="s">
        <v>571</v>
      </c>
      <c r="B50" s="16" t="s">
        <v>572</v>
      </c>
      <c r="D50" s="15" t="s">
        <v>573</v>
      </c>
      <c r="E50" s="15" t="s">
        <v>574</v>
      </c>
      <c r="F50" s="25">
        <v>47</v>
      </c>
      <c r="G50" s="26" t="s">
        <v>442</v>
      </c>
      <c r="H50" s="27" t="s">
        <v>475</v>
      </c>
    </row>
    <row r="54" spans="1:8">
      <c r="B54" s="28"/>
    </row>
    <row r="55" spans="1:8">
      <c r="B55" s="28"/>
    </row>
    <row r="56" spans="1:8">
      <c r="B56" s="28"/>
    </row>
    <row r="57" spans="1:8">
      <c r="B57" s="28"/>
    </row>
    <row r="58" spans="1:8">
      <c r="B58" s="28"/>
    </row>
    <row r="59" spans="1:8">
      <c r="B59" s="28"/>
    </row>
    <row r="60" spans="1:8">
      <c r="B60" s="28"/>
    </row>
    <row r="61" spans="1:8">
      <c r="B61" s="28"/>
    </row>
    <row r="62" spans="1:8">
      <c r="B62" s="28"/>
    </row>
    <row r="63" spans="1:8">
      <c r="B63" s="28"/>
    </row>
    <row r="64" spans="1:8">
      <c r="B64" s="28"/>
    </row>
    <row r="65" spans="2:2">
      <c r="B65" s="28"/>
    </row>
    <row r="66" spans="2:2">
      <c r="B66" s="28"/>
    </row>
  </sheetData>
  <sheetProtection sheet="1" selectLockedCells="1" selectUnlockedCells="1"/>
  <phoneticPr fontId="42"/>
  <pageMargins left="0.78680555555555598" right="0.78680555555555598" top="0.98263888888888895" bottom="0.98263888888888895" header="0.51180555555555596" footer="0.51180555555555596"/>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FB47D4748020940AE160EB2211232F4" ma:contentTypeVersion="17" ma:contentTypeDescription="新しいドキュメントを作成します。" ma:contentTypeScope="" ma:versionID="9588c817ece3938df81bc0fd1b2875ab">
  <xsd:schema xmlns:xsd="http://www.w3.org/2001/XMLSchema" xmlns:xs="http://www.w3.org/2001/XMLSchema" xmlns:p="http://schemas.microsoft.com/office/2006/metadata/properties" xmlns:ns2="f1705f4f-520d-4231-84da-73e4707eccc6" xmlns:ns3="e3e09e67-d7cc-4e47-828f-5f2cf354dd97" targetNamespace="http://schemas.microsoft.com/office/2006/metadata/properties" ma:root="true" ma:fieldsID="aa4dcb4d7c6e29194f8161abbd782e0d" ns2:_="" ns3:_="">
    <xsd:import namespace="f1705f4f-520d-4231-84da-73e4707eccc6"/>
    <xsd:import namespace="e3e09e67-d7cc-4e47-828f-5f2cf354dd97"/>
    <xsd:element name="properties">
      <xsd:complexType>
        <xsd:sequence>
          <xsd:element name="documentManagement">
            <xsd:complexType>
              <xsd:all>
                <xsd:element ref="ns2:_x4f5c__x6210__x65e5__x6642_" minOccurs="0"/>
                <xsd:element ref="ns2:_x4f5c__x6210__x65e5__x6642_0"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705f4f-520d-4231-84da-73e4707eccc6"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_x4f5c__x6210__x65e5__x6642_0" ma:index="9" nillable="true" ma:displayName="作成日時" ma:default="" ma:description="" ma:format="DateTime" ma:internalName="_x4f5c__x6210__x65e5__x6642_0">
      <xsd:simpleType>
        <xsd:restriction base="dms:DateTim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Location" ma:index="14" nillable="true" ma:displayName="Location" ma:descrip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c8ba98a2-cb25-4bdf-9e9b-02b45c7f7662}"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lcf76f155ced4ddcb4097134ff3c332f xmlns="f1705f4f-520d-4231-84da-73e4707eccc6">
      <Terms xmlns="http://schemas.microsoft.com/office/infopath/2007/PartnerControls"/>
    </lcf76f155ced4ddcb4097134ff3c332f>
    <_x4f5c__x6210__x65e5__x6642_ xmlns="f1705f4f-520d-4231-84da-73e4707eccc6" xsi:nil="true"/>
    <_x4f5c__x6210__x65e5__x6642_0 xmlns="f1705f4f-520d-4231-84da-73e4707eccc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072DAE-EC51-4DF6-8E69-F651650203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705f4f-520d-4231-84da-73e4707eccc6"/>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2D1BB6-11CE-4BDA-8221-1FDE72FB4C91}">
  <ds:schemaRefs>
    <ds:schemaRef ds:uri="http://purl.org/dc/dcmitype/"/>
    <ds:schemaRef ds:uri="http://schemas.microsoft.com/office/2006/documentManagement/types"/>
    <ds:schemaRef ds:uri="http://schemas.microsoft.com/office/2006/metadata/properties"/>
    <ds:schemaRef ds:uri="e3e09e67-d7cc-4e47-828f-5f2cf354dd97"/>
    <ds:schemaRef ds:uri="http://purl.org/dc/terms/"/>
    <ds:schemaRef ds:uri="f1705f4f-520d-4231-84da-73e4707eccc6"/>
    <ds:schemaRef ds:uri="http://schemas.openxmlformats.org/package/2006/metadata/core-properties"/>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D0576337-5716-4DD1-BD67-ED5C4243F95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作成手順</vt:lpstr>
      <vt:lpstr>入力用①</vt:lpstr>
      <vt:lpstr>入力用②</vt:lpstr>
      <vt:lpstr>定期報告書（印刷用）</vt:lpstr>
      <vt:lpstr>様式の備考</vt:lpstr>
      <vt:lpstr>報告書作成上の留意事項</vt:lpstr>
      <vt:lpstr>（職員限り）整理台帳</vt:lpstr>
      <vt:lpstr>（職員限り）別記表</vt:lpstr>
      <vt:lpstr>'定期報告書（印刷用）'!Print_Area</vt:lpstr>
      <vt:lpstr>入力用①!Print_Area</vt:lpstr>
      <vt:lpstr>入力用②!Print_Area</vt:lpstr>
      <vt:lpstr>報告書作成上の留意事項!Print_Area</vt:lpstr>
      <vt:lpstr>様式の備考!Print_Area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2025-01-14T04:07:42Z</dcterms:created>
  <dcterms:modified xsi:type="dcterms:W3CDTF">2026-05-07T05:47:36Z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0x0101006FB47D4748020940AE160EB2211232F4</vt:lpwstr>
  </property>
</Properties>
</file>