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251" documentId="8_{51103263-195E-41D0-A76A-88B08D7EECF8}" xr6:coauthVersionLast="47" xr6:coauthVersionMax="47" xr10:uidLastSave="{C065D8C7-BBE9-4CAF-872D-A38B7316DA64}"/>
  <bookViews>
    <workbookView xWindow="28680" yWindow="-120" windowWidth="29040" windowHeight="15720" xr2:uid="{00000000-000D-0000-FFFF-FFFF00000000}"/>
  </bookViews>
  <sheets>
    <sheet name="シート１_決算書" sheetId="1" r:id="rId1"/>
    <sheet name="シート２_経営実績・計画把握表" sheetId="2" r:id="rId2"/>
    <sheet name="シート３_計画書への転記用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2" l="1"/>
  <c r="J59" i="2"/>
  <c r="I59" i="2"/>
  <c r="H59" i="2"/>
  <c r="G59" i="2"/>
  <c r="E59" i="2"/>
  <c r="D59" i="2"/>
  <c r="F59" i="2" s="1"/>
  <c r="F4" i="1" s="1"/>
  <c r="C44" i="2"/>
  <c r="C59" i="2"/>
  <c r="K58" i="2"/>
  <c r="J58" i="2"/>
  <c r="I58" i="2"/>
  <c r="H58" i="2"/>
  <c r="G58" i="2"/>
  <c r="F58" i="2"/>
  <c r="E58" i="2"/>
  <c r="D58" i="2"/>
  <c r="C58" i="2"/>
  <c r="M5" i="2"/>
  <c r="H4" i="1"/>
  <c r="F57" i="2"/>
  <c r="F56" i="2"/>
  <c r="F55" i="2"/>
  <c r="F54" i="2"/>
  <c r="F53" i="2"/>
  <c r="E4" i="1"/>
  <c r="G44" i="2"/>
  <c r="L89" i="1"/>
  <c r="L90" i="1"/>
  <c r="L91" i="1"/>
  <c r="J91" i="1"/>
  <c r="J90" i="1"/>
  <c r="J89" i="1"/>
  <c r="L85" i="1"/>
  <c r="J85" i="1"/>
  <c r="D86" i="1"/>
  <c r="E86" i="1"/>
  <c r="C86" i="1"/>
  <c r="F86" i="1"/>
  <c r="F85" i="1"/>
  <c r="M37" i="2"/>
  <c r="M29" i="2"/>
  <c r="M21" i="2"/>
  <c r="M13" i="2"/>
  <c r="F40" i="2"/>
  <c r="F38" i="2"/>
  <c r="F37" i="2"/>
  <c r="F32" i="2"/>
  <c r="F30" i="2"/>
  <c r="F29" i="2"/>
  <c r="F24" i="2"/>
  <c r="F22" i="2"/>
  <c r="F21" i="2"/>
  <c r="F16" i="2"/>
  <c r="F14" i="2"/>
  <c r="F13" i="2"/>
  <c r="F8" i="2"/>
  <c r="F6" i="2"/>
  <c r="F5" i="2"/>
  <c r="F72" i="1"/>
  <c r="F71" i="1"/>
  <c r="F70" i="1"/>
  <c r="F57" i="1"/>
  <c r="F50" i="1"/>
  <c r="F48" i="1"/>
  <c r="C50" i="1"/>
  <c r="D50" i="1"/>
  <c r="F24" i="1"/>
  <c r="F20" i="1"/>
  <c r="F18" i="1"/>
  <c r="F17" i="1"/>
  <c r="F15" i="1"/>
  <c r="F9" i="1"/>
  <c r="F7" i="1"/>
  <c r="D4" i="1" l="1"/>
  <c r="C4" i="1"/>
  <c r="F44" i="2"/>
  <c r="D44" i="2"/>
  <c r="E44" i="2"/>
  <c r="H44" i="2"/>
  <c r="I44" i="2"/>
  <c r="J44" i="2"/>
  <c r="K44" i="2"/>
  <c r="C3" i="1"/>
  <c r="H3" i="1"/>
  <c r="E3" i="1"/>
  <c r="D3" i="1"/>
  <c r="D20" i="1"/>
  <c r="E20" i="1"/>
  <c r="C20" i="1"/>
  <c r="C19" i="4"/>
  <c r="C6" i="4"/>
  <c r="D6" i="4" s="1"/>
  <c r="B6" i="4"/>
  <c r="M44" i="2" l="1"/>
  <c r="I4" i="1" s="1"/>
  <c r="F3" i="1"/>
  <c r="H10" i="1" l="1"/>
  <c r="H36" i="1"/>
  <c r="H29" i="1"/>
  <c r="H60" i="1"/>
  <c r="H34" i="1"/>
  <c r="H21" i="1"/>
  <c r="H65" i="1"/>
  <c r="H41" i="1"/>
  <c r="H55" i="1"/>
  <c r="H67" i="1"/>
  <c r="H40" i="1"/>
  <c r="H53" i="1"/>
  <c r="H64" i="1"/>
  <c r="H31" i="1"/>
  <c r="H52" i="1"/>
  <c r="H62" i="1"/>
  <c r="H69" i="1"/>
  <c r="H27" i="1"/>
  <c r="H46" i="1"/>
  <c r="H37" i="1"/>
  <c r="H68" i="1"/>
  <c r="H54" i="1"/>
  <c r="H25" i="1"/>
  <c r="H32" i="1"/>
  <c r="H49" i="1"/>
  <c r="H66" i="1"/>
  <c r="H11" i="1"/>
  <c r="H35" i="1"/>
  <c r="H56" i="1"/>
  <c r="H58" i="1"/>
  <c r="H22" i="1"/>
  <c r="H12" i="1"/>
  <c r="H33" i="1"/>
  <c r="H45" i="1"/>
  <c r="H13" i="1"/>
  <c r="H47" i="1"/>
  <c r="H26" i="1"/>
  <c r="H30" i="1"/>
  <c r="H44" i="1"/>
  <c r="H39" i="1"/>
  <c r="H61" i="1"/>
  <c r="H38" i="1"/>
  <c r="H28" i="1"/>
  <c r="H63" i="1"/>
  <c r="H51" i="1"/>
  <c r="H59" i="1"/>
  <c r="C77" i="1"/>
  <c r="D77" i="1"/>
  <c r="F77" i="1"/>
  <c r="C9" i="1"/>
  <c r="D9" i="1"/>
  <c r="D15" i="1" s="1"/>
  <c r="C24" i="1"/>
  <c r="D24" i="1"/>
  <c r="D17" i="1" s="1"/>
  <c r="C70" i="1"/>
  <c r="D70" i="1"/>
  <c r="C57" i="1"/>
  <c r="D57" i="1"/>
  <c r="C48" i="1"/>
  <c r="C78" i="1" s="1"/>
  <c r="D48" i="1"/>
  <c r="D78" i="1" s="1"/>
  <c r="E70" i="1"/>
  <c r="E57" i="1"/>
  <c r="E50" i="1"/>
  <c r="E77" i="1" s="1"/>
  <c r="E48" i="1"/>
  <c r="E78" i="1" s="1"/>
  <c r="E24" i="1"/>
  <c r="E17" i="1" s="1"/>
  <c r="E9" i="1"/>
  <c r="E15" i="1" s="1"/>
  <c r="E7" i="2"/>
  <c r="E9" i="2" s="1"/>
  <c r="D7" i="2"/>
  <c r="D9" i="2" s="1"/>
  <c r="C7" i="2"/>
  <c r="G7" i="2"/>
  <c r="G9" i="2" s="1"/>
  <c r="K39" i="2"/>
  <c r="K41" i="2" s="1"/>
  <c r="J39" i="2"/>
  <c r="J41" i="2" s="1"/>
  <c r="I39" i="2"/>
  <c r="I41" i="2" s="1"/>
  <c r="H39" i="2"/>
  <c r="H41" i="2" s="1"/>
  <c r="G39" i="2"/>
  <c r="G41" i="2" s="1"/>
  <c r="E39" i="2"/>
  <c r="E41" i="2" s="1"/>
  <c r="D39" i="2"/>
  <c r="D41" i="2" s="1"/>
  <c r="C39" i="2"/>
  <c r="K31" i="2"/>
  <c r="K33" i="2" s="1"/>
  <c r="J31" i="2"/>
  <c r="J33" i="2" s="1"/>
  <c r="I31" i="2"/>
  <c r="I33" i="2" s="1"/>
  <c r="H31" i="2"/>
  <c r="H33" i="2" s="1"/>
  <c r="G31" i="2"/>
  <c r="G33" i="2" s="1"/>
  <c r="E31" i="2"/>
  <c r="E33" i="2" s="1"/>
  <c r="D31" i="2"/>
  <c r="D33" i="2" s="1"/>
  <c r="C31" i="2"/>
  <c r="K23" i="2"/>
  <c r="K25" i="2" s="1"/>
  <c r="J23" i="2"/>
  <c r="J25" i="2" s="1"/>
  <c r="I23" i="2"/>
  <c r="I25" i="2" s="1"/>
  <c r="H23" i="2"/>
  <c r="H25" i="2" s="1"/>
  <c r="G23" i="2"/>
  <c r="G25" i="2" s="1"/>
  <c r="E23" i="2"/>
  <c r="E25" i="2" s="1"/>
  <c r="D23" i="2"/>
  <c r="D25" i="2" s="1"/>
  <c r="C23" i="2"/>
  <c r="K15" i="2"/>
  <c r="K17" i="2" s="1"/>
  <c r="J15" i="2"/>
  <c r="J17" i="2" s="1"/>
  <c r="I15" i="2"/>
  <c r="I17" i="2" s="1"/>
  <c r="H15" i="2"/>
  <c r="H17" i="2" s="1"/>
  <c r="G15" i="2"/>
  <c r="G17" i="2" s="1"/>
  <c r="E15" i="2"/>
  <c r="E17" i="2" s="1"/>
  <c r="D15" i="2"/>
  <c r="D17" i="2" s="1"/>
  <c r="C15" i="2"/>
  <c r="K7" i="2"/>
  <c r="K9" i="2" s="1"/>
  <c r="J7" i="2"/>
  <c r="J9" i="2" s="1"/>
  <c r="I7" i="2"/>
  <c r="I9" i="2" s="1"/>
  <c r="H7" i="2"/>
  <c r="H9" i="2" s="1"/>
  <c r="H20" i="1" l="1"/>
  <c r="C17" i="2"/>
  <c r="F17" i="2" s="1"/>
  <c r="F15" i="2"/>
  <c r="C25" i="2"/>
  <c r="F25" i="2" s="1"/>
  <c r="F23" i="2"/>
  <c r="C33" i="2"/>
  <c r="F33" i="2" s="1"/>
  <c r="F31" i="2"/>
  <c r="C41" i="2"/>
  <c r="F41" i="2" s="1"/>
  <c r="F39" i="2"/>
  <c r="H57" i="1"/>
  <c r="H9" i="1"/>
  <c r="C9" i="2"/>
  <c r="F9" i="2" s="1"/>
  <c r="F7" i="2"/>
  <c r="H50" i="1"/>
  <c r="H77" i="1" s="1"/>
  <c r="D18" i="1"/>
  <c r="E45" i="2"/>
  <c r="G45" i="2"/>
  <c r="H45" i="2"/>
  <c r="I45" i="2"/>
  <c r="J45" i="2"/>
  <c r="K45" i="2"/>
  <c r="H7" i="1" s="1"/>
  <c r="D45" i="2"/>
  <c r="B19" i="4"/>
  <c r="D19" i="4" s="1"/>
  <c r="D71" i="1"/>
  <c r="D72" i="1" s="1"/>
  <c r="E71" i="1"/>
  <c r="E72" i="1" s="1"/>
  <c r="F78" i="1"/>
  <c r="C17" i="1"/>
  <c r="C15" i="1"/>
  <c r="C71" i="1"/>
  <c r="E18" i="1"/>
  <c r="E93" i="1" s="1"/>
  <c r="B11" i="4" s="1"/>
  <c r="H15" i="1" l="1"/>
  <c r="F45" i="2"/>
  <c r="C45" i="2"/>
  <c r="H70" i="1"/>
  <c r="H24" i="1"/>
  <c r="H17" i="1" s="1"/>
  <c r="H48" i="1"/>
  <c r="H78" i="1" s="1"/>
  <c r="C18" i="1"/>
  <c r="C93" i="1" s="1"/>
  <c r="D93" i="1"/>
  <c r="D76" i="1"/>
  <c r="D80" i="1" s="1"/>
  <c r="D84" i="1" s="1"/>
  <c r="C48" i="2"/>
  <c r="C47" i="2"/>
  <c r="E76" i="1"/>
  <c r="E80" i="1" s="1"/>
  <c r="E84" i="1" s="1"/>
  <c r="C72" i="1"/>
  <c r="H18" i="1" l="1"/>
  <c r="H93" i="1" s="1"/>
  <c r="B25" i="4" s="1"/>
  <c r="B26" i="4" s="1"/>
  <c r="H71" i="1"/>
  <c r="H72" i="1" s="1"/>
  <c r="F76" i="1"/>
  <c r="F80" i="1" s="1"/>
  <c r="F84" i="1" s="1"/>
  <c r="C76" i="1"/>
  <c r="C80" i="1" s="1"/>
  <c r="C84" i="1" s="1"/>
  <c r="D89" i="1"/>
  <c r="D90" i="1"/>
  <c r="D91" i="1"/>
  <c r="B5" i="4"/>
  <c r="B7" i="4" s="1"/>
  <c r="H76" i="1" l="1"/>
  <c r="H80" i="1" s="1"/>
  <c r="H84" i="1" s="1"/>
  <c r="C5" i="4" s="1"/>
  <c r="B12" i="4"/>
  <c r="B13" i="4" s="1"/>
  <c r="C91" i="1"/>
  <c r="F93" i="1"/>
  <c r="B24" i="4" s="1"/>
  <c r="B18" i="4"/>
  <c r="B20" i="4" s="1"/>
  <c r="F90" i="1"/>
  <c r="F91" i="1"/>
  <c r="F89" i="1"/>
  <c r="E90" i="1"/>
  <c r="E89" i="1"/>
  <c r="E91" i="1"/>
  <c r="C18" i="4" l="1"/>
  <c r="H86" i="1"/>
  <c r="J84" i="1"/>
  <c r="L84" i="1"/>
  <c r="C20" i="4"/>
  <c r="D20" i="4" s="1"/>
  <c r="D21" i="4" s="1"/>
  <c r="D18" i="4"/>
  <c r="J86" i="1"/>
  <c r="L86" i="1"/>
  <c r="D5" i="4"/>
  <c r="C7" i="4"/>
  <c r="D7" i="4" s="1"/>
  <c r="D8" i="4" s="1"/>
  <c r="C90" i="1"/>
  <c r="C89" i="1"/>
</calcChain>
</file>

<file path=xl/sharedStrings.xml><?xml version="1.0" encoding="utf-8"?>
<sst xmlns="http://schemas.openxmlformats.org/spreadsheetml/2006/main" count="271" uniqueCount="155">
  <si>
    <t>減価償却費</t>
    <rPh sb="0" eb="5">
      <t>ゲンカショウキャクヒ</t>
    </rPh>
    <phoneticPr fontId="1"/>
  </si>
  <si>
    <t>販売費及び一般管理費</t>
  </si>
  <si>
    <t>営業利益・損失</t>
    <rPh sb="0" eb="2">
      <t>エイギョウ</t>
    </rPh>
    <rPh sb="2" eb="4">
      <t>リエキ</t>
    </rPh>
    <rPh sb="5" eb="7">
      <t>ソンシツ</t>
    </rPh>
    <phoneticPr fontId="1"/>
  </si>
  <si>
    <t>損益計算書</t>
    <rPh sb="0" eb="5">
      <t>ソンエキケイサンショ</t>
    </rPh>
    <phoneticPr fontId="1"/>
  </si>
  <si>
    <t>【売上高】</t>
    <rPh sb="1" eb="4">
      <t>ウリアゲダカ</t>
    </rPh>
    <phoneticPr fontId="1"/>
  </si>
  <si>
    <t>【売上原価】</t>
    <rPh sb="1" eb="5">
      <t>ウリアゲゲンカ</t>
    </rPh>
    <phoneticPr fontId="1"/>
  </si>
  <si>
    <t>【販売費及び一般管理費】</t>
    <rPh sb="1" eb="4">
      <t>ハンバイヒ</t>
    </rPh>
    <rPh sb="4" eb="5">
      <t>オヨ</t>
    </rPh>
    <rPh sb="6" eb="11">
      <t>イッパンカンリヒ</t>
    </rPh>
    <phoneticPr fontId="1"/>
  </si>
  <si>
    <t>うち雑収入</t>
    <rPh sb="2" eb="5">
      <t>ザツシュウニュウ</t>
    </rPh>
    <phoneticPr fontId="1"/>
  </si>
  <si>
    <t>うち交付金補てん金</t>
    <rPh sb="2" eb="5">
      <t>コウフキン</t>
    </rPh>
    <rPh sb="5" eb="6">
      <t>ホ</t>
    </rPh>
    <rPh sb="8" eb="9">
      <t>キン</t>
    </rPh>
    <phoneticPr fontId="1"/>
  </si>
  <si>
    <t>【営業外収益】</t>
    <rPh sb="1" eb="4">
      <t>エイギョウガイ</t>
    </rPh>
    <rPh sb="4" eb="6">
      <t>シュウエキ</t>
    </rPh>
    <phoneticPr fontId="1"/>
  </si>
  <si>
    <t>製造原価報告書</t>
    <rPh sb="0" eb="4">
      <t>セイゾウゲンカ</t>
    </rPh>
    <rPh sb="4" eb="7">
      <t>ホウコクショ</t>
    </rPh>
    <phoneticPr fontId="1"/>
  </si>
  <si>
    <t>人件費</t>
    <rPh sb="0" eb="3">
      <t>ジンケンヒ</t>
    </rPh>
    <phoneticPr fontId="1"/>
  </si>
  <si>
    <t>…</t>
    <phoneticPr fontId="1"/>
  </si>
  <si>
    <t>経営実績・計画把握表</t>
    <rPh sb="0" eb="2">
      <t>ケイエイ</t>
    </rPh>
    <rPh sb="2" eb="4">
      <t>ジッセキ</t>
    </rPh>
    <rPh sb="5" eb="7">
      <t>ケイカク</t>
    </rPh>
    <rPh sb="7" eb="9">
      <t>ハアク</t>
    </rPh>
    <rPh sb="9" eb="10">
      <t>ヒョウ</t>
    </rPh>
    <phoneticPr fontId="7"/>
  </si>
  <si>
    <t>生産品目①</t>
    <rPh sb="0" eb="2">
      <t>セイサン</t>
    </rPh>
    <rPh sb="2" eb="4">
      <t>ヒンモク</t>
    </rPh>
    <phoneticPr fontId="7"/>
  </si>
  <si>
    <t>過去の実績</t>
    <rPh sb="0" eb="2">
      <t>カコ</t>
    </rPh>
    <rPh sb="3" eb="5">
      <t>ジッセキ</t>
    </rPh>
    <phoneticPr fontId="7"/>
  </si>
  <si>
    <t>今後の計画</t>
    <rPh sb="0" eb="2">
      <t>コンゴ</t>
    </rPh>
    <rPh sb="3" eb="5">
      <t>ケイカク</t>
    </rPh>
    <phoneticPr fontId="7"/>
  </si>
  <si>
    <t>令和5年</t>
    <rPh sb="0" eb="2">
      <t>レイワ</t>
    </rPh>
    <rPh sb="3" eb="4">
      <t>ネン</t>
    </rPh>
    <phoneticPr fontId="7"/>
  </si>
  <si>
    <t>令和6年</t>
    <rPh sb="0" eb="2">
      <t>レイワ</t>
    </rPh>
    <rPh sb="3" eb="4">
      <t>ネン</t>
    </rPh>
    <phoneticPr fontId="7"/>
  </si>
  <si>
    <t>令和7年</t>
    <rPh sb="0" eb="2">
      <t>レイワ</t>
    </rPh>
    <rPh sb="3" eb="4">
      <t>ネン</t>
    </rPh>
    <phoneticPr fontId="7"/>
  </si>
  <si>
    <t>令和8年</t>
    <rPh sb="0" eb="2">
      <t>レイワ</t>
    </rPh>
    <rPh sb="3" eb="4">
      <t>ネン</t>
    </rPh>
    <phoneticPr fontId="7"/>
  </si>
  <si>
    <t>令和9年</t>
    <rPh sb="0" eb="2">
      <t>レイワ</t>
    </rPh>
    <rPh sb="3" eb="4">
      <t>ネン</t>
    </rPh>
    <phoneticPr fontId="7"/>
  </si>
  <si>
    <t>令和10年</t>
    <rPh sb="0" eb="2">
      <t>レイワ</t>
    </rPh>
    <rPh sb="4" eb="5">
      <t>ネン</t>
    </rPh>
    <phoneticPr fontId="7"/>
  </si>
  <si>
    <t>令和11年</t>
    <rPh sb="0" eb="2">
      <t>レイワ</t>
    </rPh>
    <rPh sb="4" eb="5">
      <t>ネン</t>
    </rPh>
    <phoneticPr fontId="7"/>
  </si>
  <si>
    <t>令和12年</t>
    <rPh sb="0" eb="2">
      <t>レイワ</t>
    </rPh>
    <rPh sb="4" eb="5">
      <t>ネン</t>
    </rPh>
    <phoneticPr fontId="7"/>
  </si>
  <si>
    <t>生産規模</t>
    <rPh sb="0" eb="2">
      <t>セイサン</t>
    </rPh>
    <rPh sb="2" eb="4">
      <t>キボ</t>
    </rPh>
    <phoneticPr fontId="7"/>
  </si>
  <si>
    <t>a</t>
    <phoneticPr fontId="7"/>
  </si>
  <si>
    <t>反収</t>
    <rPh sb="0" eb="2">
      <t>タンシュウ</t>
    </rPh>
    <phoneticPr fontId="7"/>
  </si>
  <si>
    <t>kg/10a</t>
    <phoneticPr fontId="7"/>
  </si>
  <si>
    <t>生産量</t>
    <rPh sb="0" eb="2">
      <t>セイサン</t>
    </rPh>
    <rPh sb="2" eb="3">
      <t>リョウ</t>
    </rPh>
    <phoneticPr fontId="7"/>
  </si>
  <si>
    <t>kg</t>
    <phoneticPr fontId="7"/>
  </si>
  <si>
    <t>単価</t>
    <rPh sb="0" eb="2">
      <t>タンカ</t>
    </rPh>
    <phoneticPr fontId="7"/>
  </si>
  <si>
    <t>円</t>
    <phoneticPr fontId="7"/>
  </si>
  <si>
    <t>売上</t>
    <rPh sb="0" eb="2">
      <t>ウリアゲ</t>
    </rPh>
    <phoneticPr fontId="7"/>
  </si>
  <si>
    <t>千円</t>
    <rPh sb="0" eb="1">
      <t>セン</t>
    </rPh>
    <phoneticPr fontId="7"/>
  </si>
  <si>
    <t>生産品目②</t>
    <rPh sb="0" eb="2">
      <t>セイサン</t>
    </rPh>
    <rPh sb="2" eb="4">
      <t>ヒンモク</t>
    </rPh>
    <phoneticPr fontId="7"/>
  </si>
  <si>
    <t>単収</t>
    <rPh sb="0" eb="2">
      <t>タンシュウ</t>
    </rPh>
    <phoneticPr fontId="7"/>
  </si>
  <si>
    <t>生産品目③</t>
    <rPh sb="0" eb="2">
      <t>セイサン</t>
    </rPh>
    <rPh sb="2" eb="4">
      <t>ヒンモク</t>
    </rPh>
    <phoneticPr fontId="7"/>
  </si>
  <si>
    <t>生産品目④</t>
    <rPh sb="0" eb="2">
      <t>セイサン</t>
    </rPh>
    <rPh sb="2" eb="4">
      <t>ヒンモク</t>
    </rPh>
    <phoneticPr fontId="7"/>
  </si>
  <si>
    <t>（a)</t>
    <phoneticPr fontId="7"/>
  </si>
  <si>
    <t>（kg/10a）</t>
    <phoneticPr fontId="7"/>
  </si>
  <si>
    <t>(kg)</t>
    <phoneticPr fontId="7"/>
  </si>
  <si>
    <t>(円）</t>
    <phoneticPr fontId="7"/>
  </si>
  <si>
    <t>（千円）</t>
    <rPh sb="1" eb="2">
      <t>セン</t>
    </rPh>
    <phoneticPr fontId="7"/>
  </si>
  <si>
    <t>生産品目⑤</t>
    <rPh sb="0" eb="2">
      <t>セイサン</t>
    </rPh>
    <rPh sb="2" eb="4">
      <t>ヒンモク</t>
    </rPh>
    <phoneticPr fontId="7"/>
  </si>
  <si>
    <t>円</t>
    <rPh sb="0" eb="1">
      <t>エン</t>
    </rPh>
    <phoneticPr fontId="1"/>
  </si>
  <si>
    <t>3か年平均</t>
    <rPh sb="2" eb="3">
      <t>ネン</t>
    </rPh>
    <rPh sb="3" eb="5">
      <t>ヘイキン</t>
    </rPh>
    <phoneticPr fontId="1"/>
  </si>
  <si>
    <t>合計</t>
    <rPh sb="0" eb="2">
      <t>ゴウケイ</t>
    </rPh>
    <phoneticPr fontId="1"/>
  </si>
  <si>
    <t>売上</t>
    <rPh sb="0" eb="2">
      <t>ウリアゲ</t>
    </rPh>
    <phoneticPr fontId="1"/>
  </si>
  <si>
    <t>目標値-3か年平均</t>
    <rPh sb="0" eb="2">
      <t>モクヒョウ</t>
    </rPh>
    <rPh sb="2" eb="3">
      <t>アタイ</t>
    </rPh>
    <rPh sb="6" eb="7">
      <t>ネン</t>
    </rPh>
    <rPh sb="7" eb="9">
      <t>ヘイキン</t>
    </rPh>
    <phoneticPr fontId="1"/>
  </si>
  <si>
    <t>目標値-令和7年</t>
    <rPh sb="0" eb="3">
      <t>モクヒョウチ</t>
    </rPh>
    <rPh sb="4" eb="6">
      <t>レイワ</t>
    </rPh>
    <rPh sb="7" eb="8">
      <t>ネン</t>
    </rPh>
    <phoneticPr fontId="1"/>
  </si>
  <si>
    <t>期首棚卸高</t>
    <rPh sb="0" eb="4">
      <t>キシュタナオロシ</t>
    </rPh>
    <rPh sb="4" eb="5">
      <t>ダカ</t>
    </rPh>
    <phoneticPr fontId="3"/>
  </si>
  <si>
    <t>商品仕入高</t>
    <rPh sb="0" eb="4">
      <t>ショウヒンシイレ</t>
    </rPh>
    <rPh sb="4" eb="5">
      <t>ダカ</t>
    </rPh>
    <phoneticPr fontId="3"/>
  </si>
  <si>
    <t>期末棚卸高</t>
    <rPh sb="0" eb="5">
      <t>キマツタナオロシダカ</t>
    </rPh>
    <phoneticPr fontId="3"/>
  </si>
  <si>
    <t>減価償却費</t>
    <rPh sb="0" eb="5">
      <t>ゲンカショウキャクヒ</t>
    </rPh>
    <phoneticPr fontId="3"/>
  </si>
  <si>
    <t>労働生産性</t>
    <rPh sb="0" eb="5">
      <t>ロウドウセイサンセイ</t>
    </rPh>
    <phoneticPr fontId="3"/>
  </si>
  <si>
    <t>令和５年</t>
    <rPh sb="0" eb="2">
      <t>レイワ</t>
    </rPh>
    <rPh sb="3" eb="4">
      <t>ネン</t>
    </rPh>
    <phoneticPr fontId="1"/>
  </si>
  <si>
    <t>令和６年</t>
    <rPh sb="0" eb="2">
      <t>レイワ</t>
    </rPh>
    <rPh sb="3" eb="4">
      <t>ネン</t>
    </rPh>
    <phoneticPr fontId="1"/>
  </si>
  <si>
    <t>令和７年</t>
    <rPh sb="0" eb="2">
      <t>レイワ</t>
    </rPh>
    <rPh sb="3" eb="4">
      <t>ネン</t>
    </rPh>
    <phoneticPr fontId="1"/>
  </si>
  <si>
    <t>当期製品製造原価</t>
  </si>
  <si>
    <t>【売上総利益】</t>
    <rPh sb="1" eb="3">
      <t>ウリアゲ</t>
    </rPh>
    <rPh sb="3" eb="6">
      <t>ソウリエキ</t>
    </rPh>
    <phoneticPr fontId="1"/>
  </si>
  <si>
    <t>役員報酬</t>
    <rPh sb="0" eb="4">
      <t>ヤクインホウシュウ</t>
    </rPh>
    <phoneticPr fontId="3"/>
  </si>
  <si>
    <t>法定福利費</t>
    <rPh sb="0" eb="5">
      <t>ホウテイフクリヒ</t>
    </rPh>
    <phoneticPr fontId="3"/>
  </si>
  <si>
    <t>販売員旅費</t>
    <rPh sb="0" eb="5">
      <t>ハンバイインリョヒ</t>
    </rPh>
    <phoneticPr fontId="3"/>
  </si>
  <si>
    <t>広告宣伝費</t>
    <rPh sb="0" eb="5">
      <t>コウコクセンデンヒ</t>
    </rPh>
    <phoneticPr fontId="3"/>
  </si>
  <si>
    <t>修繕費</t>
    <rPh sb="0" eb="3">
      <t>シュウゼンヒ</t>
    </rPh>
    <phoneticPr fontId="3"/>
  </si>
  <si>
    <t>事務用消耗品費</t>
  </si>
  <si>
    <t>通信交通費</t>
    <rPh sb="0" eb="5">
      <t>ツウシンコウツウヒ</t>
    </rPh>
    <phoneticPr fontId="3"/>
  </si>
  <si>
    <t>水道光熱費</t>
    <rPh sb="0" eb="5">
      <t>スイドウコウネツヒ</t>
    </rPh>
    <phoneticPr fontId="3"/>
  </si>
  <si>
    <t>接待交際費</t>
    <rPh sb="0" eb="5">
      <t>セッタイコウサイヒ</t>
    </rPh>
    <phoneticPr fontId="3"/>
  </si>
  <si>
    <t>保険料</t>
    <rPh sb="0" eb="3">
      <t>ホケンリョウ</t>
    </rPh>
    <phoneticPr fontId="3"/>
  </si>
  <si>
    <t>備品・消耗品費</t>
    <rPh sb="0" eb="2">
      <t>ビヒン</t>
    </rPh>
    <rPh sb="3" eb="7">
      <t>ショウモウヒンヒ</t>
    </rPh>
    <phoneticPr fontId="3"/>
  </si>
  <si>
    <t>管理諸費</t>
    <rPh sb="0" eb="4">
      <t>カンリショヒ</t>
    </rPh>
    <phoneticPr fontId="3"/>
  </si>
  <si>
    <t>諸会費</t>
    <rPh sb="0" eb="3">
      <t>ショカイヒ</t>
    </rPh>
    <phoneticPr fontId="3"/>
  </si>
  <si>
    <t>研修費</t>
    <rPh sb="0" eb="3">
      <t>ケンシュウヒ</t>
    </rPh>
    <phoneticPr fontId="3"/>
  </si>
  <si>
    <t>雑費</t>
    <rPh sb="0" eb="2">
      <t>ザッピ</t>
    </rPh>
    <phoneticPr fontId="3"/>
  </si>
  <si>
    <t>賃金</t>
    <rPh sb="0" eb="2">
      <t>チンギン</t>
    </rPh>
    <phoneticPr fontId="3"/>
  </si>
  <si>
    <t>賞与</t>
    <rPh sb="0" eb="2">
      <t>ショウヨ</t>
    </rPh>
    <phoneticPr fontId="3"/>
  </si>
  <si>
    <t>雑給</t>
    <rPh sb="0" eb="2">
      <t>ザッキュウ</t>
    </rPh>
    <phoneticPr fontId="3"/>
  </si>
  <si>
    <t>厚生費</t>
    <rPh sb="0" eb="3">
      <t>コウセイヒ</t>
    </rPh>
    <phoneticPr fontId="3"/>
  </si>
  <si>
    <t>【労務費合計】</t>
    <rPh sb="1" eb="4">
      <t>ロウムヒ</t>
    </rPh>
    <rPh sb="4" eb="6">
      <t>ゴウケイ</t>
    </rPh>
    <phoneticPr fontId="3"/>
  </si>
  <si>
    <t>【減価償却費合計】</t>
    <rPh sb="1" eb="6">
      <t>ゲンカショウキャクヒ</t>
    </rPh>
    <rPh sb="6" eb="7">
      <t>ゴウ</t>
    </rPh>
    <rPh sb="7" eb="9">
      <t>ゴウケイ</t>
    </rPh>
    <phoneticPr fontId="3"/>
  </si>
  <si>
    <t>期首材料棚卸高</t>
    <rPh sb="0" eb="2">
      <t>キシュ</t>
    </rPh>
    <rPh sb="2" eb="7">
      <t>ザイリョウタナオロシダカ</t>
    </rPh>
    <phoneticPr fontId="3"/>
  </si>
  <si>
    <t>種苗費</t>
    <rPh sb="0" eb="1">
      <t>タネ</t>
    </rPh>
    <rPh sb="1" eb="2">
      <t>ナエ</t>
    </rPh>
    <rPh sb="2" eb="3">
      <t>ヒ</t>
    </rPh>
    <phoneticPr fontId="3"/>
  </si>
  <si>
    <t>肥料費</t>
    <rPh sb="0" eb="3">
      <t>ヒリョウヒ</t>
    </rPh>
    <phoneticPr fontId="3"/>
  </si>
  <si>
    <t>農薬費</t>
    <rPh sb="0" eb="3">
      <t>ノウヤクヒ</t>
    </rPh>
    <phoneticPr fontId="3"/>
  </si>
  <si>
    <t>諸材料費</t>
    <rPh sb="0" eb="4">
      <t>ショザイリョウヒ</t>
    </rPh>
    <phoneticPr fontId="3"/>
  </si>
  <si>
    <t>期末材料棚卸高</t>
    <rPh sb="0" eb="2">
      <t>キマツ</t>
    </rPh>
    <rPh sb="2" eb="7">
      <t>ザイリョウタナオロシダカ</t>
    </rPh>
    <phoneticPr fontId="3"/>
  </si>
  <si>
    <t>【材料費合計】</t>
    <rPh sb="1" eb="4">
      <t>ザイリョウヒ</t>
    </rPh>
    <rPh sb="4" eb="6">
      <t>ゴウケイ</t>
    </rPh>
    <phoneticPr fontId="3"/>
  </si>
  <si>
    <t>出荷資材費</t>
    <rPh sb="0" eb="5">
      <t>シュッカシザイヒ</t>
    </rPh>
    <phoneticPr fontId="3"/>
  </si>
  <si>
    <t>作業委託費</t>
    <rPh sb="0" eb="2">
      <t>サギョウ</t>
    </rPh>
    <rPh sb="2" eb="5">
      <t>イタクヒ</t>
    </rPh>
    <phoneticPr fontId="3"/>
  </si>
  <si>
    <t>燃料費</t>
    <rPh sb="0" eb="3">
      <t>ネンリョウヒ</t>
    </rPh>
    <phoneticPr fontId="3"/>
  </si>
  <si>
    <t>賃借料</t>
    <rPh sb="0" eb="3">
      <t>チンシャクリョウ</t>
    </rPh>
    <phoneticPr fontId="3"/>
  </si>
  <si>
    <t>支払地代</t>
    <rPh sb="0" eb="2">
      <t>シハラ</t>
    </rPh>
    <rPh sb="2" eb="4">
      <t>チダイ</t>
    </rPh>
    <phoneticPr fontId="3"/>
  </si>
  <si>
    <t>消耗品費</t>
    <rPh sb="0" eb="4">
      <t>ショウモウヒンヒ</t>
    </rPh>
    <phoneticPr fontId="3"/>
  </si>
  <si>
    <t>小農具費</t>
    <rPh sb="0" eb="1">
      <t>ショウ</t>
    </rPh>
    <rPh sb="1" eb="3">
      <t>ノウグ</t>
    </rPh>
    <rPh sb="3" eb="4">
      <t>ヒ</t>
    </rPh>
    <phoneticPr fontId="3"/>
  </si>
  <si>
    <t>旅費</t>
    <rPh sb="0" eb="2">
      <t>リョヒ</t>
    </rPh>
    <phoneticPr fontId="3"/>
  </si>
  <si>
    <t>土地改良区費</t>
    <rPh sb="0" eb="5">
      <t>トチカイリョウク</t>
    </rPh>
    <rPh sb="5" eb="6">
      <t>ヒ</t>
    </rPh>
    <phoneticPr fontId="3"/>
  </si>
  <si>
    <t>【経費合計】</t>
    <rPh sb="1" eb="3">
      <t>ケイヒ</t>
    </rPh>
    <rPh sb="3" eb="5">
      <t>ゴウケイ</t>
    </rPh>
    <phoneticPr fontId="3"/>
  </si>
  <si>
    <t>製造原価合計</t>
    <rPh sb="4" eb="6">
      <t>ゴウケイ</t>
    </rPh>
    <phoneticPr fontId="3"/>
  </si>
  <si>
    <t>当期製造原価合計</t>
    <rPh sb="2" eb="6">
      <t>セイゾウゲンカ</t>
    </rPh>
    <rPh sb="6" eb="8">
      <t>ゴウケイ</t>
    </rPh>
    <phoneticPr fontId="3"/>
  </si>
  <si>
    <t>&lt;付加価値額の算出方法＞</t>
    <rPh sb="1" eb="6">
      <t>フカカチガク</t>
    </rPh>
    <rPh sb="7" eb="9">
      <t>サンシュツ</t>
    </rPh>
    <rPh sb="9" eb="11">
      <t>ホウホウ</t>
    </rPh>
    <phoneticPr fontId="1"/>
  </si>
  <si>
    <t>営業利益（損失）</t>
    <rPh sb="0" eb="4">
      <t>エイギョウリエキ</t>
    </rPh>
    <rPh sb="5" eb="7">
      <t>ソンシツ</t>
    </rPh>
    <phoneticPr fontId="1"/>
  </si>
  <si>
    <t>付加価値額</t>
    <rPh sb="0" eb="5">
      <t>フカカチガク</t>
    </rPh>
    <phoneticPr fontId="1"/>
  </si>
  <si>
    <t xml:space="preserve"> 租税公課  </t>
    <phoneticPr fontId="1"/>
  </si>
  <si>
    <t>＜労働生産性＞</t>
    <rPh sb="1" eb="6">
      <t>ロウドウセイサンセイ</t>
    </rPh>
    <phoneticPr fontId="1"/>
  </si>
  <si>
    <t>【参考：スマ転事業】</t>
    <rPh sb="1" eb="3">
      <t>サンコウ</t>
    </rPh>
    <rPh sb="6" eb="7">
      <t>テン</t>
    </rPh>
    <rPh sb="7" eb="9">
      <t>ジギョウ</t>
    </rPh>
    <phoneticPr fontId="3"/>
  </si>
  <si>
    <t>労働投入量（時間or人）</t>
    <rPh sb="0" eb="5">
      <t>ロウドウトウニュウリョウ</t>
    </rPh>
    <rPh sb="6" eb="8">
      <t>ジカン</t>
    </rPh>
    <rPh sb="10" eb="11">
      <t>ヒト</t>
    </rPh>
    <phoneticPr fontId="3"/>
  </si>
  <si>
    <t>付加価値額（円）</t>
    <rPh sb="0" eb="5">
      <t>フカカチガク</t>
    </rPh>
    <rPh sb="6" eb="7">
      <t>エン</t>
    </rPh>
    <phoneticPr fontId="3"/>
  </si>
  <si>
    <t>変化率（令和7年比）</t>
    <rPh sb="0" eb="3">
      <t>ヘンカリツ</t>
    </rPh>
    <rPh sb="4" eb="6">
      <t>レイワ</t>
    </rPh>
    <rPh sb="7" eb="8">
      <t>ネン</t>
    </rPh>
    <rPh sb="8" eb="9">
      <t>ヒ</t>
    </rPh>
    <phoneticPr fontId="1"/>
  </si>
  <si>
    <t>　</t>
    <phoneticPr fontId="1"/>
  </si>
  <si>
    <t>変化率（3か年平均比）</t>
    <rPh sb="0" eb="3">
      <t>ヘンカリツ</t>
    </rPh>
    <rPh sb="6" eb="7">
      <t>ネン</t>
    </rPh>
    <rPh sb="7" eb="9">
      <t>ヘイキン</t>
    </rPh>
    <rPh sb="9" eb="10">
      <t>ヒ</t>
    </rPh>
    <phoneticPr fontId="1"/>
  </si>
  <si>
    <t>令和7年比の目標</t>
    <rPh sb="0" eb="2">
      <t>レイワ</t>
    </rPh>
    <rPh sb="3" eb="4">
      <t>ネン</t>
    </rPh>
    <rPh sb="4" eb="5">
      <t>ヒ</t>
    </rPh>
    <rPh sb="6" eb="8">
      <t>モクヒョウ</t>
    </rPh>
    <phoneticPr fontId="1"/>
  </si>
  <si>
    <t>3か年平均比の目標</t>
    <rPh sb="2" eb="5">
      <t>ネンヘイキン</t>
    </rPh>
    <rPh sb="5" eb="6">
      <t>ヒ</t>
    </rPh>
    <rPh sb="7" eb="9">
      <t>モクヒョウ</t>
    </rPh>
    <phoneticPr fontId="1"/>
  </si>
  <si>
    <t>※↓増減の考え方</t>
    <rPh sb="2" eb="4">
      <t>ゾウゲン</t>
    </rPh>
    <rPh sb="5" eb="6">
      <t>カンガ</t>
    </rPh>
    <rPh sb="7" eb="8">
      <t>カタ</t>
    </rPh>
    <phoneticPr fontId="1"/>
  </si>
  <si>
    <t>↓計算確認及び計画書への転記用（上記の計算結果から数値を引用し、計算式を入れている）</t>
    <rPh sb="1" eb="3">
      <t>ケイサン</t>
    </rPh>
    <rPh sb="3" eb="5">
      <t>カクニン</t>
    </rPh>
    <rPh sb="5" eb="6">
      <t>オヨ</t>
    </rPh>
    <rPh sb="7" eb="10">
      <t>ケイカクショ</t>
    </rPh>
    <rPh sb="12" eb="14">
      <t>テンキ</t>
    </rPh>
    <rPh sb="14" eb="15">
      <t>ヨウ</t>
    </rPh>
    <rPh sb="16" eb="18">
      <t>ジョウキ</t>
    </rPh>
    <rPh sb="19" eb="21">
      <t>ケイサン</t>
    </rPh>
    <rPh sb="21" eb="23">
      <t>ケッカ</t>
    </rPh>
    <rPh sb="25" eb="27">
      <t>スウチ</t>
    </rPh>
    <rPh sb="28" eb="30">
      <t>インヨウ</t>
    </rPh>
    <rPh sb="32" eb="35">
      <t>ケイサンシキ</t>
    </rPh>
    <rPh sb="36" eb="37">
      <t>イ</t>
    </rPh>
    <phoneticPr fontId="16"/>
  </si>
  <si>
    <t>（３）生産方式革新事業活動の目標</t>
    <phoneticPr fontId="16"/>
  </si>
  <si>
    <t>Ｂ 計画終了時の目標</t>
  </si>
  <si>
    <t>変化率（％）
（（Ｂ－Ａ）／Ａ）</t>
    <phoneticPr fontId="16"/>
  </si>
  <si>
    <t>ａ 付加価値額</t>
    <phoneticPr fontId="1"/>
  </si>
  <si>
    <t>ｂ 労働投入量</t>
    <phoneticPr fontId="1"/>
  </si>
  <si>
    <t>労働生産性（ａ／ｂ）</t>
    <phoneticPr fontId="16"/>
  </si>
  <si>
    <t>（６）所得の状況（計画参加農業者の合算）</t>
  </si>
  <si>
    <t>年度</t>
  </si>
  <si>
    <t>計画参加農業者の所得合計
（百万円）</t>
    <phoneticPr fontId="16"/>
  </si>
  <si>
    <t>Ａ 現状 
（令和７年度）</t>
    <rPh sb="7" eb="9">
      <t>レイワ</t>
    </rPh>
    <rPh sb="10" eb="11">
      <t>ネン</t>
    </rPh>
    <rPh sb="11" eb="12">
      <t>ド</t>
    </rPh>
    <phoneticPr fontId="1"/>
  </si>
  <si>
    <t>パターン１</t>
    <phoneticPr fontId="1"/>
  </si>
  <si>
    <t>パターン２</t>
    <phoneticPr fontId="1"/>
  </si>
  <si>
    <t>Ａ 現状 
（直近3か年平均）</t>
    <rPh sb="7" eb="9">
      <t>チョッキン</t>
    </rPh>
    <rPh sb="11" eb="12">
      <t>ネン</t>
    </rPh>
    <rPh sb="12" eb="14">
      <t>ヘイキン</t>
    </rPh>
    <phoneticPr fontId="1"/>
  </si>
  <si>
    <t>＜所得＞</t>
    <rPh sb="1" eb="3">
      <t>ショトク</t>
    </rPh>
    <phoneticPr fontId="1"/>
  </si>
  <si>
    <t>※シート２より転記</t>
    <rPh sb="7" eb="9">
      <t>テンキ</t>
    </rPh>
    <phoneticPr fontId="1"/>
  </si>
  <si>
    <t>事業実施主体名</t>
    <rPh sb="0" eb="6">
      <t>ジギョウジッシシュタイ</t>
    </rPh>
    <rPh sb="6" eb="7">
      <t>メイ</t>
    </rPh>
    <phoneticPr fontId="1"/>
  </si>
  <si>
    <t>目標年（令和　年）</t>
    <rPh sb="0" eb="3">
      <t>モクヒョウネン</t>
    </rPh>
    <rPh sb="4" eb="6">
      <t>レイワ</t>
    </rPh>
    <rPh sb="7" eb="8">
      <t>ネン</t>
    </rPh>
    <phoneticPr fontId="1"/>
  </si>
  <si>
    <t>面積増加率</t>
    <rPh sb="0" eb="5">
      <t>メンセキゾウカリツ</t>
    </rPh>
    <phoneticPr fontId="1"/>
  </si>
  <si>
    <t>計画内の対象品目の面積（a）</t>
    <rPh sb="0" eb="2">
      <t>ケイカク</t>
    </rPh>
    <rPh sb="2" eb="3">
      <t>ナイ</t>
    </rPh>
    <rPh sb="4" eb="8">
      <t>タイショウヒンモク</t>
    </rPh>
    <rPh sb="9" eb="11">
      <t>メンセキ</t>
    </rPh>
    <phoneticPr fontId="1"/>
  </si>
  <si>
    <t>経営全体の面積（a）</t>
    <rPh sb="0" eb="4">
      <t>ケイエイゼンタイ</t>
    </rPh>
    <rPh sb="5" eb="7">
      <t>メンセキ</t>
    </rPh>
    <phoneticPr fontId="1"/>
  </si>
  <si>
    <t>※基本的には面積比による増加（個別要因があればこの列に記載し、H列の入力内容を編集）</t>
    <rPh sb="1" eb="4">
      <t>キホンテキ</t>
    </rPh>
    <rPh sb="6" eb="8">
      <t>メンセキ</t>
    </rPh>
    <rPh sb="8" eb="9">
      <t>ヒ</t>
    </rPh>
    <rPh sb="12" eb="14">
      <t>ゾウカ</t>
    </rPh>
    <rPh sb="15" eb="17">
      <t>コベツ</t>
    </rPh>
    <rPh sb="17" eb="19">
      <t>ヨウイン</t>
    </rPh>
    <rPh sb="25" eb="26">
      <t>レツ</t>
    </rPh>
    <rPh sb="27" eb="29">
      <t>キサイ</t>
    </rPh>
    <rPh sb="32" eb="33">
      <t>レツ</t>
    </rPh>
    <rPh sb="34" eb="38">
      <t>ニュウリョクナイヨウ</t>
    </rPh>
    <rPh sb="39" eb="41">
      <t>ヘンシュウ</t>
    </rPh>
    <phoneticPr fontId="1"/>
  </si>
  <si>
    <t>現状値</t>
    <rPh sb="0" eb="2">
      <t>ゲンジョウ</t>
    </rPh>
    <rPh sb="2" eb="3">
      <t>チ</t>
    </rPh>
    <phoneticPr fontId="1"/>
  </si>
  <si>
    <t>生産品目の総生産規模</t>
    <rPh sb="0" eb="4">
      <t>セイサンヒンモク</t>
    </rPh>
    <rPh sb="5" eb="10">
      <t>ソウセイサンキボ</t>
    </rPh>
    <phoneticPr fontId="1"/>
  </si>
  <si>
    <t>（a）</t>
  </si>
  <si>
    <t>合計の面積拡大率</t>
    <rPh sb="0" eb="2">
      <t>ゴウケイ</t>
    </rPh>
    <rPh sb="3" eb="8">
      <t>メンセキカクダイリツ</t>
    </rPh>
    <phoneticPr fontId="1"/>
  </si>
  <si>
    <r>
      <t>現状</t>
    </r>
    <r>
      <rPr>
        <sz val="11"/>
        <color rgb="FF0070C0"/>
        <rFont val="メイリオ"/>
        <family val="3"/>
        <charset val="128"/>
      </rPr>
      <t>（令和7年度）</t>
    </r>
    <phoneticPr fontId="1"/>
  </si>
  <si>
    <r>
      <t>目標年度</t>
    </r>
    <r>
      <rPr>
        <sz val="11"/>
        <color rgb="FF0070C0"/>
        <rFont val="メイリオ"/>
        <family val="3"/>
        <charset val="128"/>
      </rPr>
      <t>（令和　年度）</t>
    </r>
    <phoneticPr fontId="1"/>
  </si>
  <si>
    <r>
      <t>現状</t>
    </r>
    <r>
      <rPr>
        <sz val="11"/>
        <color rgb="FF0070C0"/>
        <rFont val="メイリオ"/>
        <family val="3"/>
        <charset val="128"/>
      </rPr>
      <t>（直近3か年平均）</t>
    </r>
    <phoneticPr fontId="1"/>
  </si>
  <si>
    <t>品目名１</t>
    <rPh sb="0" eb="3">
      <t>ヒンモクメイ</t>
    </rPh>
    <phoneticPr fontId="1"/>
  </si>
  <si>
    <t>品目名２</t>
    <rPh sb="0" eb="3">
      <t>ヒンモクメイ</t>
    </rPh>
    <phoneticPr fontId="1"/>
  </si>
  <si>
    <t>品目名３</t>
    <rPh sb="0" eb="3">
      <t>ヒンモクメイ</t>
    </rPh>
    <phoneticPr fontId="1"/>
  </si>
  <si>
    <t>品目名４</t>
    <rPh sb="0" eb="3">
      <t>ヒンモクメイ</t>
    </rPh>
    <phoneticPr fontId="1"/>
  </si>
  <si>
    <t>品目名５</t>
    <rPh sb="0" eb="3">
      <t>ヒンモクメイ</t>
    </rPh>
    <phoneticPr fontId="1"/>
  </si>
  <si>
    <r>
      <t>面積拡大率</t>
    </r>
    <r>
      <rPr>
        <b/>
        <sz val="10"/>
        <color rgb="FFFF0000"/>
        <rFont val="メイリオ"/>
        <family val="3"/>
        <charset val="128"/>
      </rPr>
      <t>（数式は目標年度を令和12年、現状値を令和7年としています）</t>
    </r>
    <rPh sb="0" eb="5">
      <t>メンセキカクダイリツ</t>
    </rPh>
    <rPh sb="6" eb="8">
      <t>スウシキ</t>
    </rPh>
    <rPh sb="9" eb="13">
      <t>モクヒョウネンド</t>
    </rPh>
    <rPh sb="14" eb="16">
      <t>レイワ</t>
    </rPh>
    <rPh sb="18" eb="19">
      <t>ネン</t>
    </rPh>
    <rPh sb="20" eb="23">
      <t>ゲンジョウアタイ</t>
    </rPh>
    <rPh sb="24" eb="26">
      <t>レイワ</t>
    </rPh>
    <rPh sb="27" eb="28">
      <t>ネン</t>
    </rPh>
    <phoneticPr fontId="7"/>
  </si>
  <si>
    <t>革新計画の対象以外の品目の面積</t>
    <rPh sb="0" eb="4">
      <t>カクシンケイカク</t>
    </rPh>
    <rPh sb="5" eb="7">
      <t>タイショウ</t>
    </rPh>
    <rPh sb="7" eb="9">
      <t>イガイ</t>
    </rPh>
    <rPh sb="10" eb="12">
      <t>ヒンモク</t>
    </rPh>
    <rPh sb="13" eb="15">
      <t>メンセキ</t>
    </rPh>
    <phoneticPr fontId="1"/>
  </si>
  <si>
    <t>↓面積按分のための参考資料</t>
    <rPh sb="1" eb="5">
      <t>メンセキアンブン</t>
    </rPh>
    <rPh sb="9" eb="13">
      <t>サンコウシリョウ</t>
    </rPh>
    <phoneticPr fontId="1"/>
  </si>
  <si>
    <t>↑数式の引用元はシート２の令和12年度</t>
    <rPh sb="1" eb="3">
      <t>スウシキ</t>
    </rPh>
    <rPh sb="4" eb="6">
      <t>インヨウ</t>
    </rPh>
    <rPh sb="6" eb="7">
      <t>モト</t>
    </rPh>
    <rPh sb="13" eb="15">
      <t>レイワ</t>
    </rPh>
    <rPh sb="17" eb="18">
      <t>ネン</t>
    </rPh>
    <rPh sb="18" eb="19">
      <t>ド</t>
    </rPh>
    <phoneticPr fontId="1"/>
  </si>
  <si>
    <t>小計</t>
    <rPh sb="0" eb="2">
      <t>ショウケイ</t>
    </rPh>
    <phoneticPr fontId="1"/>
  </si>
  <si>
    <t>経営全体の合計面積</t>
    <rPh sb="0" eb="4">
      <t>ケイエイゼンタイ</t>
    </rPh>
    <rPh sb="5" eb="9">
      <t>ゴウケイメンセキ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</si>
</sst>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;[Red]\-#,##0.0"/>
  </numFmts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2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b/>
      <sz val="12"/>
      <color rgb="FF00B05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Yu Gothic"/>
      <family val="2"/>
      <charset val="128"/>
      <scheme val="minor"/>
    </font>
    <font>
      <sz val="12"/>
      <name val="メイリオ"/>
      <family val="3"/>
      <charset val="128"/>
    </font>
    <font>
      <sz val="12"/>
      <color theme="5" tint="-0.499984740745262"/>
      <name val="メイリオ"/>
      <family val="3"/>
      <charset val="128"/>
    </font>
    <font>
      <sz val="11"/>
      <color rgb="FF0070C0"/>
      <name val="メイリオ"/>
      <family val="3"/>
      <charset val="128"/>
    </font>
    <font>
      <b/>
      <sz val="11"/>
      <color rgb="FFC0000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2"/>
      <color rgb="FF0070C0"/>
      <name val="メイリオ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rgb="FFFDC47F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08">
    <xf numFmtId="0" fontId="0" fillId="0" borderId="0" xfId="0"/>
    <xf numFmtId="0" fontId="3" fillId="0" borderId="0" xfId="0" applyFont="1"/>
    <xf numFmtId="38" fontId="3" fillId="0" borderId="0" xfId="1" applyFont="1" applyAlignment="1"/>
    <xf numFmtId="0" fontId="4" fillId="0" borderId="0" xfId="0" applyFont="1"/>
    <xf numFmtId="0" fontId="3" fillId="0" borderId="0" xfId="0" applyFont="1" applyAlignment="1">
      <alignment horizontal="left" indent="2"/>
    </xf>
    <xf numFmtId="0" fontId="3" fillId="4" borderId="0" xfId="0" applyFont="1" applyFill="1"/>
    <xf numFmtId="38" fontId="3" fillId="0" borderId="0" xfId="1" applyFont="1" applyAlignment="1">
      <alignment horizontal="right"/>
    </xf>
    <xf numFmtId="0" fontId="5" fillId="0" borderId="0" xfId="0" applyFont="1" applyAlignment="1">
      <alignment wrapText="1"/>
    </xf>
    <xf numFmtId="38" fontId="9" fillId="5" borderId="10" xfId="3" applyFont="1" applyFill="1" applyBorder="1" applyAlignment="1">
      <alignment horizontal="center" vertical="center"/>
    </xf>
    <xf numFmtId="38" fontId="9" fillId="6" borderId="11" xfId="3" applyFont="1" applyFill="1" applyBorder="1" applyAlignment="1">
      <alignment horizontal="center" vertical="center"/>
    </xf>
    <xf numFmtId="38" fontId="9" fillId="6" borderId="12" xfId="3" applyFont="1" applyFill="1" applyBorder="1" applyAlignment="1">
      <alignment horizontal="center" vertical="center"/>
    </xf>
    <xf numFmtId="38" fontId="9" fillId="6" borderId="13" xfId="3" applyFont="1" applyFill="1" applyBorder="1" applyAlignment="1">
      <alignment horizontal="center" vertical="center"/>
    </xf>
    <xf numFmtId="38" fontId="9" fillId="0" borderId="14" xfId="3" applyFont="1" applyBorder="1" applyAlignment="1">
      <alignment horizontal="center" vertical="center" wrapText="1"/>
    </xf>
    <xf numFmtId="38" fontId="9" fillId="0" borderId="15" xfId="3" applyFont="1" applyBorder="1" applyAlignment="1">
      <alignment horizontal="center" vertical="center" wrapText="1"/>
    </xf>
    <xf numFmtId="38" fontId="9" fillId="4" borderId="16" xfId="3" applyFont="1" applyFill="1" applyBorder="1" applyProtection="1">
      <alignment vertical="center"/>
      <protection locked="0"/>
    </xf>
    <xf numFmtId="38" fontId="9" fillId="4" borderId="17" xfId="3" applyFont="1" applyFill="1" applyBorder="1" applyProtection="1">
      <alignment vertical="center"/>
      <protection locked="0"/>
    </xf>
    <xf numFmtId="38" fontId="9" fillId="4" borderId="18" xfId="3" applyFont="1" applyFill="1" applyBorder="1" applyProtection="1">
      <alignment vertical="center"/>
      <protection locked="0"/>
    </xf>
    <xf numFmtId="38" fontId="9" fillId="4" borderId="6" xfId="3" applyFont="1" applyFill="1" applyBorder="1" applyProtection="1">
      <alignment vertical="center"/>
      <protection locked="0"/>
    </xf>
    <xf numFmtId="38" fontId="9" fillId="4" borderId="4" xfId="3" applyFont="1" applyFill="1" applyBorder="1" applyProtection="1">
      <alignment vertical="center"/>
      <protection locked="0"/>
    </xf>
    <xf numFmtId="38" fontId="10" fillId="4" borderId="15" xfId="3" applyFont="1" applyFill="1" applyBorder="1" applyProtection="1">
      <alignment vertical="center"/>
      <protection locked="0"/>
    </xf>
    <xf numFmtId="38" fontId="9" fillId="0" borderId="19" xfId="3" applyFont="1" applyBorder="1" applyAlignment="1">
      <alignment horizontal="center" vertical="center" wrapText="1"/>
    </xf>
    <xf numFmtId="38" fontId="9" fillId="0" borderId="20" xfId="3" applyFont="1" applyBorder="1" applyAlignment="1">
      <alignment horizontal="center" vertical="center" wrapText="1"/>
    </xf>
    <xf numFmtId="38" fontId="9" fillId="4" borderId="21" xfId="3" applyFont="1" applyFill="1" applyBorder="1" applyProtection="1">
      <alignment vertical="center"/>
      <protection locked="0"/>
    </xf>
    <xf numFmtId="38" fontId="9" fillId="4" borderId="22" xfId="3" applyFont="1" applyFill="1" applyBorder="1" applyProtection="1">
      <alignment vertical="center"/>
      <protection locked="0"/>
    </xf>
    <xf numFmtId="38" fontId="9" fillId="4" borderId="23" xfId="3" applyFont="1" applyFill="1" applyBorder="1" applyProtection="1">
      <alignment vertical="center"/>
      <protection locked="0"/>
    </xf>
    <xf numFmtId="38" fontId="9" fillId="4" borderId="24" xfId="3" applyFont="1" applyFill="1" applyBorder="1" applyProtection="1">
      <alignment vertical="center"/>
      <protection locked="0"/>
    </xf>
    <xf numFmtId="38" fontId="10" fillId="4" borderId="25" xfId="3" applyFont="1" applyFill="1" applyBorder="1" applyProtection="1">
      <alignment vertical="center"/>
      <protection locked="0"/>
    </xf>
    <xf numFmtId="38" fontId="9" fillId="0" borderId="21" xfId="3" applyFont="1" applyBorder="1">
      <alignment vertical="center"/>
    </xf>
    <xf numFmtId="38" fontId="9" fillId="0" borderId="26" xfId="3" applyFont="1" applyBorder="1">
      <alignment vertical="center"/>
    </xf>
    <xf numFmtId="38" fontId="9" fillId="0" borderId="19" xfId="3" applyFont="1" applyBorder="1">
      <alignment vertical="center"/>
    </xf>
    <xf numFmtId="38" fontId="9" fillId="0" borderId="25" xfId="3" applyFont="1" applyBorder="1">
      <alignment vertical="center"/>
    </xf>
    <xf numFmtId="38" fontId="9" fillId="0" borderId="11" xfId="3" applyFont="1" applyBorder="1" applyAlignment="1">
      <alignment horizontal="center" vertical="center" wrapText="1"/>
    </xf>
    <xf numFmtId="38" fontId="9" fillId="0" borderId="13" xfId="3" applyFont="1" applyBorder="1" applyAlignment="1">
      <alignment horizontal="center" vertical="center" wrapText="1"/>
    </xf>
    <xf numFmtId="38" fontId="9" fillId="0" borderId="10" xfId="3" applyFont="1" applyBorder="1">
      <alignment vertical="center"/>
    </xf>
    <xf numFmtId="38" fontId="9" fillId="0" borderId="12" xfId="3" applyFont="1" applyBorder="1">
      <alignment vertical="center"/>
    </xf>
    <xf numFmtId="38" fontId="9" fillId="0" borderId="27" xfId="3" applyFont="1" applyBorder="1">
      <alignment vertical="center"/>
    </xf>
    <xf numFmtId="38" fontId="9" fillId="0" borderId="11" xfId="3" applyFont="1" applyBorder="1">
      <alignment vertical="center"/>
    </xf>
    <xf numFmtId="38" fontId="9" fillId="0" borderId="12" xfId="3" applyFont="1" applyBorder="1" applyAlignment="1">
      <alignment vertical="center"/>
    </xf>
    <xf numFmtId="38" fontId="9" fillId="0" borderId="0" xfId="3" applyFont="1">
      <alignment vertical="center"/>
    </xf>
    <xf numFmtId="38" fontId="9" fillId="4" borderId="14" xfId="3" applyFont="1" applyFill="1" applyBorder="1" applyProtection="1">
      <alignment vertical="center"/>
      <protection locked="0"/>
    </xf>
    <xf numFmtId="38" fontId="9" fillId="4" borderId="17" xfId="3" applyFont="1" applyFill="1" applyBorder="1" applyAlignment="1" applyProtection="1">
      <alignment vertical="center"/>
      <protection locked="0"/>
    </xf>
    <xf numFmtId="38" fontId="9" fillId="4" borderId="15" xfId="3" applyFont="1" applyFill="1" applyBorder="1" applyProtection="1">
      <alignment vertical="center"/>
      <protection locked="0"/>
    </xf>
    <xf numFmtId="38" fontId="9" fillId="4" borderId="19" xfId="3" applyFont="1" applyFill="1" applyBorder="1" applyProtection="1">
      <alignment vertical="center"/>
      <protection locked="0"/>
    </xf>
    <xf numFmtId="38" fontId="9" fillId="4" borderId="22" xfId="3" applyFont="1" applyFill="1" applyBorder="1" applyAlignment="1" applyProtection="1">
      <alignment vertical="center"/>
      <protection locked="0"/>
    </xf>
    <xf numFmtId="38" fontId="9" fillId="4" borderId="20" xfId="3" applyFont="1" applyFill="1" applyBorder="1" applyProtection="1">
      <alignment vertical="center"/>
      <protection locked="0"/>
    </xf>
    <xf numFmtId="38" fontId="9" fillId="0" borderId="13" xfId="3" applyFont="1" applyBorder="1">
      <alignment vertical="center"/>
    </xf>
    <xf numFmtId="38" fontId="9" fillId="5" borderId="28" xfId="3" applyFont="1" applyFill="1" applyBorder="1" applyAlignment="1">
      <alignment horizontal="center" vertical="center"/>
    </xf>
    <xf numFmtId="38" fontId="9" fillId="5" borderId="29" xfId="3" applyFont="1" applyFill="1" applyBorder="1" applyAlignment="1">
      <alignment horizontal="center" vertical="center"/>
    </xf>
    <xf numFmtId="38" fontId="9" fillId="7" borderId="30" xfId="3" applyFont="1" applyFill="1" applyBorder="1" applyProtection="1">
      <alignment vertical="center"/>
      <protection locked="0"/>
    </xf>
    <xf numFmtId="38" fontId="9" fillId="7" borderId="31" xfId="3" applyFont="1" applyFill="1" applyBorder="1" applyProtection="1">
      <alignment vertical="center"/>
      <protection locked="0"/>
    </xf>
    <xf numFmtId="0" fontId="11" fillId="0" borderId="0" xfId="2" applyFont="1">
      <alignment vertical="center"/>
    </xf>
    <xf numFmtId="0" fontId="9" fillId="0" borderId="0" xfId="2" applyFont="1">
      <alignment vertical="center"/>
    </xf>
    <xf numFmtId="38" fontId="12" fillId="0" borderId="0" xfId="3" applyFont="1">
      <alignment vertical="center"/>
    </xf>
    <xf numFmtId="0" fontId="9" fillId="0" borderId="0" xfId="2" applyFont="1" applyAlignment="1">
      <alignment horizontal="center" vertical="center"/>
    </xf>
    <xf numFmtId="0" fontId="9" fillId="0" borderId="1" xfId="2" applyFont="1" applyBorder="1">
      <alignment vertical="center"/>
    </xf>
    <xf numFmtId="38" fontId="9" fillId="0" borderId="32" xfId="3" applyFont="1" applyBorder="1">
      <alignment vertical="center"/>
    </xf>
    <xf numFmtId="38" fontId="9" fillId="0" borderId="2" xfId="3" applyFont="1" applyBorder="1">
      <alignment vertical="center"/>
    </xf>
    <xf numFmtId="0" fontId="9" fillId="0" borderId="8" xfId="2" applyFont="1" applyBorder="1">
      <alignment vertical="center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38" fontId="4" fillId="0" borderId="0" xfId="0" applyNumberFormat="1" applyFont="1" applyAlignment="1">
      <alignment horizontal="right" indent="1"/>
    </xf>
    <xf numFmtId="38" fontId="3" fillId="0" borderId="0" xfId="1" applyFont="1" applyFill="1" applyAlignment="1"/>
    <xf numFmtId="38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left" indent="2"/>
    </xf>
    <xf numFmtId="0" fontId="3" fillId="3" borderId="0" xfId="0" applyFont="1" applyFill="1"/>
    <xf numFmtId="0" fontId="3" fillId="4" borderId="0" xfId="0" applyFont="1" applyFill="1" applyAlignment="1">
      <alignment horizontal="left" indent="1"/>
    </xf>
    <xf numFmtId="0" fontId="3" fillId="2" borderId="0" xfId="0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0" fontId="4" fillId="2" borderId="0" xfId="0" applyFont="1" applyFill="1" applyAlignment="1">
      <alignment horizontal="right"/>
    </xf>
    <xf numFmtId="0" fontId="13" fillId="0" borderId="0" xfId="0" applyFont="1"/>
    <xf numFmtId="0" fontId="3" fillId="9" borderId="0" xfId="0" applyFont="1" applyFill="1" applyAlignment="1">
      <alignment horizontal="center"/>
    </xf>
    <xf numFmtId="0" fontId="3" fillId="10" borderId="0" xfId="0" applyFont="1" applyFill="1"/>
    <xf numFmtId="2" fontId="3" fillId="9" borderId="0" xfId="0" applyNumberFormat="1" applyFont="1" applyFill="1"/>
    <xf numFmtId="2" fontId="3" fillId="10" borderId="0" xfId="0" applyNumberFormat="1" applyFont="1" applyFill="1"/>
    <xf numFmtId="38" fontId="3" fillId="11" borderId="0" xfId="1" applyFont="1" applyFill="1" applyAlignment="1"/>
    <xf numFmtId="0" fontId="14" fillId="0" borderId="0" xfId="0" applyFont="1"/>
    <xf numFmtId="0" fontId="15" fillId="12" borderId="0" xfId="0" applyFont="1" applyFill="1" applyAlignment="1">
      <alignment vertical="center"/>
    </xf>
    <xf numFmtId="0" fontId="8" fillId="1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0" fontId="4" fillId="13" borderId="0" xfId="0" applyFont="1" applyFill="1"/>
    <xf numFmtId="38" fontId="3" fillId="11" borderId="0" xfId="0" applyNumberFormat="1" applyFont="1" applyFill="1"/>
    <xf numFmtId="0" fontId="3" fillId="11" borderId="0" xfId="0" applyFont="1" applyFill="1" applyAlignment="1">
      <alignment horizontal="center"/>
    </xf>
    <xf numFmtId="38" fontId="3" fillId="11" borderId="34" xfId="0" applyNumberFormat="1" applyFont="1" applyFill="1" applyBorder="1"/>
    <xf numFmtId="0" fontId="3" fillId="8" borderId="1" xfId="0" applyFont="1" applyFill="1" applyBorder="1" applyAlignment="1">
      <alignment horizontal="right"/>
    </xf>
    <xf numFmtId="0" fontId="5" fillId="8" borderId="32" xfId="0" applyFont="1" applyFill="1" applyBorder="1" applyAlignment="1">
      <alignment horizontal="right" wrapText="1"/>
    </xf>
    <xf numFmtId="38" fontId="3" fillId="8" borderId="2" xfId="1" applyFont="1" applyFill="1" applyBorder="1" applyAlignment="1"/>
    <xf numFmtId="0" fontId="3" fillId="8" borderId="35" xfId="0" applyFont="1" applyFill="1" applyBorder="1" applyAlignment="1">
      <alignment horizontal="right"/>
    </xf>
    <xf numFmtId="0" fontId="5" fillId="8" borderId="0" xfId="0" applyFont="1" applyFill="1" applyAlignment="1">
      <alignment horizontal="right" wrapText="1"/>
    </xf>
    <xf numFmtId="38" fontId="3" fillId="8" borderId="36" xfId="1" applyFont="1" applyFill="1" applyBorder="1" applyAlignment="1"/>
    <xf numFmtId="0" fontId="3" fillId="8" borderId="8" xfId="0" applyFont="1" applyFill="1" applyBorder="1" applyAlignment="1">
      <alignment horizontal="right"/>
    </xf>
    <xf numFmtId="0" fontId="5" fillId="8" borderId="33" xfId="0" applyFont="1" applyFill="1" applyBorder="1" applyAlignment="1">
      <alignment horizontal="right" wrapText="1"/>
    </xf>
    <xf numFmtId="38" fontId="3" fillId="8" borderId="9" xfId="1" applyFont="1" applyFill="1" applyBorder="1" applyAlignment="1"/>
    <xf numFmtId="0" fontId="3" fillId="8" borderId="37" xfId="0" applyFont="1" applyFill="1" applyBorder="1" applyAlignment="1">
      <alignment horizontal="right"/>
    </xf>
    <xf numFmtId="0" fontId="5" fillId="8" borderId="38" xfId="0" applyFont="1" applyFill="1" applyBorder="1" applyAlignment="1">
      <alignment horizontal="right" wrapText="1"/>
    </xf>
    <xf numFmtId="38" fontId="3" fillId="8" borderId="39" xfId="1" applyFont="1" applyFill="1" applyBorder="1" applyAlignment="1"/>
    <xf numFmtId="0" fontId="3" fillId="8" borderId="1" xfId="0" applyFont="1" applyFill="1" applyBorder="1"/>
    <xf numFmtId="0" fontId="5" fillId="8" borderId="32" xfId="0" applyFont="1" applyFill="1" applyBorder="1" applyAlignment="1">
      <alignment wrapText="1"/>
    </xf>
    <xf numFmtId="0" fontId="3" fillId="8" borderId="35" xfId="0" applyFont="1" applyFill="1" applyBorder="1"/>
    <xf numFmtId="0" fontId="5" fillId="8" borderId="0" xfId="0" applyFont="1" applyFill="1" applyAlignment="1">
      <alignment wrapText="1"/>
    </xf>
    <xf numFmtId="0" fontId="3" fillId="8" borderId="8" xfId="0" applyFont="1" applyFill="1" applyBorder="1"/>
    <xf numFmtId="0" fontId="5" fillId="8" borderId="33" xfId="0" applyFont="1" applyFill="1" applyBorder="1" applyAlignment="1">
      <alignment wrapText="1"/>
    </xf>
    <xf numFmtId="38" fontId="3" fillId="8" borderId="1" xfId="1" applyFont="1" applyFill="1" applyBorder="1" applyAlignment="1"/>
    <xf numFmtId="38" fontId="3" fillId="8" borderId="35" xfId="1" applyFont="1" applyFill="1" applyBorder="1" applyAlignment="1"/>
    <xf numFmtId="38" fontId="3" fillId="8" borderId="8" xfId="1" applyFont="1" applyFill="1" applyBorder="1" applyAlignment="1"/>
    <xf numFmtId="0" fontId="3" fillId="8" borderId="2" xfId="0" applyFont="1" applyFill="1" applyBorder="1"/>
    <xf numFmtId="0" fontId="3" fillId="8" borderId="9" xfId="0" applyFont="1" applyFill="1" applyBorder="1"/>
    <xf numFmtId="38" fontId="4" fillId="8" borderId="37" xfId="1" applyFont="1" applyFill="1" applyBorder="1" applyAlignment="1">
      <alignment horizontal="left" indent="1"/>
    </xf>
    <xf numFmtId="38" fontId="4" fillId="8" borderId="38" xfId="1" applyFont="1" applyFill="1" applyBorder="1" applyAlignment="1">
      <alignment horizontal="left" indent="1"/>
    </xf>
    <xf numFmtId="38" fontId="4" fillId="8" borderId="39" xfId="1" applyFont="1" applyFill="1" applyBorder="1" applyAlignment="1">
      <alignment horizontal="left" indent="1"/>
    </xf>
    <xf numFmtId="0" fontId="3" fillId="8" borderId="40" xfId="0" applyFont="1" applyFill="1" applyBorder="1"/>
    <xf numFmtId="0" fontId="3" fillId="8" borderId="41" xfId="0" applyFont="1" applyFill="1" applyBorder="1"/>
    <xf numFmtId="0" fontId="3" fillId="8" borderId="31" xfId="0" applyFont="1" applyFill="1" applyBorder="1"/>
    <xf numFmtId="0" fontId="3" fillId="8" borderId="34" xfId="0" applyFont="1" applyFill="1" applyBorder="1"/>
    <xf numFmtId="0" fontId="17" fillId="0" borderId="0" xfId="0" applyFont="1" applyAlignment="1">
      <alignment horizontal="center" wrapText="1"/>
    </xf>
    <xf numFmtId="38" fontId="3" fillId="8" borderId="37" xfId="1" applyFont="1" applyFill="1" applyBorder="1" applyAlignment="1"/>
    <xf numFmtId="38" fontId="5" fillId="8" borderId="38" xfId="1" applyFont="1" applyFill="1" applyBorder="1" applyAlignment="1">
      <alignment wrapText="1"/>
    </xf>
    <xf numFmtId="38" fontId="3" fillId="8" borderId="34" xfId="1" applyFont="1" applyFill="1" applyBorder="1" applyAlignment="1"/>
    <xf numFmtId="38" fontId="3" fillId="8" borderId="39" xfId="1" applyFont="1" applyFill="1" applyBorder="1" applyAlignment="1">
      <alignment horizontal="right"/>
    </xf>
    <xf numFmtId="38" fontId="3" fillId="8" borderId="2" xfId="1" applyFont="1" applyFill="1" applyBorder="1" applyAlignment="1">
      <alignment horizontal="right"/>
    </xf>
    <xf numFmtId="38" fontId="3" fillId="8" borderId="36" xfId="1" applyFont="1" applyFill="1" applyBorder="1" applyAlignment="1">
      <alignment horizontal="right"/>
    </xf>
    <xf numFmtId="38" fontId="3" fillId="8" borderId="9" xfId="1" applyFont="1" applyFill="1" applyBorder="1" applyAlignment="1">
      <alignment horizontal="right"/>
    </xf>
    <xf numFmtId="0" fontId="9" fillId="0" borderId="35" xfId="2" applyFont="1" applyBorder="1">
      <alignment vertical="center"/>
    </xf>
    <xf numFmtId="0" fontId="9" fillId="0" borderId="2" xfId="2" applyFont="1" applyBorder="1">
      <alignment vertical="center"/>
    </xf>
    <xf numFmtId="0" fontId="9" fillId="0" borderId="36" xfId="2" applyFont="1" applyBorder="1">
      <alignment vertical="center"/>
    </xf>
    <xf numFmtId="0" fontId="9" fillId="0" borderId="9" xfId="2" applyFont="1" applyBorder="1">
      <alignment vertical="center"/>
    </xf>
    <xf numFmtId="38" fontId="4" fillId="11" borderId="0" xfId="1" applyFont="1" applyFill="1" applyAlignment="1">
      <alignment horizontal="right" indent="1"/>
    </xf>
    <xf numFmtId="38" fontId="4" fillId="11" borderId="0" xfId="0" applyNumberFormat="1" applyFont="1" applyFill="1" applyAlignment="1">
      <alignment horizontal="right" indent="1"/>
    </xf>
    <xf numFmtId="38" fontId="3" fillId="0" borderId="0" xfId="0" applyNumberFormat="1" applyFont="1"/>
    <xf numFmtId="38" fontId="3" fillId="11" borderId="0" xfId="1" applyFont="1" applyFill="1" applyBorder="1" applyAlignment="1"/>
    <xf numFmtId="38" fontId="4" fillId="11" borderId="0" xfId="1" applyFont="1" applyFill="1" applyAlignment="1">
      <alignment horizontal="right" indent="2"/>
    </xf>
    <xf numFmtId="0" fontId="9" fillId="11" borderId="22" xfId="2" applyFont="1" applyFill="1" applyBorder="1">
      <alignment vertical="center"/>
    </xf>
    <xf numFmtId="38" fontId="9" fillId="11" borderId="0" xfId="3" applyFont="1" applyFill="1" applyBorder="1">
      <alignment vertical="center"/>
    </xf>
    <xf numFmtId="38" fontId="12" fillId="11" borderId="33" xfId="3" applyFont="1" applyFill="1" applyBorder="1">
      <alignment vertical="center"/>
    </xf>
    <xf numFmtId="38" fontId="9" fillId="11" borderId="30" xfId="3" applyFont="1" applyFill="1" applyBorder="1" applyProtection="1">
      <alignment vertical="center"/>
      <protection locked="0"/>
    </xf>
    <xf numFmtId="0" fontId="3" fillId="11" borderId="34" xfId="0" applyFont="1" applyFill="1" applyBorder="1"/>
    <xf numFmtId="38" fontId="13" fillId="11" borderId="0" xfId="0" applyNumberFormat="1" applyFont="1" applyFill="1"/>
    <xf numFmtId="0" fontId="18" fillId="0" borderId="0" xfId="0" applyFont="1" applyAlignment="1">
      <alignment horizontal="left"/>
    </xf>
    <xf numFmtId="38" fontId="18" fillId="0" borderId="0" xfId="1" applyFont="1" applyFill="1" applyAlignment="1"/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horizontal="left" indent="1"/>
    </xf>
    <xf numFmtId="176" fontId="18" fillId="0" borderId="0" xfId="0" applyNumberFormat="1" applyFont="1"/>
    <xf numFmtId="38" fontId="18" fillId="11" borderId="0" xfId="1" applyFont="1" applyFill="1" applyAlignment="1"/>
    <xf numFmtId="38" fontId="18" fillId="11" borderId="0" xfId="1" applyFont="1" applyFill="1" applyBorder="1" applyAlignment="1"/>
    <xf numFmtId="38" fontId="12" fillId="11" borderId="2" xfId="3" applyFont="1" applyFill="1" applyBorder="1">
      <alignment vertical="center"/>
    </xf>
    <xf numFmtId="38" fontId="12" fillId="11" borderId="9" xfId="3" applyFont="1" applyFill="1" applyBorder="1">
      <alignment vertical="center"/>
    </xf>
    <xf numFmtId="38" fontId="9" fillId="0" borderId="40" xfId="3" applyFont="1" applyBorder="1">
      <alignment vertical="center"/>
    </xf>
    <xf numFmtId="38" fontId="9" fillId="11" borderId="41" xfId="3" applyFont="1" applyFill="1" applyBorder="1">
      <alignment vertical="center"/>
    </xf>
    <xf numFmtId="38" fontId="12" fillId="11" borderId="31" xfId="3" applyFont="1" applyFill="1" applyBorder="1">
      <alignment vertical="center"/>
    </xf>
    <xf numFmtId="38" fontId="9" fillId="11" borderId="36" xfId="3" applyFont="1" applyFill="1" applyBorder="1">
      <alignment vertical="center"/>
    </xf>
    <xf numFmtId="0" fontId="15" fillId="13" borderId="0" xfId="0" applyFont="1" applyFill="1" applyAlignment="1">
      <alignment vertical="center"/>
    </xf>
    <xf numFmtId="3" fontId="8" fillId="11" borderId="22" xfId="0" applyNumberFormat="1" applyFont="1" applyFill="1" applyBorder="1" applyAlignment="1">
      <alignment vertical="center"/>
    </xf>
    <xf numFmtId="2" fontId="8" fillId="11" borderId="22" xfId="0" applyNumberFormat="1" applyFont="1" applyFill="1" applyBorder="1" applyAlignment="1">
      <alignment vertical="center"/>
    </xf>
    <xf numFmtId="177" fontId="8" fillId="11" borderId="22" xfId="1" applyNumberFormat="1" applyFont="1" applyFill="1" applyBorder="1">
      <alignment vertical="center"/>
    </xf>
    <xf numFmtId="2" fontId="8" fillId="11" borderId="22" xfId="1" applyNumberFormat="1" applyFont="1" applyFill="1" applyBorder="1">
      <alignment vertical="center"/>
    </xf>
    <xf numFmtId="0" fontId="20" fillId="0" borderId="0" xfId="0" applyFont="1" applyAlignment="1">
      <alignment horizontal="right" vertical="center"/>
    </xf>
    <xf numFmtId="0" fontId="4" fillId="13" borderId="0" xfId="0" applyFont="1" applyFill="1" applyAlignment="1">
      <alignment horizontal="center"/>
    </xf>
    <xf numFmtId="0" fontId="9" fillId="0" borderId="0" xfId="2" applyFont="1" applyAlignment="1">
      <alignment horizontal="left" vertical="center"/>
    </xf>
    <xf numFmtId="38" fontId="9" fillId="5" borderId="11" xfId="3" applyFont="1" applyFill="1" applyBorder="1" applyAlignment="1">
      <alignment horizontal="center" vertical="center"/>
    </xf>
    <xf numFmtId="38" fontId="9" fillId="11" borderId="42" xfId="3" applyFont="1" applyFill="1" applyBorder="1" applyProtection="1">
      <alignment vertical="center"/>
      <protection locked="0"/>
    </xf>
    <xf numFmtId="38" fontId="9" fillId="11" borderId="43" xfId="3" applyFont="1" applyFill="1" applyBorder="1" applyProtection="1">
      <alignment vertical="center"/>
      <protection locked="0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19" xfId="2" applyFont="1" applyBorder="1">
      <alignment vertical="center"/>
    </xf>
    <xf numFmtId="0" fontId="9" fillId="0" borderId="20" xfId="2" applyFont="1" applyBorder="1">
      <alignment vertical="center"/>
    </xf>
    <xf numFmtId="0" fontId="9" fillId="0" borderId="11" xfId="2" applyFont="1" applyBorder="1">
      <alignment vertical="center"/>
    </xf>
    <xf numFmtId="0" fontId="9" fillId="0" borderId="13" xfId="2" applyFont="1" applyBorder="1">
      <alignment vertical="center"/>
    </xf>
    <xf numFmtId="38" fontId="12" fillId="11" borderId="11" xfId="3" applyFont="1" applyFill="1" applyBorder="1">
      <alignment vertical="center"/>
    </xf>
    <xf numFmtId="38" fontId="12" fillId="11" borderId="12" xfId="3" applyFont="1" applyFill="1" applyBorder="1">
      <alignment vertical="center"/>
    </xf>
    <xf numFmtId="38" fontId="12" fillId="11" borderId="13" xfId="3" applyFont="1" applyFill="1" applyBorder="1">
      <alignment vertical="center"/>
    </xf>
    <xf numFmtId="0" fontId="11" fillId="0" borderId="35" xfId="2" applyFont="1" applyBorder="1">
      <alignment vertical="center"/>
    </xf>
    <xf numFmtId="38" fontId="12" fillId="11" borderId="0" xfId="3" applyFont="1" applyFill="1" applyBorder="1">
      <alignment vertical="center"/>
    </xf>
    <xf numFmtId="38" fontId="12" fillId="4" borderId="6" xfId="3" applyFont="1" applyFill="1" applyBorder="1">
      <alignment vertical="center"/>
    </xf>
    <xf numFmtId="38" fontId="12" fillId="4" borderId="4" xfId="3" applyFont="1" applyFill="1" applyBorder="1">
      <alignment vertical="center"/>
    </xf>
    <xf numFmtId="38" fontId="12" fillId="4" borderId="7" xfId="3" applyFont="1" applyFill="1" applyBorder="1">
      <alignment vertical="center"/>
    </xf>
    <xf numFmtId="38" fontId="12" fillId="4" borderId="19" xfId="3" applyFont="1" applyFill="1" applyBorder="1">
      <alignment vertical="center"/>
    </xf>
    <xf numFmtId="38" fontId="12" fillId="4" borderId="22" xfId="3" applyFont="1" applyFill="1" applyBorder="1">
      <alignment vertical="center"/>
    </xf>
    <xf numFmtId="38" fontId="12" fillId="4" borderId="20" xfId="3" applyFont="1" applyFill="1" applyBorder="1">
      <alignment vertical="center"/>
    </xf>
    <xf numFmtId="38" fontId="3" fillId="11" borderId="0" xfId="1" applyFont="1" applyFill="1" applyBorder="1" applyAlignment="1">
      <alignment horizontal="right" indent="1"/>
    </xf>
    <xf numFmtId="38" fontId="3" fillId="11" borderId="0" xfId="0" applyNumberFormat="1" applyFont="1" applyFill="1" applyAlignment="1">
      <alignment horizontal="right"/>
    </xf>
    <xf numFmtId="38" fontId="17" fillId="11" borderId="0" xfId="1" applyFont="1" applyFill="1" applyBorder="1" applyAlignment="1">
      <alignment horizontal="right" indent="1"/>
    </xf>
    <xf numFmtId="38" fontId="17" fillId="11" borderId="0" xfId="0" applyNumberFormat="1" applyFont="1" applyFill="1" applyAlignment="1">
      <alignment horizontal="right" wrapText="1" indent="1"/>
    </xf>
    <xf numFmtId="38" fontId="17" fillId="11" borderId="0" xfId="0" applyNumberFormat="1" applyFont="1" applyFill="1" applyAlignment="1">
      <alignment horizontal="right" indent="1"/>
    </xf>
    <xf numFmtId="38" fontId="3" fillId="11" borderId="0" xfId="0" applyNumberFormat="1" applyFont="1" applyFill="1" applyAlignment="1">
      <alignment horizontal="right" indent="1"/>
    </xf>
    <xf numFmtId="0" fontId="22" fillId="0" borderId="0" xfId="0" applyFont="1"/>
    <xf numFmtId="0" fontId="9" fillId="0" borderId="44" xfId="2" applyFont="1" applyBorder="1">
      <alignment vertical="center"/>
    </xf>
    <xf numFmtId="38" fontId="9" fillId="11" borderId="47" xfId="3" applyFont="1" applyFill="1" applyBorder="1" applyProtection="1">
      <alignment vertical="center"/>
      <protection locked="0"/>
    </xf>
    <xf numFmtId="38" fontId="12" fillId="11" borderId="44" xfId="3" applyFont="1" applyFill="1" applyBorder="1">
      <alignment vertical="center"/>
    </xf>
    <xf numFmtId="38" fontId="12" fillId="11" borderId="46" xfId="3" applyFont="1" applyFill="1" applyBorder="1">
      <alignment vertical="center"/>
    </xf>
    <xf numFmtId="38" fontId="12" fillId="11" borderId="45" xfId="3" applyFont="1" applyFill="1" applyBorder="1">
      <alignment vertical="center"/>
    </xf>
    <xf numFmtId="38" fontId="9" fillId="0" borderId="1" xfId="3" applyFont="1" applyFill="1" applyBorder="1" applyAlignment="1">
      <alignment horizontal="center" vertical="center" shrinkToFit="1"/>
    </xf>
    <xf numFmtId="38" fontId="9" fillId="0" borderId="2" xfId="3" applyFont="1" applyFill="1" applyBorder="1" applyAlignment="1">
      <alignment horizontal="center" vertical="center" shrinkToFit="1"/>
    </xf>
    <xf numFmtId="38" fontId="9" fillId="5" borderId="3" xfId="3" applyFont="1" applyFill="1" applyBorder="1" applyAlignment="1">
      <alignment horizontal="center" vertical="center"/>
    </xf>
    <xf numFmtId="38" fontId="9" fillId="5" borderId="4" xfId="3" applyFont="1" applyFill="1" applyBorder="1" applyAlignment="1">
      <alignment horizontal="center" vertical="center"/>
    </xf>
    <xf numFmtId="38" fontId="9" fillId="5" borderId="5" xfId="3" applyFont="1" applyFill="1" applyBorder="1" applyAlignment="1">
      <alignment horizontal="center" vertical="center"/>
    </xf>
    <xf numFmtId="38" fontId="9" fillId="6" borderId="6" xfId="3" applyFont="1" applyFill="1" applyBorder="1" applyAlignment="1">
      <alignment horizontal="center" vertical="center"/>
    </xf>
    <xf numFmtId="38" fontId="9" fillId="6" borderId="4" xfId="3" applyFont="1" applyFill="1" applyBorder="1" applyAlignment="1">
      <alignment horizontal="center" vertical="center"/>
    </xf>
    <xf numFmtId="38" fontId="9" fillId="6" borderId="7" xfId="3" applyFont="1" applyFill="1" applyBorder="1" applyAlignment="1">
      <alignment horizontal="center" vertical="center"/>
    </xf>
    <xf numFmtId="38" fontId="9" fillId="4" borderId="8" xfId="3" applyFont="1" applyFill="1" applyBorder="1" applyAlignment="1" applyProtection="1">
      <alignment horizontal="center" vertical="center" shrinkToFit="1"/>
      <protection locked="0"/>
    </xf>
    <xf numFmtId="38" fontId="9" fillId="4" borderId="9" xfId="3" applyFont="1" applyFill="1" applyBorder="1" applyAlignment="1" applyProtection="1">
      <alignment horizontal="center" vertical="center" shrinkToFit="1"/>
      <protection locked="0"/>
    </xf>
    <xf numFmtId="38" fontId="9" fillId="0" borderId="8" xfId="3" applyFont="1" applyFill="1" applyBorder="1" applyAlignment="1" applyProtection="1">
      <alignment horizontal="center" vertical="center" shrinkToFit="1"/>
      <protection locked="0"/>
    </xf>
    <xf numFmtId="38" fontId="9" fillId="0" borderId="9" xfId="3" applyFont="1" applyFill="1" applyBorder="1" applyAlignment="1" applyProtection="1">
      <alignment horizontal="center" vertical="center" shrinkToFit="1"/>
      <protection locked="0"/>
    </xf>
    <xf numFmtId="38" fontId="9" fillId="5" borderId="6" xfId="3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1EF4DF94-78C5-4875-9C60-1DDE792B4BB4}"/>
    <cellStyle name="標準" xfId="0" builtinId="0"/>
    <cellStyle name="標準 2" xfId="2" xr:uid="{F52F4DA8-F4EE-4726-BEFA-93ECCE306AB6}"/>
  </cellStyles>
  <dxfs count="0"/>
  <tableStyles count="0" defaultTableStyle="TableStyleMedium2" defaultPivotStyle="PivotStyleLight16"/>
  <colors>
    <mruColors>
      <color rgb="FFE7F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194455</xdr:colOff>
      <xdr:row>14</xdr:row>
      <xdr:rowOff>26368</xdr:rowOff>
    </xdr:from>
    <xdr:to>
      <xdr:col>14</xdr:col>
      <xdr:colOff>367637</xdr:colOff>
      <xdr:row>27</xdr:row>
      <xdr:rowOff>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BFD1E49-3B5D-5EE6-4F30-CE78BD852598}"/>
            </a:ext>
          </a:extLst>
        </xdr:cNvPr>
        <xdr:cNvSpPr/>
      </xdr:nvSpPr>
      <xdr:spPr>
        <a:xfrm>
          <a:off x="13148455" y="3388133"/>
          <a:ext cx="5787329" cy="3075505"/>
        </a:xfrm>
        <a:prstGeom prst="rect">
          <a:avLst/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基本的には、シート１の現状値（</a:t>
          </a:r>
          <a:r>
            <a:rPr kumimoji="1" lang="en-US" altLang="ja-JP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</a:t>
          </a: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列）の黄色セルと、シート２の生産品目①を入力することで、目標年の数値が自動で算出されるようになっております。</a:t>
          </a:r>
          <a:endParaRPr kumimoji="1" lang="en-US" altLang="ja-JP" sz="14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（水色セルは数式が入力されています。）</a:t>
          </a:r>
          <a:endParaRPr kumimoji="1" lang="en-US" altLang="ja-JP" sz="14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4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個別要因として、目標年の数値の増加が抑制できる場合は、</a:t>
          </a:r>
          <a:r>
            <a:rPr kumimoji="1" lang="en-US" altLang="ja-JP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H</a:t>
          </a: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列に数値や数式を入力し、</a:t>
          </a:r>
          <a:r>
            <a:rPr kumimoji="1" lang="en-US" altLang="ja-JP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</a:t>
          </a: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列に個別要因を記載してください。</a:t>
          </a:r>
          <a:endParaRPr kumimoji="1" lang="en-US" altLang="ja-JP" sz="14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4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また、費目の名称が異なる場合は修正いただいて構いません。</a:t>
          </a:r>
          <a:endParaRPr kumimoji="1" lang="en-US" altLang="ja-JP" sz="14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対応する費目が無い場合、行を追加してください。</a:t>
          </a:r>
          <a:endParaRPr kumimoji="1" lang="en-US" altLang="ja-JP" sz="14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512004</xdr:colOff>
      <xdr:row>6</xdr:row>
      <xdr:rowOff>124073</xdr:rowOff>
    </xdr:from>
    <xdr:to>
      <xdr:col>22</xdr:col>
      <xdr:colOff>333598</xdr:colOff>
      <xdr:row>17</xdr:row>
      <xdr:rowOff>188954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E4D932-C4F8-4E17-97F8-2440E8AAAE72}"/>
            </a:ext>
          </a:extLst>
        </xdr:cNvPr>
        <xdr:cNvSpPr txBox="1"/>
      </xdr:nvSpPr>
      <xdr:spPr>
        <a:xfrm>
          <a:off x="12103929" y="1352798"/>
          <a:ext cx="5393719" cy="231278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計画対象品目について、</a:t>
          </a:r>
          <a:r>
            <a:rPr kumimoji="1" lang="ja-JP" altLang="en-US" sz="1100" u="sng">
              <a:solidFill>
                <a:srgbClr val="FF0000"/>
              </a:solidFill>
            </a:rPr>
            <a:t>クリーム色のセル</a:t>
          </a:r>
          <a:r>
            <a:rPr kumimoji="1" lang="ja-JP" altLang="en-US" sz="1100">
              <a:solidFill>
                <a:srgbClr val="FF0000"/>
              </a:solidFill>
            </a:rPr>
            <a:t>に記入してください。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①過去の実績を記入。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②今後の計画を記入。考え方は以下のとおりです。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・「反収」「単価」は過去実績の平均値を基本としてください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（外れ値があれば除いても構いません）。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・「反収」「単価」の数字は、５年間「同じ」数字を入力してください。</a:t>
          </a:r>
          <a:br>
            <a:rPr kumimoji="1" lang="en-US" altLang="ja-JP" sz="1100">
              <a:solidFill>
                <a:srgbClr val="FF0000"/>
              </a:solidFill>
            </a:rPr>
          </a:br>
          <a:r>
            <a:rPr kumimoji="1" lang="ja-JP" altLang="en-US" sz="1100">
              <a:solidFill>
                <a:srgbClr val="FF0000"/>
              </a:solidFill>
            </a:rPr>
            <a:t>　（上昇が見込まれる確実な要素があれば、この限りではありません）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複数品目の場合は、生産品目②以降の欄に、同様に記載してください。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96"/>
  <sheetViews>
    <sheetView tabSelected="1" zoomScale="85" zoomScaleNormal="85"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I19" sqref="I19"/>
    </sheetView>
  </sheetViews>
  <sheetFormatPr defaultColWidth="9" defaultRowHeight="19"/>
  <cols>
    <col min="1" max="1" width="11.1640625" style="1" bestFit="1" customWidth="1"/>
    <col min="2" max="2" width="34.33203125" style="1" bestFit="1" customWidth="1"/>
    <col min="3" max="3" width="17.4140625" style="2" customWidth="1"/>
    <col min="4" max="4" width="17.4140625" style="7" customWidth="1"/>
    <col min="5" max="6" width="17.4140625" style="1" customWidth="1"/>
    <col min="7" max="7" width="9" style="1"/>
    <col min="8" max="8" width="21.5" style="1" bestFit="1" customWidth="1"/>
    <col min="9" max="9" width="24.6640625" style="1" customWidth="1"/>
    <col min="10" max="10" width="22.5" style="1" bestFit="1" customWidth="1"/>
    <col min="11" max="11" width="8.5" style="1" bestFit="1" customWidth="1"/>
    <col min="12" max="12" width="24.75" style="1" bestFit="1" customWidth="1"/>
    <col min="13" max="16384" width="9" style="1"/>
  </cols>
  <sheetData>
    <row r="1" spans="2:12">
      <c r="E1" s="161" t="s">
        <v>137</v>
      </c>
      <c r="H1" s="84"/>
    </row>
    <row r="2" spans="2:12">
      <c r="B2" s="84" t="s">
        <v>131</v>
      </c>
      <c r="C2" s="62" t="s">
        <v>56</v>
      </c>
      <c r="D2" s="118" t="s">
        <v>57</v>
      </c>
      <c r="E2" s="161" t="s">
        <v>58</v>
      </c>
      <c r="F2" s="86" t="s">
        <v>46</v>
      </c>
      <c r="G2" s="63" t="s">
        <v>12</v>
      </c>
      <c r="H2" s="161" t="s">
        <v>132</v>
      </c>
      <c r="J2" s="71" t="s">
        <v>109</v>
      </c>
      <c r="K2" s="1" t="s">
        <v>110</v>
      </c>
      <c r="L2" s="72" t="s">
        <v>111</v>
      </c>
    </row>
    <row r="3" spans="2:12" ht="19.5" thickBot="1">
      <c r="B3" s="1" t="s">
        <v>134</v>
      </c>
      <c r="C3" s="185">
        <f>シート２_経営実績・計画把握表!C5</f>
        <v>0</v>
      </c>
      <c r="D3" s="186">
        <f>シート２_経営実績・計画把握表!D5</f>
        <v>0</v>
      </c>
      <c r="E3" s="187">
        <f>シート２_経営実績・計画把握表!E5</f>
        <v>0</v>
      </c>
      <c r="F3" s="188" t="str">
        <f>シート２_経営実績・計画把握表!F5</f>
        <v/>
      </c>
      <c r="H3" s="85">
        <f>シート２_経営実績・計画把握表!K5</f>
        <v>0</v>
      </c>
      <c r="I3" s="1" t="s">
        <v>133</v>
      </c>
    </row>
    <row r="4" spans="2:12" ht="19.5" thickBot="1">
      <c r="B4" s="1" t="s">
        <v>135</v>
      </c>
      <c r="C4" s="183">
        <f>シート２_経営実績・計画把握表!C59</f>
        <v>0</v>
      </c>
      <c r="D4" s="183">
        <f>シート２_経営実績・計画把握表!D59</f>
        <v>0</v>
      </c>
      <c r="E4" s="183">
        <f>シート２_経営実績・計画把握表!E59</f>
        <v>0</v>
      </c>
      <c r="F4" s="184">
        <f>シート２_経営実績・計画把握表!F59</f>
        <v>0</v>
      </c>
      <c r="H4" s="85">
        <f>シート２_経営実績・計画把握表!K59</f>
        <v>0</v>
      </c>
      <c r="I4" s="139" t="str">
        <f>IFERROR(シート２_経営実績・計画把握表!M44,"")</f>
        <v/>
      </c>
    </row>
    <row r="5" spans="2:12">
      <c r="H5" s="189" t="s">
        <v>152</v>
      </c>
    </row>
    <row r="6" spans="2:12" ht="19.5" thickBot="1">
      <c r="B6" s="3" t="s">
        <v>3</v>
      </c>
      <c r="C6" s="6"/>
      <c r="I6" s="76" t="s">
        <v>114</v>
      </c>
    </row>
    <row r="7" spans="2:12" ht="19.5" thickBot="1">
      <c r="B7" s="1" t="s">
        <v>4</v>
      </c>
      <c r="C7" s="111"/>
      <c r="D7" s="112"/>
      <c r="E7" s="113"/>
      <c r="F7" s="85" t="str">
        <f>IFERROR(AVERAGE(C7:E7),"")</f>
        <v/>
      </c>
      <c r="H7" s="87">
        <f>シート２_経営実績・計画把握表!K45</f>
        <v>0</v>
      </c>
      <c r="I7" s="76" t="s">
        <v>130</v>
      </c>
    </row>
    <row r="8" spans="2:12">
      <c r="B8" s="4"/>
      <c r="E8" s="2"/>
      <c r="I8" s="76"/>
    </row>
    <row r="9" spans="2:12" ht="19.5" thickBot="1">
      <c r="B9" s="1" t="s">
        <v>5</v>
      </c>
      <c r="C9" s="130">
        <f t="shared" ref="C9:D9" si="0">C10+C11+C12-C13</f>
        <v>0</v>
      </c>
      <c r="D9" s="130">
        <f t="shared" si="0"/>
        <v>0</v>
      </c>
      <c r="E9" s="130">
        <f>E10+E11+E12-E13</f>
        <v>0</v>
      </c>
      <c r="F9" s="85">
        <f>IFERROR(AVERAGE(C9:E9),"")</f>
        <v>0</v>
      </c>
      <c r="H9" s="130" t="str">
        <f>IFERROR(H10+H11+H12-H13,"")</f>
        <v/>
      </c>
      <c r="I9" s="76"/>
    </row>
    <row r="10" spans="2:12">
      <c r="B10" s="4" t="s">
        <v>51</v>
      </c>
      <c r="C10" s="100"/>
      <c r="D10" s="101"/>
      <c r="E10" s="90"/>
      <c r="H10" s="114" t="str">
        <f>IFERROR(I$4*E10,"")</f>
        <v/>
      </c>
      <c r="I10" s="76" t="s">
        <v>136</v>
      </c>
    </row>
    <row r="11" spans="2:12">
      <c r="B11" s="4" t="s">
        <v>52</v>
      </c>
      <c r="C11" s="102"/>
      <c r="D11" s="103"/>
      <c r="E11" s="93"/>
      <c r="H11" s="115" t="str">
        <f t="shared" ref="H11:H13" si="1">IFERROR(I$4*E11,"")</f>
        <v/>
      </c>
      <c r="I11" s="76"/>
    </row>
    <row r="12" spans="2:12">
      <c r="B12" s="4" t="s">
        <v>59</v>
      </c>
      <c r="C12" s="102"/>
      <c r="D12" s="103"/>
      <c r="E12" s="93"/>
      <c r="H12" s="115" t="str">
        <f t="shared" si="1"/>
        <v/>
      </c>
      <c r="I12" s="76"/>
    </row>
    <row r="13" spans="2:12" ht="19.5" thickBot="1">
      <c r="B13" s="4" t="s">
        <v>53</v>
      </c>
      <c r="C13" s="104"/>
      <c r="D13" s="105"/>
      <c r="E13" s="96"/>
      <c r="H13" s="116" t="str">
        <f t="shared" si="1"/>
        <v/>
      </c>
      <c r="I13" s="76"/>
    </row>
    <row r="14" spans="2:12">
      <c r="B14" s="4"/>
      <c r="E14" s="2"/>
      <c r="I14" s="76"/>
    </row>
    <row r="15" spans="2:12">
      <c r="B15" s="1" t="s">
        <v>60</v>
      </c>
      <c r="C15" s="131">
        <f>C7-C9</f>
        <v>0</v>
      </c>
      <c r="D15" s="131">
        <f>D7-D9</f>
        <v>0</v>
      </c>
      <c r="E15" s="131">
        <f>E7-E9</f>
        <v>0</v>
      </c>
      <c r="F15" s="85">
        <f>IFERROR(AVERAGE(C15:E15),"")</f>
        <v>0</v>
      </c>
      <c r="H15" s="131" t="str">
        <f>IFERROR(H7-H9,"")</f>
        <v/>
      </c>
      <c r="I15" s="76"/>
    </row>
    <row r="16" spans="2:12">
      <c r="B16" s="4"/>
      <c r="I16" s="76"/>
    </row>
    <row r="17" spans="2:9">
      <c r="B17" s="1" t="s">
        <v>6</v>
      </c>
      <c r="C17" s="131">
        <f t="shared" ref="C17:D17" si="2">C24</f>
        <v>0</v>
      </c>
      <c r="D17" s="131">
        <f t="shared" si="2"/>
        <v>0</v>
      </c>
      <c r="E17" s="131">
        <f>E24</f>
        <v>0</v>
      </c>
      <c r="F17" s="85">
        <f t="shared" ref="F17:F18" si="3">IFERROR(AVERAGE(C17:E17),"")</f>
        <v>0</v>
      </c>
      <c r="H17" s="131">
        <f>H24</f>
        <v>0</v>
      </c>
      <c r="I17" s="76"/>
    </row>
    <row r="18" spans="2:9">
      <c r="B18" s="69" t="s">
        <v>2</v>
      </c>
      <c r="C18" s="131">
        <f t="shared" ref="C18:D18" si="4">C15-C17</f>
        <v>0</v>
      </c>
      <c r="D18" s="131">
        <f t="shared" si="4"/>
        <v>0</v>
      </c>
      <c r="E18" s="131">
        <f>E15-E17</f>
        <v>0</v>
      </c>
      <c r="F18" s="85">
        <f t="shared" si="3"/>
        <v>0</v>
      </c>
      <c r="G18" s="3"/>
      <c r="H18" s="131" t="str">
        <f>IFERROR(H15-H17,"")</f>
        <v/>
      </c>
      <c r="I18" s="76"/>
    </row>
    <row r="19" spans="2:9">
      <c r="I19" s="76"/>
    </row>
    <row r="20" spans="2:9" ht="19.5" thickBot="1">
      <c r="B20" s="1" t="s">
        <v>9</v>
      </c>
      <c r="C20" s="133">
        <f>SUM(C21:C22)</f>
        <v>0</v>
      </c>
      <c r="D20" s="133">
        <f t="shared" ref="D20:E20" si="5">SUM(D21:D22)</f>
        <v>0</v>
      </c>
      <c r="E20" s="133">
        <f t="shared" si="5"/>
        <v>0</v>
      </c>
      <c r="F20" s="85">
        <f>IFERROR(AVERAGE(C20:E20),"")</f>
        <v>0</v>
      </c>
      <c r="H20" s="133">
        <f>SUM(H21:H22)</f>
        <v>0</v>
      </c>
      <c r="I20" s="76"/>
    </row>
    <row r="21" spans="2:9">
      <c r="B21" s="4" t="s">
        <v>8</v>
      </c>
      <c r="C21" s="106"/>
      <c r="D21" s="101"/>
      <c r="E21" s="109"/>
      <c r="F21" s="132"/>
      <c r="H21" s="114" t="str">
        <f>IFERROR(I$4*E21,"")</f>
        <v/>
      </c>
      <c r="I21" s="76"/>
    </row>
    <row r="22" spans="2:9" ht="19.5" thickBot="1">
      <c r="B22" s="4" t="s">
        <v>7</v>
      </c>
      <c r="C22" s="108"/>
      <c r="D22" s="105"/>
      <c r="E22" s="110"/>
      <c r="F22" s="132"/>
      <c r="H22" s="116" t="str">
        <f>IFERROR(I$4*E22,"")</f>
        <v/>
      </c>
      <c r="I22" s="76"/>
    </row>
    <row r="23" spans="2:9">
      <c r="I23" s="76"/>
    </row>
    <row r="24" spans="2:9" ht="19.5" thickBot="1">
      <c r="B24" s="3" t="s">
        <v>1</v>
      </c>
      <c r="C24" s="60">
        <f t="shared" ref="C24:D24" si="6">SUM(C25:C41)</f>
        <v>0</v>
      </c>
      <c r="D24" s="60">
        <f t="shared" si="6"/>
        <v>0</v>
      </c>
      <c r="E24" s="60">
        <f>SUM(E25:E41)</f>
        <v>0</v>
      </c>
      <c r="F24" s="85">
        <f>IFERROR(AVERAGE(C24:E24),"")</f>
        <v>0</v>
      </c>
      <c r="H24" s="131">
        <f>SUM(H25:H41)</f>
        <v>0</v>
      </c>
      <c r="I24" s="76"/>
    </row>
    <row r="25" spans="2:9">
      <c r="B25" s="64" t="s">
        <v>61</v>
      </c>
      <c r="C25" s="106"/>
      <c r="D25" s="101"/>
      <c r="E25" s="90"/>
      <c r="H25" s="114" t="str">
        <f t="shared" ref="H25:H41" si="7">IFERROR(I$4*E25,"")</f>
        <v/>
      </c>
      <c r="I25" s="76"/>
    </row>
    <row r="26" spans="2:9">
      <c r="B26" s="64" t="s">
        <v>62</v>
      </c>
      <c r="C26" s="107"/>
      <c r="D26" s="103"/>
      <c r="E26" s="93"/>
      <c r="H26" s="115" t="str">
        <f t="shared" si="7"/>
        <v/>
      </c>
      <c r="I26" s="76"/>
    </row>
    <row r="27" spans="2:9">
      <c r="B27" s="4" t="s">
        <v>63</v>
      </c>
      <c r="C27" s="107"/>
      <c r="D27" s="103"/>
      <c r="E27" s="93"/>
      <c r="H27" s="115" t="str">
        <f t="shared" si="7"/>
        <v/>
      </c>
      <c r="I27" s="76"/>
    </row>
    <row r="28" spans="2:9">
      <c r="B28" s="4" t="s">
        <v>54</v>
      </c>
      <c r="C28" s="107"/>
      <c r="D28" s="103"/>
      <c r="E28" s="93"/>
      <c r="H28" s="115" t="str">
        <f t="shared" si="7"/>
        <v/>
      </c>
      <c r="I28" s="76"/>
    </row>
    <row r="29" spans="2:9">
      <c r="B29" s="4" t="s">
        <v>64</v>
      </c>
      <c r="C29" s="107"/>
      <c r="D29" s="103"/>
      <c r="E29" s="93"/>
      <c r="H29" s="115" t="str">
        <f t="shared" si="7"/>
        <v/>
      </c>
      <c r="I29" s="76"/>
    </row>
    <row r="30" spans="2:9">
      <c r="B30" s="4" t="s">
        <v>65</v>
      </c>
      <c r="C30" s="107"/>
      <c r="D30" s="103"/>
      <c r="E30" s="93"/>
      <c r="H30" s="115" t="str">
        <f t="shared" si="7"/>
        <v/>
      </c>
      <c r="I30" s="76"/>
    </row>
    <row r="31" spans="2:9">
      <c r="B31" s="4" t="s">
        <v>66</v>
      </c>
      <c r="C31" s="107"/>
      <c r="D31" s="103"/>
      <c r="E31" s="93"/>
      <c r="H31" s="115" t="str">
        <f t="shared" si="7"/>
        <v/>
      </c>
      <c r="I31" s="76"/>
    </row>
    <row r="32" spans="2:9">
      <c r="B32" s="4" t="s">
        <v>67</v>
      </c>
      <c r="C32" s="107"/>
      <c r="D32" s="103"/>
      <c r="E32" s="93"/>
      <c r="H32" s="115" t="str">
        <f t="shared" si="7"/>
        <v/>
      </c>
      <c r="I32" s="76"/>
    </row>
    <row r="33" spans="2:9">
      <c r="B33" s="4" t="s">
        <v>68</v>
      </c>
      <c r="C33" s="107"/>
      <c r="D33" s="103"/>
      <c r="E33" s="93"/>
      <c r="H33" s="115" t="str">
        <f t="shared" si="7"/>
        <v/>
      </c>
      <c r="I33" s="76"/>
    </row>
    <row r="34" spans="2:9">
      <c r="B34" s="4" t="s">
        <v>104</v>
      </c>
      <c r="C34" s="107"/>
      <c r="D34" s="103"/>
      <c r="E34" s="93"/>
      <c r="H34" s="115" t="str">
        <f t="shared" si="7"/>
        <v/>
      </c>
      <c r="I34" s="76"/>
    </row>
    <row r="35" spans="2:9">
      <c r="B35" s="4" t="s">
        <v>69</v>
      </c>
      <c r="C35" s="107"/>
      <c r="D35" s="103"/>
      <c r="E35" s="93"/>
      <c r="H35" s="115" t="str">
        <f t="shared" si="7"/>
        <v/>
      </c>
      <c r="I35" s="76"/>
    </row>
    <row r="36" spans="2:9">
      <c r="B36" s="4" t="s">
        <v>70</v>
      </c>
      <c r="C36" s="107"/>
      <c r="D36" s="103"/>
      <c r="E36" s="93"/>
      <c r="H36" s="115" t="str">
        <f t="shared" si="7"/>
        <v/>
      </c>
      <c r="I36" s="76"/>
    </row>
    <row r="37" spans="2:9">
      <c r="B37" s="4" t="s">
        <v>71</v>
      </c>
      <c r="C37" s="107"/>
      <c r="D37" s="103"/>
      <c r="E37" s="93"/>
      <c r="H37" s="115" t="str">
        <f t="shared" si="7"/>
        <v/>
      </c>
      <c r="I37" s="76"/>
    </row>
    <row r="38" spans="2:9">
      <c r="B38" s="4" t="s">
        <v>72</v>
      </c>
      <c r="C38" s="107"/>
      <c r="D38" s="103"/>
      <c r="E38" s="93"/>
      <c r="H38" s="115" t="str">
        <f t="shared" si="7"/>
        <v/>
      </c>
      <c r="I38" s="76"/>
    </row>
    <row r="39" spans="2:9">
      <c r="B39" s="4" t="s">
        <v>73</v>
      </c>
      <c r="C39" s="107"/>
      <c r="D39" s="103"/>
      <c r="E39" s="93"/>
      <c r="H39" s="115" t="str">
        <f t="shared" si="7"/>
        <v/>
      </c>
      <c r="I39" s="76"/>
    </row>
    <row r="40" spans="2:9">
      <c r="B40" s="4" t="s">
        <v>74</v>
      </c>
      <c r="C40" s="107"/>
      <c r="D40" s="103"/>
      <c r="E40" s="93"/>
      <c r="H40" s="115" t="str">
        <f t="shared" si="7"/>
        <v/>
      </c>
      <c r="I40" s="76"/>
    </row>
    <row r="41" spans="2:9" ht="19.5" thickBot="1">
      <c r="B41" s="4" t="s">
        <v>75</v>
      </c>
      <c r="C41" s="108"/>
      <c r="D41" s="105"/>
      <c r="E41" s="96"/>
      <c r="H41" s="116" t="str">
        <f t="shared" si="7"/>
        <v/>
      </c>
      <c r="I41" s="76"/>
    </row>
    <row r="42" spans="2:9">
      <c r="I42" s="76"/>
    </row>
    <row r="43" spans="2:9" ht="19.5" thickBot="1">
      <c r="B43" s="3" t="s">
        <v>10</v>
      </c>
      <c r="I43" s="76"/>
    </row>
    <row r="44" spans="2:9">
      <c r="B44" s="4" t="s">
        <v>76</v>
      </c>
      <c r="C44" s="100"/>
      <c r="D44" s="101"/>
      <c r="E44" s="90"/>
      <c r="H44" s="114" t="str">
        <f t="shared" ref="H44:H47" si="8">IFERROR(I$4*E44,"")</f>
        <v/>
      </c>
      <c r="I44" s="76"/>
    </row>
    <row r="45" spans="2:9">
      <c r="B45" s="4" t="s">
        <v>77</v>
      </c>
      <c r="C45" s="102"/>
      <c r="D45" s="103"/>
      <c r="E45" s="93"/>
      <c r="H45" s="115" t="str">
        <f t="shared" si="8"/>
        <v/>
      </c>
      <c r="I45" s="76"/>
    </row>
    <row r="46" spans="2:9">
      <c r="B46" s="4" t="s">
        <v>78</v>
      </c>
      <c r="C46" s="102"/>
      <c r="D46" s="103"/>
      <c r="E46" s="93"/>
      <c r="H46" s="115" t="str">
        <f t="shared" si="8"/>
        <v/>
      </c>
      <c r="I46" s="76"/>
    </row>
    <row r="47" spans="2:9" ht="19.5" thickBot="1">
      <c r="B47" s="4" t="s">
        <v>79</v>
      </c>
      <c r="C47" s="104"/>
      <c r="D47" s="105"/>
      <c r="E47" s="96"/>
      <c r="H47" s="116" t="str">
        <f t="shared" si="8"/>
        <v/>
      </c>
      <c r="I47" s="76"/>
    </row>
    <row r="48" spans="2:9" ht="19.5" thickBot="1">
      <c r="B48" s="65" t="s">
        <v>80</v>
      </c>
      <c r="C48" s="130">
        <f t="shared" ref="C48:D48" si="9">SUM(C44:C47)</f>
        <v>0</v>
      </c>
      <c r="D48" s="130">
        <f t="shared" si="9"/>
        <v>0</v>
      </c>
      <c r="E48" s="130">
        <f>SUM(E44:E47)</f>
        <v>0</v>
      </c>
      <c r="F48" s="85">
        <f>IFERROR(AVERAGE(C48:E48),"")</f>
        <v>0</v>
      </c>
      <c r="H48" s="130">
        <f>SUM(H44:H47)</f>
        <v>0</v>
      </c>
      <c r="I48" s="76"/>
    </row>
    <row r="49" spans="2:9" ht="19.5" thickBot="1">
      <c r="B49" s="4" t="s">
        <v>54</v>
      </c>
      <c r="C49" s="97"/>
      <c r="D49" s="98"/>
      <c r="E49" s="122"/>
      <c r="H49" s="117" t="str">
        <f>IFERROR(I$4*E49,"")</f>
        <v/>
      </c>
      <c r="I49" s="76"/>
    </row>
    <row r="50" spans="2:9" ht="19.5" thickBot="1">
      <c r="B50" s="5" t="s">
        <v>81</v>
      </c>
      <c r="C50" s="130">
        <f>SUM(C49)</f>
        <v>0</v>
      </c>
      <c r="D50" s="130">
        <f t="shared" ref="D50" si="10">SUM(D49)</f>
        <v>0</v>
      </c>
      <c r="E50" s="130">
        <f>SUM(E49)</f>
        <v>0</v>
      </c>
      <c r="F50" s="85">
        <f>IFERROR(AVERAGE(C50:E50),"")</f>
        <v>0</v>
      </c>
      <c r="H50" s="130">
        <f>SUM(H49)</f>
        <v>0</v>
      </c>
      <c r="I50" s="76"/>
    </row>
    <row r="51" spans="2:9">
      <c r="B51" s="4" t="s">
        <v>82</v>
      </c>
      <c r="C51" s="88"/>
      <c r="D51" s="89"/>
      <c r="E51" s="123"/>
      <c r="H51" s="114" t="str">
        <f t="shared" ref="H51:H56" si="11">IFERROR(I$4*E51,"")</f>
        <v/>
      </c>
      <c r="I51" s="76"/>
    </row>
    <row r="52" spans="2:9">
      <c r="B52" s="4" t="s">
        <v>83</v>
      </c>
      <c r="C52" s="91"/>
      <c r="D52" s="92"/>
      <c r="E52" s="124"/>
      <c r="H52" s="115" t="str">
        <f t="shared" si="11"/>
        <v/>
      </c>
      <c r="I52" s="76"/>
    </row>
    <row r="53" spans="2:9">
      <c r="B53" s="4" t="s">
        <v>84</v>
      </c>
      <c r="C53" s="91"/>
      <c r="D53" s="92"/>
      <c r="E53" s="124"/>
      <c r="H53" s="115" t="str">
        <f t="shared" si="11"/>
        <v/>
      </c>
      <c r="I53" s="76"/>
    </row>
    <row r="54" spans="2:9">
      <c r="B54" s="4" t="s">
        <v>85</v>
      </c>
      <c r="C54" s="91"/>
      <c r="D54" s="92"/>
      <c r="E54" s="124"/>
      <c r="H54" s="115" t="str">
        <f t="shared" si="11"/>
        <v/>
      </c>
      <c r="I54" s="76"/>
    </row>
    <row r="55" spans="2:9">
      <c r="B55" s="4" t="s">
        <v>86</v>
      </c>
      <c r="C55" s="91"/>
      <c r="D55" s="92"/>
      <c r="E55" s="124"/>
      <c r="H55" s="115" t="str">
        <f t="shared" si="11"/>
        <v/>
      </c>
      <c r="I55" s="76"/>
    </row>
    <row r="56" spans="2:9" ht="19.5" thickBot="1">
      <c r="B56" s="4" t="s">
        <v>87</v>
      </c>
      <c r="C56" s="94"/>
      <c r="D56" s="95"/>
      <c r="E56" s="125"/>
      <c r="H56" s="116" t="str">
        <f t="shared" si="11"/>
        <v/>
      </c>
      <c r="I56" s="76"/>
    </row>
    <row r="57" spans="2:9" ht="19.5" thickBot="1">
      <c r="B57" s="1" t="s">
        <v>88</v>
      </c>
      <c r="C57" s="130">
        <f t="shared" ref="C57:D57" si="12">SUM(C51:C55)-C56</f>
        <v>0</v>
      </c>
      <c r="D57" s="130">
        <f t="shared" si="12"/>
        <v>0</v>
      </c>
      <c r="E57" s="130">
        <f>SUM(E51:E55)-E56</f>
        <v>0</v>
      </c>
      <c r="F57" s="85">
        <f>IFERROR(AVERAGE(C57:E57),"")</f>
        <v>0</v>
      </c>
      <c r="H57" s="134" t="str">
        <f>IFERROR(SUM(H51:H55)-H56,"")</f>
        <v/>
      </c>
      <c r="I57" s="76"/>
    </row>
    <row r="58" spans="2:9">
      <c r="B58" s="4" t="s">
        <v>89</v>
      </c>
      <c r="C58" s="88"/>
      <c r="D58" s="89"/>
      <c r="E58" s="90"/>
      <c r="H58" s="114" t="str">
        <f t="shared" ref="H58:H69" si="13">IFERROR(I$4*E58,"")</f>
        <v/>
      </c>
      <c r="I58" s="76"/>
    </row>
    <row r="59" spans="2:9">
      <c r="B59" s="4" t="s">
        <v>90</v>
      </c>
      <c r="C59" s="91"/>
      <c r="D59" s="92"/>
      <c r="E59" s="93"/>
      <c r="H59" s="115" t="str">
        <f t="shared" si="13"/>
        <v/>
      </c>
      <c r="I59" s="76"/>
    </row>
    <row r="60" spans="2:9">
      <c r="B60" s="4" t="s">
        <v>91</v>
      </c>
      <c r="C60" s="91"/>
      <c r="D60" s="92"/>
      <c r="E60" s="93"/>
      <c r="H60" s="115" t="str">
        <f t="shared" si="13"/>
        <v/>
      </c>
      <c r="I60" s="76"/>
    </row>
    <row r="61" spans="2:9">
      <c r="B61" s="4" t="s">
        <v>65</v>
      </c>
      <c r="C61" s="91"/>
      <c r="D61" s="92"/>
      <c r="E61" s="93"/>
      <c r="H61" s="115" t="str">
        <f t="shared" si="13"/>
        <v/>
      </c>
      <c r="I61" s="76"/>
    </row>
    <row r="62" spans="2:9">
      <c r="B62" s="4" t="s">
        <v>92</v>
      </c>
      <c r="C62" s="91"/>
      <c r="D62" s="92"/>
      <c r="E62" s="93"/>
      <c r="H62" s="115" t="str">
        <f t="shared" si="13"/>
        <v/>
      </c>
      <c r="I62" s="76"/>
    </row>
    <row r="63" spans="2:9">
      <c r="B63" s="4" t="s">
        <v>93</v>
      </c>
      <c r="C63" s="91"/>
      <c r="D63" s="92"/>
      <c r="E63" s="93"/>
      <c r="H63" s="115" t="str">
        <f t="shared" si="13"/>
        <v/>
      </c>
      <c r="I63" s="76"/>
    </row>
    <row r="64" spans="2:9">
      <c r="B64" s="4" t="s">
        <v>70</v>
      </c>
      <c r="C64" s="91"/>
      <c r="D64" s="92"/>
      <c r="E64" s="93"/>
      <c r="H64" s="115" t="str">
        <f t="shared" si="13"/>
        <v/>
      </c>
      <c r="I64" s="76"/>
    </row>
    <row r="65" spans="2:9">
      <c r="B65" s="4" t="s">
        <v>94</v>
      </c>
      <c r="C65" s="91"/>
      <c r="D65" s="92"/>
      <c r="E65" s="93"/>
      <c r="H65" s="115" t="str">
        <f t="shared" si="13"/>
        <v/>
      </c>
      <c r="I65" s="76"/>
    </row>
    <row r="66" spans="2:9">
      <c r="B66" s="4" t="s">
        <v>95</v>
      </c>
      <c r="C66" s="91"/>
      <c r="D66" s="92"/>
      <c r="E66" s="93"/>
      <c r="H66" s="115" t="str">
        <f t="shared" si="13"/>
        <v/>
      </c>
      <c r="I66" s="76"/>
    </row>
    <row r="67" spans="2:9">
      <c r="B67" s="4" t="s">
        <v>96</v>
      </c>
      <c r="C67" s="91"/>
      <c r="D67" s="92"/>
      <c r="E67" s="93"/>
      <c r="H67" s="115" t="str">
        <f t="shared" si="13"/>
        <v/>
      </c>
      <c r="I67" s="76"/>
    </row>
    <row r="68" spans="2:9">
      <c r="B68" s="4" t="s">
        <v>97</v>
      </c>
      <c r="C68" s="91"/>
      <c r="D68" s="92"/>
      <c r="E68" s="93"/>
      <c r="H68" s="115" t="str">
        <f t="shared" si="13"/>
        <v/>
      </c>
      <c r="I68" s="76"/>
    </row>
    <row r="69" spans="2:9" ht="19.5" thickBot="1">
      <c r="B69" s="4" t="s">
        <v>75</v>
      </c>
      <c r="C69" s="94"/>
      <c r="D69" s="95"/>
      <c r="E69" s="96"/>
      <c r="H69" s="116" t="str">
        <f t="shared" si="13"/>
        <v/>
      </c>
      <c r="I69" s="76"/>
    </row>
    <row r="70" spans="2:9">
      <c r="B70" s="1" t="s">
        <v>98</v>
      </c>
      <c r="C70" s="131">
        <f t="shared" ref="C70:D70" si="14">SUM(C58:C69)</f>
        <v>0</v>
      </c>
      <c r="D70" s="131">
        <f t="shared" si="14"/>
        <v>0</v>
      </c>
      <c r="E70" s="131">
        <f>SUM(E58:E69)</f>
        <v>0</v>
      </c>
      <c r="F70" s="85">
        <f>IFERROR(AVERAGE(C70:E70),"")</f>
        <v>0</v>
      </c>
      <c r="H70" s="131">
        <f>SUM(H58:H69)</f>
        <v>0</v>
      </c>
      <c r="I70" s="76"/>
    </row>
    <row r="71" spans="2:9">
      <c r="B71" s="59" t="s">
        <v>99</v>
      </c>
      <c r="C71" s="131">
        <f t="shared" ref="C71:D71" si="15">C70+C57+C50+C48</f>
        <v>0</v>
      </c>
      <c r="D71" s="131">
        <f t="shared" si="15"/>
        <v>0</v>
      </c>
      <c r="E71" s="131">
        <f>E70+E57+E50+E48</f>
        <v>0</v>
      </c>
      <c r="F71" s="85">
        <f>IFERROR(AVERAGE(C71:E71),"")</f>
        <v>0</v>
      </c>
      <c r="H71" s="131" t="str">
        <f>IFERROR(H70+H57+H50+H48,"")</f>
        <v/>
      </c>
      <c r="I71" s="76"/>
    </row>
    <row r="72" spans="2:9">
      <c r="B72" s="59" t="s">
        <v>100</v>
      </c>
      <c r="C72" s="131">
        <f t="shared" ref="C72:D72" si="16">C71</f>
        <v>0</v>
      </c>
      <c r="D72" s="131">
        <f t="shared" si="16"/>
        <v>0</v>
      </c>
      <c r="E72" s="131">
        <f>E71</f>
        <v>0</v>
      </c>
      <c r="F72" s="85">
        <f>IFERROR(AVERAGE(C72:E72),"")</f>
        <v>0</v>
      </c>
      <c r="H72" s="131" t="str">
        <f>H71</f>
        <v/>
      </c>
      <c r="I72" s="76"/>
    </row>
    <row r="73" spans="2:9">
      <c r="B73" s="3"/>
    </row>
    <row r="74" spans="2:9">
      <c r="B74" s="3"/>
    </row>
    <row r="75" spans="2:9">
      <c r="B75" s="3" t="s">
        <v>101</v>
      </c>
    </row>
    <row r="76" spans="2:9">
      <c r="B76" s="67" t="s">
        <v>102</v>
      </c>
      <c r="C76" s="85">
        <f>C18</f>
        <v>0</v>
      </c>
      <c r="D76" s="85">
        <f>D18</f>
        <v>0</v>
      </c>
      <c r="E76" s="85">
        <f>E18</f>
        <v>0</v>
      </c>
      <c r="F76" s="85">
        <f>F18</f>
        <v>0</v>
      </c>
      <c r="H76" s="85" t="str">
        <f>H18</f>
        <v/>
      </c>
    </row>
    <row r="77" spans="2:9">
      <c r="B77" s="66" t="s">
        <v>0</v>
      </c>
      <c r="C77" s="85">
        <f t="shared" ref="C77:D77" si="17">C50</f>
        <v>0</v>
      </c>
      <c r="D77" s="85">
        <f t="shared" si="17"/>
        <v>0</v>
      </c>
      <c r="E77" s="85">
        <f>E50</f>
        <v>0</v>
      </c>
      <c r="F77" s="85">
        <f>F50</f>
        <v>0</v>
      </c>
      <c r="H77" s="85">
        <f>H50</f>
        <v>0</v>
      </c>
    </row>
    <row r="78" spans="2:9">
      <c r="B78" s="68" t="s">
        <v>11</v>
      </c>
      <c r="C78" s="85">
        <f t="shared" ref="C78:D78" si="18">C25+C26+C48</f>
        <v>0</v>
      </c>
      <c r="D78" s="85">
        <f t="shared" si="18"/>
        <v>0</v>
      </c>
      <c r="E78" s="85">
        <f>E25+E26+E48</f>
        <v>0</v>
      </c>
      <c r="F78" s="85">
        <f>F25+F26+F48</f>
        <v>0</v>
      </c>
      <c r="H78" s="85" t="str">
        <f>IFERROR(H25+H26+H48,"")</f>
        <v/>
      </c>
    </row>
    <row r="79" spans="2:9">
      <c r="B79" s="3"/>
    </row>
    <row r="80" spans="2:9">
      <c r="B80" s="3" t="s">
        <v>103</v>
      </c>
      <c r="C80" s="140">
        <f t="shared" ref="C80:D80" si="19">SUM(C76:C78)</f>
        <v>0</v>
      </c>
      <c r="D80" s="140">
        <f t="shared" si="19"/>
        <v>0</v>
      </c>
      <c r="E80" s="140">
        <f>SUM(E76:E78)</f>
        <v>0</v>
      </c>
      <c r="F80" s="140">
        <f>SUM(F76:F78)</f>
        <v>0</v>
      </c>
      <c r="G80" s="70"/>
      <c r="H80" s="140">
        <f>SUM(H76:H78)</f>
        <v>0</v>
      </c>
    </row>
    <row r="81" spans="2:13">
      <c r="B81" s="3"/>
    </row>
    <row r="82" spans="2:13">
      <c r="B82" s="3"/>
    </row>
    <row r="83" spans="2:13">
      <c r="B83" s="3" t="s">
        <v>105</v>
      </c>
    </row>
    <row r="84" spans="2:13" ht="19.5" thickBot="1">
      <c r="B84" s="58" t="s">
        <v>108</v>
      </c>
      <c r="C84" s="75">
        <f t="shared" ref="C84:D84" si="20">C80</f>
        <v>0</v>
      </c>
      <c r="D84" s="75">
        <f t="shared" si="20"/>
        <v>0</v>
      </c>
      <c r="E84" s="75">
        <f>E80</f>
        <v>0</v>
      </c>
      <c r="F84" s="75">
        <f>F80</f>
        <v>0</v>
      </c>
      <c r="G84" s="2"/>
      <c r="H84" s="75">
        <f>H80</f>
        <v>0</v>
      </c>
      <c r="J84" s="73" t="str">
        <f>IFERROR((H84-E84)/ABS(E84)*100,"")</f>
        <v/>
      </c>
      <c r="L84" s="74" t="str">
        <f>IFERROR((H84-F84)/ABS(F84)*100,"")</f>
        <v/>
      </c>
    </row>
    <row r="85" spans="2:13" ht="19.5" thickBot="1">
      <c r="B85" s="58" t="s">
        <v>107</v>
      </c>
      <c r="C85" s="119"/>
      <c r="D85" s="120"/>
      <c r="E85" s="99"/>
      <c r="F85" s="75" t="str">
        <f>IFERROR(AVERAGE(C85:E85),"")</f>
        <v/>
      </c>
      <c r="G85" s="2"/>
      <c r="H85" s="121"/>
      <c r="J85" s="73" t="str">
        <f>IFERROR((H85-E85)/ABS(E85)*100,"")</f>
        <v/>
      </c>
      <c r="L85" s="74" t="str">
        <f>IFERROR((H85-F85)/ABS(F85)*100,"")</f>
        <v/>
      </c>
    </row>
    <row r="86" spans="2:13">
      <c r="B86" s="58" t="s">
        <v>55</v>
      </c>
      <c r="C86" s="75" t="str">
        <f>IFERROR(C84/C85,"")</f>
        <v/>
      </c>
      <c r="D86" s="75" t="str">
        <f t="shared" ref="D86:E86" si="21">IFERROR(D84/D85,"")</f>
        <v/>
      </c>
      <c r="E86" s="75" t="str">
        <f t="shared" si="21"/>
        <v/>
      </c>
      <c r="F86" s="75" t="str">
        <f>IFERROR(F84/F85,"")</f>
        <v/>
      </c>
      <c r="G86" s="2"/>
      <c r="H86" s="75" t="str">
        <f t="shared" ref="H86" si="22">IFERROR(H84/H85,"")</f>
        <v/>
      </c>
      <c r="J86" s="73" t="str">
        <f>IFERROR((H86-E86)/ABS(E86)*100,"")</f>
        <v/>
      </c>
      <c r="L86" s="74" t="str">
        <f>IFERROR((H86-F86)/ABS(F86)*100,"")</f>
        <v/>
      </c>
    </row>
    <row r="87" spans="2:13">
      <c r="B87" s="3"/>
    </row>
    <row r="88" spans="2:13">
      <c r="B88" s="141" t="s">
        <v>106</v>
      </c>
      <c r="C88" s="142"/>
      <c r="D88" s="143"/>
      <c r="E88" s="144"/>
      <c r="F88" s="144"/>
      <c r="G88" s="144"/>
      <c r="H88" s="144"/>
      <c r="I88" s="144"/>
      <c r="J88" s="144" t="s">
        <v>112</v>
      </c>
      <c r="K88" s="144"/>
      <c r="L88" s="144" t="s">
        <v>113</v>
      </c>
      <c r="M88" s="144"/>
    </row>
    <row r="89" spans="2:13">
      <c r="B89" s="145" t="s">
        <v>55</v>
      </c>
      <c r="C89" s="148" t="str">
        <f>C$86</f>
        <v/>
      </c>
      <c r="D89" s="148" t="str">
        <f t="shared" ref="D89:F89" si="23">D$86</f>
        <v/>
      </c>
      <c r="E89" s="148" t="str">
        <f t="shared" si="23"/>
        <v/>
      </c>
      <c r="F89" s="148" t="str">
        <f t="shared" si="23"/>
        <v/>
      </c>
      <c r="G89" s="144"/>
      <c r="H89" s="142"/>
      <c r="I89" s="146"/>
      <c r="J89" s="147" t="str">
        <f>IFERROR($E89*1.05,"")</f>
        <v/>
      </c>
      <c r="K89" s="146">
        <v>0.05</v>
      </c>
      <c r="L89" s="147" t="str">
        <f>IFERROR($F89*1.05,"")</f>
        <v/>
      </c>
      <c r="M89" s="146">
        <v>0.05</v>
      </c>
    </row>
    <row r="90" spans="2:13">
      <c r="B90" s="145" t="s">
        <v>55</v>
      </c>
      <c r="C90" s="148" t="str">
        <f t="shared" ref="C90:F91" si="24">C$86</f>
        <v/>
      </c>
      <c r="D90" s="148" t="str">
        <f t="shared" si="24"/>
        <v/>
      </c>
      <c r="E90" s="148" t="str">
        <f t="shared" si="24"/>
        <v/>
      </c>
      <c r="F90" s="148" t="str">
        <f t="shared" si="24"/>
        <v/>
      </c>
      <c r="G90" s="144"/>
      <c r="H90" s="142"/>
      <c r="I90" s="146"/>
      <c r="J90" s="147" t="str">
        <f>IFERROR($E90*1.1,"")</f>
        <v/>
      </c>
      <c r="K90" s="146">
        <v>0.1</v>
      </c>
      <c r="L90" s="147" t="str">
        <f>IFERROR($F90*1.1,"")</f>
        <v/>
      </c>
      <c r="M90" s="146">
        <v>0.1</v>
      </c>
    </row>
    <row r="91" spans="2:13">
      <c r="B91" s="145" t="s">
        <v>55</v>
      </c>
      <c r="C91" s="148" t="str">
        <f t="shared" si="24"/>
        <v/>
      </c>
      <c r="D91" s="148" t="str">
        <f t="shared" si="24"/>
        <v/>
      </c>
      <c r="E91" s="148" t="str">
        <f t="shared" si="24"/>
        <v/>
      </c>
      <c r="F91" s="148" t="str">
        <f t="shared" si="24"/>
        <v/>
      </c>
      <c r="G91" s="144"/>
      <c r="H91" s="142"/>
      <c r="I91" s="146"/>
      <c r="J91" s="147" t="str">
        <f>IFERROR($E91*1.2,"")</f>
        <v/>
      </c>
      <c r="K91" s="146">
        <v>0.2</v>
      </c>
      <c r="L91" s="147" t="str">
        <f>IFERROR($F91*1.2,"")</f>
        <v/>
      </c>
      <c r="M91" s="146">
        <v>0.2</v>
      </c>
    </row>
    <row r="92" spans="2:13">
      <c r="C92" s="61"/>
    </row>
    <row r="93" spans="2:13">
      <c r="B93" s="3" t="s">
        <v>129</v>
      </c>
      <c r="C93" s="75">
        <f>C18+C20</f>
        <v>0</v>
      </c>
      <c r="D93" s="75">
        <f t="shared" ref="D93:F93" si="25">D18+D20</f>
        <v>0</v>
      </c>
      <c r="E93" s="75">
        <f t="shared" si="25"/>
        <v>0</v>
      </c>
      <c r="F93" s="75">
        <f t="shared" si="25"/>
        <v>0</v>
      </c>
      <c r="H93" s="75" t="str">
        <f>IFERROR(H18+H20,"")</f>
        <v/>
      </c>
    </row>
    <row r="94" spans="2:13">
      <c r="C94" s="61"/>
    </row>
    <row r="95" spans="2:13">
      <c r="C95" s="61"/>
    </row>
    <row r="96" spans="2:13">
      <c r="C96" s="61"/>
    </row>
  </sheetData>
  <phoneticPr fontId="1"/>
  <pageMargins left="0.59055118110236227" right="0.59055118110236227" top="0.98425196850393704" bottom="0.59055118110236227" header="0.47244094488188981" footer="0.31496062992125984"/>
  <pageSetup paperSize="9" scale="32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F0239-1B7B-44EA-879F-32F6927DD58B}">
  <dimension ref="A1:M59"/>
  <sheetViews>
    <sheetView topLeftCell="A33" workbookViewId="0">
      <selection activeCell="F62" sqref="F62"/>
    </sheetView>
  </sheetViews>
  <sheetFormatPr defaultColWidth="8.08203125" defaultRowHeight="16"/>
  <cols>
    <col min="1" max="1" width="18.83203125" style="51" customWidth="1"/>
    <col min="2" max="2" width="10.4140625" style="51" customWidth="1"/>
    <col min="3" max="3" width="11.58203125" style="52" bestFit="1" customWidth="1"/>
    <col min="4" max="11" width="11.83203125" style="52" bestFit="1" customWidth="1"/>
    <col min="12" max="16384" width="8.08203125" style="51"/>
  </cols>
  <sheetData>
    <row r="1" spans="1:13">
      <c r="A1" s="50" t="s">
        <v>13</v>
      </c>
    </row>
    <row r="2" spans="1:13" ht="16.5" thickBot="1"/>
    <row r="3" spans="1:13" ht="16.5" thickBot="1">
      <c r="A3" s="195" t="s">
        <v>14</v>
      </c>
      <c r="B3" s="196"/>
      <c r="C3" s="197" t="s">
        <v>15</v>
      </c>
      <c r="D3" s="198"/>
      <c r="E3" s="199"/>
      <c r="F3" s="47"/>
      <c r="G3" s="200" t="s">
        <v>16</v>
      </c>
      <c r="H3" s="201"/>
      <c r="I3" s="201"/>
      <c r="J3" s="201"/>
      <c r="K3" s="202"/>
    </row>
    <row r="4" spans="1:13" s="53" customFormat="1" ht="16.5" thickBot="1">
      <c r="A4" s="203"/>
      <c r="B4" s="204"/>
      <c r="C4" s="8" t="s">
        <v>17</v>
      </c>
      <c r="D4" s="8" t="s">
        <v>18</v>
      </c>
      <c r="E4" s="46" t="s">
        <v>19</v>
      </c>
      <c r="F4" s="47" t="s">
        <v>46</v>
      </c>
      <c r="G4" s="9" t="s">
        <v>20</v>
      </c>
      <c r="H4" s="10" t="s">
        <v>21</v>
      </c>
      <c r="I4" s="10" t="s">
        <v>22</v>
      </c>
      <c r="J4" s="10" t="s">
        <v>23</v>
      </c>
      <c r="K4" s="11" t="s">
        <v>24</v>
      </c>
      <c r="M4" s="162" t="s">
        <v>149</v>
      </c>
    </row>
    <row r="5" spans="1:13">
      <c r="A5" s="12" t="s">
        <v>25</v>
      </c>
      <c r="B5" s="13" t="s">
        <v>26</v>
      </c>
      <c r="C5" s="14"/>
      <c r="D5" s="15"/>
      <c r="E5" s="16"/>
      <c r="F5" s="138" t="str">
        <f>IFERROR(AVERAGE(C5:E5),"")</f>
        <v/>
      </c>
      <c r="G5" s="17"/>
      <c r="H5" s="18"/>
      <c r="I5" s="18"/>
      <c r="J5" s="14"/>
      <c r="K5" s="19"/>
      <c r="M5" s="135" t="str">
        <f>IFERROR(K5/E5,"")</f>
        <v/>
      </c>
    </row>
    <row r="6" spans="1:13">
      <c r="A6" s="20" t="s">
        <v>27</v>
      </c>
      <c r="B6" s="21" t="s">
        <v>28</v>
      </c>
      <c r="C6" s="22"/>
      <c r="D6" s="23"/>
      <c r="E6" s="24"/>
      <c r="F6" s="138" t="str">
        <f>IFERROR(AVERAGE(C6:E6),"")</f>
        <v/>
      </c>
      <c r="G6" s="25"/>
      <c r="H6" s="23"/>
      <c r="I6" s="23"/>
      <c r="J6" s="23"/>
      <c r="K6" s="26"/>
    </row>
    <row r="7" spans="1:13">
      <c r="A7" s="20" t="s">
        <v>29</v>
      </c>
      <c r="B7" s="21" t="s">
        <v>30</v>
      </c>
      <c r="C7" s="27">
        <f t="shared" ref="C7:E7" si="0">(C5*C6)/10</f>
        <v>0</v>
      </c>
      <c r="D7" s="27">
        <f t="shared" si="0"/>
        <v>0</v>
      </c>
      <c r="E7" s="28">
        <f t="shared" si="0"/>
        <v>0</v>
      </c>
      <c r="F7" s="48">
        <f>AVERAGE(C7:E7)</f>
        <v>0</v>
      </c>
      <c r="G7" s="29">
        <f>(G5*G6)/10</f>
        <v>0</v>
      </c>
      <c r="H7" s="27">
        <f t="shared" ref="H7:K7" si="1">(H5*H6)/10</f>
        <v>0</v>
      </c>
      <c r="I7" s="27">
        <f t="shared" si="1"/>
        <v>0</v>
      </c>
      <c r="J7" s="27">
        <f t="shared" si="1"/>
        <v>0</v>
      </c>
      <c r="K7" s="30">
        <f t="shared" si="1"/>
        <v>0</v>
      </c>
    </row>
    <row r="8" spans="1:13">
      <c r="A8" s="20" t="s">
        <v>31</v>
      </c>
      <c r="B8" s="21" t="s">
        <v>32</v>
      </c>
      <c r="C8" s="22"/>
      <c r="D8" s="23"/>
      <c r="E8" s="24"/>
      <c r="F8" s="138" t="str">
        <f>IFERROR(AVERAGE(C8:E8),"")</f>
        <v/>
      </c>
      <c r="G8" s="25"/>
      <c r="H8" s="23"/>
      <c r="I8" s="23"/>
      <c r="J8" s="23"/>
      <c r="K8" s="26"/>
    </row>
    <row r="9" spans="1:13" ht="16.5" thickBot="1">
      <c r="A9" s="31" t="s">
        <v>33</v>
      </c>
      <c r="B9" s="32" t="s">
        <v>34</v>
      </c>
      <c r="C9" s="33">
        <f t="shared" ref="C9:E9" si="2">(C7*C8)/1000</f>
        <v>0</v>
      </c>
      <c r="D9" s="34">
        <f t="shared" si="2"/>
        <v>0</v>
      </c>
      <c r="E9" s="35">
        <f t="shared" si="2"/>
        <v>0</v>
      </c>
      <c r="F9" s="49">
        <f t="shared" ref="F9" si="3">AVERAGE(C9:E9)</f>
        <v>0</v>
      </c>
      <c r="G9" s="36">
        <f t="shared" ref="G9:J9" si="4">(G7*G8)/1000</f>
        <v>0</v>
      </c>
      <c r="H9" s="34">
        <f t="shared" si="4"/>
        <v>0</v>
      </c>
      <c r="I9" s="37">
        <f t="shared" si="4"/>
        <v>0</v>
      </c>
      <c r="J9" s="34">
        <f t="shared" si="4"/>
        <v>0</v>
      </c>
      <c r="K9" s="34">
        <f>(K7*K8)/1000</f>
        <v>0</v>
      </c>
    </row>
    <row r="10" spans="1:13" ht="16.5" thickBot="1">
      <c r="C10" s="38"/>
      <c r="D10" s="38"/>
      <c r="E10" s="38"/>
      <c r="F10" s="38"/>
      <c r="G10" s="38"/>
      <c r="H10" s="38"/>
      <c r="I10" s="38"/>
      <c r="J10" s="38"/>
      <c r="K10" s="38"/>
    </row>
    <row r="11" spans="1:13" ht="16.5" thickBot="1">
      <c r="A11" s="195" t="s">
        <v>35</v>
      </c>
      <c r="B11" s="196"/>
      <c r="C11" s="197" t="s">
        <v>15</v>
      </c>
      <c r="D11" s="198"/>
      <c r="E11" s="199"/>
      <c r="F11" s="47"/>
      <c r="G11" s="200" t="s">
        <v>16</v>
      </c>
      <c r="H11" s="201"/>
      <c r="I11" s="201"/>
      <c r="J11" s="201"/>
      <c r="K11" s="202"/>
    </row>
    <row r="12" spans="1:13" ht="16.5" thickBot="1">
      <c r="A12" s="205"/>
      <c r="B12" s="206"/>
      <c r="C12" s="8" t="s">
        <v>17</v>
      </c>
      <c r="D12" s="8" t="s">
        <v>18</v>
      </c>
      <c r="E12" s="46" t="s">
        <v>19</v>
      </c>
      <c r="F12" s="47" t="s">
        <v>46</v>
      </c>
      <c r="G12" s="9" t="s">
        <v>20</v>
      </c>
      <c r="H12" s="10" t="s">
        <v>21</v>
      </c>
      <c r="I12" s="10" t="s">
        <v>22</v>
      </c>
      <c r="J12" s="10" t="s">
        <v>23</v>
      </c>
      <c r="K12" s="11" t="s">
        <v>24</v>
      </c>
    </row>
    <row r="13" spans="1:13">
      <c r="A13" s="12" t="s">
        <v>25</v>
      </c>
      <c r="B13" s="13" t="s">
        <v>26</v>
      </c>
      <c r="C13" s="14"/>
      <c r="D13" s="15"/>
      <c r="E13" s="16"/>
      <c r="F13" s="138" t="str">
        <f>IFERROR(AVERAGE(C13:E13),"")</f>
        <v/>
      </c>
      <c r="G13" s="39"/>
      <c r="H13" s="15"/>
      <c r="I13" s="40"/>
      <c r="J13" s="15"/>
      <c r="K13" s="41"/>
      <c r="M13" s="135" t="str">
        <f>IFERROR(K13/E13,"")</f>
        <v/>
      </c>
    </row>
    <row r="14" spans="1:13">
      <c r="A14" s="20" t="s">
        <v>36</v>
      </c>
      <c r="B14" s="21" t="s">
        <v>28</v>
      </c>
      <c r="C14" s="22"/>
      <c r="D14" s="23"/>
      <c r="E14" s="24"/>
      <c r="F14" s="138" t="str">
        <f>IFERROR(AVERAGE(C14:E14),"")</f>
        <v/>
      </c>
      <c r="G14" s="42"/>
      <c r="H14" s="23"/>
      <c r="I14" s="43"/>
      <c r="J14" s="23"/>
      <c r="K14" s="44"/>
    </row>
    <row r="15" spans="1:13">
      <c r="A15" s="20" t="s">
        <v>29</v>
      </c>
      <c r="B15" s="21" t="s">
        <v>30</v>
      </c>
      <c r="C15" s="27">
        <f t="shared" ref="C15:K15" si="5">(C13*C14)/10</f>
        <v>0</v>
      </c>
      <c r="D15" s="27">
        <f t="shared" si="5"/>
        <v>0</v>
      </c>
      <c r="E15" s="28">
        <f t="shared" si="5"/>
        <v>0</v>
      </c>
      <c r="F15" s="48">
        <f>AVERAGE(C15:E15)</f>
        <v>0</v>
      </c>
      <c r="G15" s="29">
        <f t="shared" si="5"/>
        <v>0</v>
      </c>
      <c r="H15" s="27">
        <f t="shared" si="5"/>
        <v>0</v>
      </c>
      <c r="I15" s="27">
        <f t="shared" si="5"/>
        <v>0</v>
      </c>
      <c r="J15" s="27">
        <f t="shared" si="5"/>
        <v>0</v>
      </c>
      <c r="K15" s="30">
        <f t="shared" si="5"/>
        <v>0</v>
      </c>
    </row>
    <row r="16" spans="1:13">
      <c r="A16" s="20" t="s">
        <v>31</v>
      </c>
      <c r="B16" s="21" t="s">
        <v>32</v>
      </c>
      <c r="C16" s="22"/>
      <c r="D16" s="23"/>
      <c r="E16" s="24"/>
      <c r="F16" s="138" t="str">
        <f>IFERROR(AVERAGE(C16:E16),"")</f>
        <v/>
      </c>
      <c r="G16" s="42"/>
      <c r="H16" s="23"/>
      <c r="I16" s="43"/>
      <c r="J16" s="23"/>
      <c r="K16" s="44"/>
    </row>
    <row r="17" spans="1:13" ht="16.5" thickBot="1">
      <c r="A17" s="31" t="s">
        <v>33</v>
      </c>
      <c r="B17" s="32" t="s">
        <v>34</v>
      </c>
      <c r="C17" s="33">
        <f t="shared" ref="C17:K17" si="6">(C15*C16)/1000</f>
        <v>0</v>
      </c>
      <c r="D17" s="34">
        <f t="shared" si="6"/>
        <v>0</v>
      </c>
      <c r="E17" s="35">
        <f t="shared" si="6"/>
        <v>0</v>
      </c>
      <c r="F17" s="49">
        <f t="shared" ref="F17" si="7">AVERAGE(C17:E17)</f>
        <v>0</v>
      </c>
      <c r="G17" s="36">
        <f t="shared" si="6"/>
        <v>0</v>
      </c>
      <c r="H17" s="34">
        <f t="shared" si="6"/>
        <v>0</v>
      </c>
      <c r="I17" s="37">
        <f t="shared" si="6"/>
        <v>0</v>
      </c>
      <c r="J17" s="34">
        <f t="shared" si="6"/>
        <v>0</v>
      </c>
      <c r="K17" s="45">
        <f t="shared" si="6"/>
        <v>0</v>
      </c>
    </row>
    <row r="18" spans="1:13" ht="16.5" thickBot="1">
      <c r="C18" s="38"/>
      <c r="D18" s="38"/>
      <c r="E18" s="38"/>
      <c r="F18" s="38"/>
      <c r="G18" s="38"/>
      <c r="H18" s="38"/>
      <c r="I18" s="38"/>
      <c r="J18" s="38"/>
      <c r="K18" s="38"/>
    </row>
    <row r="19" spans="1:13" ht="16.5" thickBot="1">
      <c r="A19" s="195" t="s">
        <v>37</v>
      </c>
      <c r="B19" s="196"/>
      <c r="C19" s="197" t="s">
        <v>15</v>
      </c>
      <c r="D19" s="198"/>
      <c r="E19" s="199"/>
      <c r="F19" s="47"/>
      <c r="G19" s="200" t="s">
        <v>16</v>
      </c>
      <c r="H19" s="201"/>
      <c r="I19" s="201"/>
      <c r="J19" s="201"/>
      <c r="K19" s="202"/>
    </row>
    <row r="20" spans="1:13" ht="16.5" thickBot="1">
      <c r="A20" s="205"/>
      <c r="B20" s="206"/>
      <c r="C20" s="8" t="s">
        <v>17</v>
      </c>
      <c r="D20" s="8" t="s">
        <v>18</v>
      </c>
      <c r="E20" s="46" t="s">
        <v>19</v>
      </c>
      <c r="F20" s="47" t="s">
        <v>46</v>
      </c>
      <c r="G20" s="9" t="s">
        <v>20</v>
      </c>
      <c r="H20" s="10" t="s">
        <v>21</v>
      </c>
      <c r="I20" s="10" t="s">
        <v>22</v>
      </c>
      <c r="J20" s="10" t="s">
        <v>23</v>
      </c>
      <c r="K20" s="11" t="s">
        <v>24</v>
      </c>
    </row>
    <row r="21" spans="1:13">
      <c r="A21" s="12" t="s">
        <v>25</v>
      </c>
      <c r="B21" s="13" t="s">
        <v>26</v>
      </c>
      <c r="C21" s="14"/>
      <c r="D21" s="15"/>
      <c r="E21" s="16"/>
      <c r="F21" s="138" t="str">
        <f>IFERROR(AVERAGE(C21:E21),"")</f>
        <v/>
      </c>
      <c r="G21" s="39"/>
      <c r="H21" s="15"/>
      <c r="I21" s="40"/>
      <c r="J21" s="15"/>
      <c r="K21" s="41"/>
      <c r="M21" s="135" t="str">
        <f>IFERROR(K21/E21,"")</f>
        <v/>
      </c>
    </row>
    <row r="22" spans="1:13">
      <c r="A22" s="20" t="s">
        <v>36</v>
      </c>
      <c r="B22" s="21" t="s">
        <v>28</v>
      </c>
      <c r="C22" s="22"/>
      <c r="D22" s="23"/>
      <c r="E22" s="24"/>
      <c r="F22" s="138" t="str">
        <f>IFERROR(AVERAGE(C22:E22),"")</f>
        <v/>
      </c>
      <c r="G22" s="42"/>
      <c r="H22" s="23"/>
      <c r="I22" s="43"/>
      <c r="J22" s="23"/>
      <c r="K22" s="44"/>
    </row>
    <row r="23" spans="1:13">
      <c r="A23" s="20" t="s">
        <v>29</v>
      </c>
      <c r="B23" s="21" t="s">
        <v>30</v>
      </c>
      <c r="C23" s="27">
        <f t="shared" ref="C23:K23" si="8">(C21*C22)/10</f>
        <v>0</v>
      </c>
      <c r="D23" s="27">
        <f t="shared" si="8"/>
        <v>0</v>
      </c>
      <c r="E23" s="28">
        <f t="shared" si="8"/>
        <v>0</v>
      </c>
      <c r="F23" s="48">
        <f>AVERAGE(C23:E23)</f>
        <v>0</v>
      </c>
      <c r="G23" s="29">
        <f t="shared" si="8"/>
        <v>0</v>
      </c>
      <c r="H23" s="27">
        <f t="shared" si="8"/>
        <v>0</v>
      </c>
      <c r="I23" s="27">
        <f t="shared" si="8"/>
        <v>0</v>
      </c>
      <c r="J23" s="27">
        <f t="shared" si="8"/>
        <v>0</v>
      </c>
      <c r="K23" s="30">
        <f t="shared" si="8"/>
        <v>0</v>
      </c>
    </row>
    <row r="24" spans="1:13">
      <c r="A24" s="20" t="s">
        <v>31</v>
      </c>
      <c r="B24" s="21" t="s">
        <v>32</v>
      </c>
      <c r="C24" s="22"/>
      <c r="D24" s="23"/>
      <c r="E24" s="24"/>
      <c r="F24" s="138" t="str">
        <f>IFERROR(AVERAGE(C24:E24),"")</f>
        <v/>
      </c>
      <c r="G24" s="42"/>
      <c r="H24" s="23"/>
      <c r="I24" s="43"/>
      <c r="J24" s="23"/>
      <c r="K24" s="44"/>
    </row>
    <row r="25" spans="1:13" ht="16.5" thickBot="1">
      <c r="A25" s="31" t="s">
        <v>33</v>
      </c>
      <c r="B25" s="32" t="s">
        <v>34</v>
      </c>
      <c r="C25" s="33">
        <f t="shared" ref="C25:K25" si="9">(C23*C24)/1000</f>
        <v>0</v>
      </c>
      <c r="D25" s="34">
        <f t="shared" si="9"/>
        <v>0</v>
      </c>
      <c r="E25" s="35">
        <f t="shared" si="9"/>
        <v>0</v>
      </c>
      <c r="F25" s="49">
        <f t="shared" ref="F25" si="10">AVERAGE(C25:E25)</f>
        <v>0</v>
      </c>
      <c r="G25" s="36">
        <f t="shared" si="9"/>
        <v>0</v>
      </c>
      <c r="H25" s="34">
        <f t="shared" si="9"/>
        <v>0</v>
      </c>
      <c r="I25" s="37">
        <f t="shared" si="9"/>
        <v>0</v>
      </c>
      <c r="J25" s="34">
        <f t="shared" si="9"/>
        <v>0</v>
      </c>
      <c r="K25" s="45">
        <f t="shared" si="9"/>
        <v>0</v>
      </c>
    </row>
    <row r="26" spans="1:13" ht="16.5" thickBot="1">
      <c r="C26" s="38"/>
      <c r="D26" s="38"/>
      <c r="E26" s="38"/>
      <c r="F26" s="38"/>
      <c r="G26" s="38"/>
      <c r="H26" s="38"/>
      <c r="I26" s="38"/>
      <c r="J26" s="38"/>
      <c r="K26" s="38"/>
    </row>
    <row r="27" spans="1:13" ht="16.5" thickBot="1">
      <c r="A27" s="195" t="s">
        <v>38</v>
      </c>
      <c r="B27" s="196"/>
      <c r="C27" s="197" t="s">
        <v>15</v>
      </c>
      <c r="D27" s="198"/>
      <c r="E27" s="199"/>
      <c r="F27" s="47"/>
      <c r="G27" s="200" t="s">
        <v>16</v>
      </c>
      <c r="H27" s="201"/>
      <c r="I27" s="201"/>
      <c r="J27" s="201"/>
      <c r="K27" s="202"/>
    </row>
    <row r="28" spans="1:13" ht="16.5" thickBot="1">
      <c r="A28" s="205"/>
      <c r="B28" s="206"/>
      <c r="C28" s="8" t="s">
        <v>17</v>
      </c>
      <c r="D28" s="8" t="s">
        <v>18</v>
      </c>
      <c r="E28" s="46" t="s">
        <v>19</v>
      </c>
      <c r="F28" s="47" t="s">
        <v>46</v>
      </c>
      <c r="G28" s="9" t="s">
        <v>20</v>
      </c>
      <c r="H28" s="10" t="s">
        <v>21</v>
      </c>
      <c r="I28" s="10" t="s">
        <v>22</v>
      </c>
      <c r="J28" s="10" t="s">
        <v>23</v>
      </c>
      <c r="K28" s="11" t="s">
        <v>24</v>
      </c>
    </row>
    <row r="29" spans="1:13">
      <c r="A29" s="12" t="s">
        <v>25</v>
      </c>
      <c r="B29" s="13" t="s">
        <v>39</v>
      </c>
      <c r="C29" s="14"/>
      <c r="D29" s="15"/>
      <c r="E29" s="16"/>
      <c r="F29" s="138" t="str">
        <f>IFERROR(AVERAGE(C29:E29),"")</f>
        <v/>
      </c>
      <c r="G29" s="39"/>
      <c r="H29" s="15"/>
      <c r="I29" s="40"/>
      <c r="J29" s="15"/>
      <c r="K29" s="41"/>
      <c r="M29" s="135" t="str">
        <f>IFERROR(K29/E29,"")</f>
        <v/>
      </c>
    </row>
    <row r="30" spans="1:13">
      <c r="A30" s="20" t="s">
        <v>36</v>
      </c>
      <c r="B30" s="21" t="s">
        <v>40</v>
      </c>
      <c r="C30" s="22"/>
      <c r="D30" s="23"/>
      <c r="E30" s="24"/>
      <c r="F30" s="138" t="str">
        <f>IFERROR(AVERAGE(C30:E30),"")</f>
        <v/>
      </c>
      <c r="G30" s="42"/>
      <c r="H30" s="23"/>
      <c r="I30" s="43"/>
      <c r="J30" s="23"/>
      <c r="K30" s="44"/>
    </row>
    <row r="31" spans="1:13">
      <c r="A31" s="20" t="s">
        <v>29</v>
      </c>
      <c r="B31" s="21" t="s">
        <v>41</v>
      </c>
      <c r="C31" s="27">
        <f t="shared" ref="C31:K31" si="11">(C29*C30)/10</f>
        <v>0</v>
      </c>
      <c r="D31" s="27">
        <f t="shared" si="11"/>
        <v>0</v>
      </c>
      <c r="E31" s="28">
        <f t="shared" si="11"/>
        <v>0</v>
      </c>
      <c r="F31" s="48">
        <f>AVERAGE(C31:E31)</f>
        <v>0</v>
      </c>
      <c r="G31" s="29">
        <f t="shared" si="11"/>
        <v>0</v>
      </c>
      <c r="H31" s="27">
        <f t="shared" si="11"/>
        <v>0</v>
      </c>
      <c r="I31" s="27">
        <f t="shared" si="11"/>
        <v>0</v>
      </c>
      <c r="J31" s="27">
        <f t="shared" si="11"/>
        <v>0</v>
      </c>
      <c r="K31" s="30">
        <f t="shared" si="11"/>
        <v>0</v>
      </c>
    </row>
    <row r="32" spans="1:13">
      <c r="A32" s="20" t="s">
        <v>31</v>
      </c>
      <c r="B32" s="21" t="s">
        <v>42</v>
      </c>
      <c r="C32" s="22"/>
      <c r="D32" s="23"/>
      <c r="E32" s="24"/>
      <c r="F32" s="138" t="str">
        <f>IFERROR(AVERAGE(C32:E32),"")</f>
        <v/>
      </c>
      <c r="G32" s="42"/>
      <c r="H32" s="23"/>
      <c r="I32" s="43"/>
      <c r="J32" s="23"/>
      <c r="K32" s="44"/>
    </row>
    <row r="33" spans="1:13" ht="16.5" thickBot="1">
      <c r="A33" s="31" t="s">
        <v>33</v>
      </c>
      <c r="B33" s="32" t="s">
        <v>43</v>
      </c>
      <c r="C33" s="33">
        <f t="shared" ref="C33:K33" si="12">(C31*C32)/1000</f>
        <v>0</v>
      </c>
      <c r="D33" s="34">
        <f t="shared" si="12"/>
        <v>0</v>
      </c>
      <c r="E33" s="35">
        <f t="shared" si="12"/>
        <v>0</v>
      </c>
      <c r="F33" s="49">
        <f t="shared" ref="F33" si="13">AVERAGE(C33:E33)</f>
        <v>0</v>
      </c>
      <c r="G33" s="36">
        <f t="shared" si="12"/>
        <v>0</v>
      </c>
      <c r="H33" s="34">
        <f t="shared" si="12"/>
        <v>0</v>
      </c>
      <c r="I33" s="37">
        <f t="shared" si="12"/>
        <v>0</v>
      </c>
      <c r="J33" s="34">
        <f t="shared" si="12"/>
        <v>0</v>
      </c>
      <c r="K33" s="45">
        <f t="shared" si="12"/>
        <v>0</v>
      </c>
    </row>
    <row r="34" spans="1:13" ht="16.5" thickBot="1">
      <c r="C34" s="38"/>
      <c r="D34" s="38"/>
      <c r="E34" s="38"/>
      <c r="F34" s="38"/>
      <c r="G34" s="38"/>
      <c r="H34" s="38"/>
      <c r="I34" s="38"/>
      <c r="J34" s="38"/>
      <c r="K34" s="38"/>
    </row>
    <row r="35" spans="1:13" ht="16.5" thickBot="1">
      <c r="A35" s="195" t="s">
        <v>44</v>
      </c>
      <c r="B35" s="196"/>
      <c r="C35" s="197" t="s">
        <v>15</v>
      </c>
      <c r="D35" s="198"/>
      <c r="E35" s="199"/>
      <c r="F35" s="47"/>
      <c r="G35" s="200" t="s">
        <v>16</v>
      </c>
      <c r="H35" s="201"/>
      <c r="I35" s="201"/>
      <c r="J35" s="201"/>
      <c r="K35" s="202"/>
    </row>
    <row r="36" spans="1:13" ht="16.5" thickBot="1">
      <c r="A36" s="205"/>
      <c r="B36" s="206"/>
      <c r="C36" s="8" t="s">
        <v>17</v>
      </c>
      <c r="D36" s="8" t="s">
        <v>18</v>
      </c>
      <c r="E36" s="46" t="s">
        <v>19</v>
      </c>
      <c r="F36" s="47" t="s">
        <v>46</v>
      </c>
      <c r="G36" s="9" t="s">
        <v>20</v>
      </c>
      <c r="H36" s="10" t="s">
        <v>21</v>
      </c>
      <c r="I36" s="10" t="s">
        <v>22</v>
      </c>
      <c r="J36" s="10" t="s">
        <v>23</v>
      </c>
      <c r="K36" s="11" t="s">
        <v>24</v>
      </c>
    </row>
    <row r="37" spans="1:13">
      <c r="A37" s="12" t="s">
        <v>25</v>
      </c>
      <c r="B37" s="13" t="s">
        <v>39</v>
      </c>
      <c r="C37" s="14"/>
      <c r="D37" s="15"/>
      <c r="E37" s="16"/>
      <c r="F37" s="138" t="str">
        <f>IFERROR(AVERAGE(C37:E37),"")</f>
        <v/>
      </c>
      <c r="G37" s="39"/>
      <c r="H37" s="15"/>
      <c r="I37" s="40"/>
      <c r="J37" s="15"/>
      <c r="K37" s="41"/>
      <c r="M37" s="135" t="str">
        <f>IFERROR(K37/E37,"")</f>
        <v/>
      </c>
    </row>
    <row r="38" spans="1:13">
      <c r="A38" s="20" t="s">
        <v>36</v>
      </c>
      <c r="B38" s="21" t="s">
        <v>40</v>
      </c>
      <c r="C38" s="22"/>
      <c r="D38" s="23"/>
      <c r="E38" s="24"/>
      <c r="F38" s="138" t="str">
        <f>IFERROR(AVERAGE(C38:E38),"")</f>
        <v/>
      </c>
      <c r="G38" s="42"/>
      <c r="H38" s="23"/>
      <c r="I38" s="43"/>
      <c r="J38" s="23"/>
      <c r="K38" s="44"/>
    </row>
    <row r="39" spans="1:13">
      <c r="A39" s="20" t="s">
        <v>29</v>
      </c>
      <c r="B39" s="21" t="s">
        <v>41</v>
      </c>
      <c r="C39" s="27">
        <f t="shared" ref="C39:K39" si="14">(C37*C38)/10</f>
        <v>0</v>
      </c>
      <c r="D39" s="27">
        <f t="shared" si="14"/>
        <v>0</v>
      </c>
      <c r="E39" s="28">
        <f t="shared" si="14"/>
        <v>0</v>
      </c>
      <c r="F39" s="48">
        <f>AVERAGE(C39:E39)</f>
        <v>0</v>
      </c>
      <c r="G39" s="29">
        <f t="shared" si="14"/>
        <v>0</v>
      </c>
      <c r="H39" s="27">
        <f t="shared" si="14"/>
        <v>0</v>
      </c>
      <c r="I39" s="27">
        <f t="shared" si="14"/>
        <v>0</v>
      </c>
      <c r="J39" s="27">
        <f t="shared" si="14"/>
        <v>0</v>
      </c>
      <c r="K39" s="30">
        <f t="shared" si="14"/>
        <v>0</v>
      </c>
    </row>
    <row r="40" spans="1:13">
      <c r="A40" s="20" t="s">
        <v>31</v>
      </c>
      <c r="B40" s="21" t="s">
        <v>42</v>
      </c>
      <c r="C40" s="22"/>
      <c r="D40" s="23"/>
      <c r="E40" s="24"/>
      <c r="F40" s="138" t="str">
        <f>IFERROR(AVERAGE(C40:E40),"")</f>
        <v/>
      </c>
      <c r="G40" s="42"/>
      <c r="H40" s="23"/>
      <c r="I40" s="43"/>
      <c r="J40" s="23"/>
      <c r="K40" s="44"/>
    </row>
    <row r="41" spans="1:13" ht="16.5" thickBot="1">
      <c r="A41" s="31" t="s">
        <v>33</v>
      </c>
      <c r="B41" s="32" t="s">
        <v>43</v>
      </c>
      <c r="C41" s="33">
        <f t="shared" ref="C41:K41" si="15">(C39*C40)/1000</f>
        <v>0</v>
      </c>
      <c r="D41" s="34">
        <f t="shared" si="15"/>
        <v>0</v>
      </c>
      <c r="E41" s="35">
        <f t="shared" si="15"/>
        <v>0</v>
      </c>
      <c r="F41" s="49">
        <f t="shared" ref="F41" si="16">AVERAGE(C41:E41)</f>
        <v>0</v>
      </c>
      <c r="G41" s="36">
        <f t="shared" si="15"/>
        <v>0</v>
      </c>
      <c r="H41" s="34">
        <f t="shared" si="15"/>
        <v>0</v>
      </c>
      <c r="I41" s="37">
        <f t="shared" si="15"/>
        <v>0</v>
      </c>
      <c r="J41" s="34">
        <f t="shared" si="15"/>
        <v>0</v>
      </c>
      <c r="K41" s="45">
        <f t="shared" si="15"/>
        <v>0</v>
      </c>
    </row>
    <row r="42" spans="1:13" ht="16.5" thickBot="1">
      <c r="C42" s="38"/>
      <c r="D42" s="38"/>
      <c r="E42" s="38"/>
      <c r="F42" s="38"/>
      <c r="G42" s="38"/>
      <c r="H42" s="38"/>
      <c r="I42" s="38"/>
      <c r="J42" s="38"/>
      <c r="K42" s="38"/>
    </row>
    <row r="43" spans="1:13">
      <c r="A43" s="54" t="s">
        <v>47</v>
      </c>
      <c r="B43" s="127"/>
      <c r="C43" s="55"/>
      <c r="D43" s="55"/>
      <c r="E43" s="55"/>
      <c r="F43" s="151"/>
      <c r="G43" s="55"/>
      <c r="H43" s="55"/>
      <c r="I43" s="55"/>
      <c r="J43" s="55"/>
      <c r="K43" s="56"/>
      <c r="M43" s="51" t="s">
        <v>140</v>
      </c>
    </row>
    <row r="44" spans="1:13">
      <c r="A44" s="126" t="s">
        <v>138</v>
      </c>
      <c r="B44" s="128" t="s">
        <v>139</v>
      </c>
      <c r="C44" s="136">
        <f>C5+C13+C21+C29+C37</f>
        <v>0</v>
      </c>
      <c r="D44" s="136">
        <f t="shared" ref="D44:K44" si="17">D5+D13+D21+D29+D37</f>
        <v>0</v>
      </c>
      <c r="E44" s="136">
        <f t="shared" si="17"/>
        <v>0</v>
      </c>
      <c r="F44" s="152" t="str">
        <f>IFERROR(F5+F13+F21+F29+F37,"")</f>
        <v/>
      </c>
      <c r="G44" s="136">
        <f>G5+G13+G21+G29+G37</f>
        <v>0</v>
      </c>
      <c r="H44" s="136">
        <f t="shared" si="17"/>
        <v>0</v>
      </c>
      <c r="I44" s="136">
        <f t="shared" si="17"/>
        <v>0</v>
      </c>
      <c r="J44" s="136">
        <f t="shared" si="17"/>
        <v>0</v>
      </c>
      <c r="K44" s="154">
        <f t="shared" si="17"/>
        <v>0</v>
      </c>
      <c r="M44" s="135" t="str">
        <f>IFERROR(K44/E44,"")</f>
        <v/>
      </c>
    </row>
    <row r="45" spans="1:13" ht="16.5" thickBot="1">
      <c r="A45" s="57" t="s">
        <v>48</v>
      </c>
      <c r="B45" s="129" t="s">
        <v>45</v>
      </c>
      <c r="C45" s="137">
        <f>(C9+C17+C25+C33+C41)*1000</f>
        <v>0</v>
      </c>
      <c r="D45" s="137">
        <f>(D9+D17+D25+D33+D41)*1000</f>
        <v>0</v>
      </c>
      <c r="E45" s="137">
        <f>(E9+E17+E25+E33+E41)*1000</f>
        <v>0</v>
      </c>
      <c r="F45" s="153">
        <f>IFERROR((F9+F17+F25+F33+F41)*1000,"")</f>
        <v>0</v>
      </c>
      <c r="G45" s="137">
        <f t="shared" ref="G45:J45" si="18">(G9+G17+G25+G33+G41)*1000</f>
        <v>0</v>
      </c>
      <c r="H45" s="137">
        <f t="shared" si="18"/>
        <v>0</v>
      </c>
      <c r="I45" s="137">
        <f t="shared" si="18"/>
        <v>0</v>
      </c>
      <c r="J45" s="137">
        <f t="shared" si="18"/>
        <v>0</v>
      </c>
      <c r="K45" s="150">
        <f>(K9+K17+K25+K33+K41)*1000</f>
        <v>0</v>
      </c>
    </row>
    <row r="46" spans="1:13" ht="16.5" thickBot="1"/>
    <row r="47" spans="1:13">
      <c r="A47" s="54" t="s">
        <v>50</v>
      </c>
      <c r="B47" s="127" t="s">
        <v>45</v>
      </c>
      <c r="C47" s="149">
        <f>K45-E45</f>
        <v>0</v>
      </c>
    </row>
    <row r="48" spans="1:13" ht="16.5" thickBot="1">
      <c r="A48" s="57" t="s">
        <v>49</v>
      </c>
      <c r="B48" s="129" t="s">
        <v>45</v>
      </c>
      <c r="C48" s="150">
        <f>K45-F45</f>
        <v>0</v>
      </c>
    </row>
    <row r="49" spans="1:11">
      <c r="C49" s="176"/>
    </row>
    <row r="50" spans="1:11" ht="16.5" thickBot="1">
      <c r="A50" s="51" t="s">
        <v>151</v>
      </c>
    </row>
    <row r="51" spans="1:11" ht="16.5" thickBot="1">
      <c r="A51" s="54"/>
      <c r="B51" s="127"/>
      <c r="C51" s="207" t="s">
        <v>15</v>
      </c>
      <c r="D51" s="198"/>
      <c r="E51" s="199"/>
      <c r="F51" s="47"/>
      <c r="G51" s="200" t="s">
        <v>16</v>
      </c>
      <c r="H51" s="201"/>
      <c r="I51" s="201"/>
      <c r="J51" s="201"/>
      <c r="K51" s="202"/>
    </row>
    <row r="52" spans="1:11" ht="16.5" thickBot="1">
      <c r="A52" s="175" t="s">
        <v>150</v>
      </c>
      <c r="B52" s="128"/>
      <c r="C52" s="163" t="s">
        <v>17</v>
      </c>
      <c r="D52" s="8" t="s">
        <v>18</v>
      </c>
      <c r="E52" s="46" t="s">
        <v>19</v>
      </c>
      <c r="F52" s="47" t="s">
        <v>46</v>
      </c>
      <c r="G52" s="9" t="s">
        <v>20</v>
      </c>
      <c r="H52" s="10" t="s">
        <v>21</v>
      </c>
      <c r="I52" s="10" t="s">
        <v>22</v>
      </c>
      <c r="J52" s="10" t="s">
        <v>23</v>
      </c>
      <c r="K52" s="11" t="s">
        <v>24</v>
      </c>
    </row>
    <row r="53" spans="1:11">
      <c r="A53" s="166" t="s">
        <v>144</v>
      </c>
      <c r="B53" s="167" t="s">
        <v>139</v>
      </c>
      <c r="C53" s="177"/>
      <c r="D53" s="178"/>
      <c r="E53" s="179"/>
      <c r="F53" s="138" t="str">
        <f t="shared" ref="F53:F59" si="19">IFERROR(AVERAGE(C53:E53),"")</f>
        <v/>
      </c>
      <c r="G53" s="177"/>
      <c r="H53" s="178"/>
      <c r="I53" s="178"/>
      <c r="J53" s="178"/>
      <c r="K53" s="179"/>
    </row>
    <row r="54" spans="1:11">
      <c r="A54" s="168" t="s">
        <v>145</v>
      </c>
      <c r="B54" s="169" t="s">
        <v>139</v>
      </c>
      <c r="C54" s="180"/>
      <c r="D54" s="181"/>
      <c r="E54" s="182"/>
      <c r="F54" s="164" t="str">
        <f t="shared" si="19"/>
        <v/>
      </c>
      <c r="G54" s="180"/>
      <c r="H54" s="181"/>
      <c r="I54" s="181"/>
      <c r="J54" s="181"/>
      <c r="K54" s="182"/>
    </row>
    <row r="55" spans="1:11">
      <c r="A55" s="168" t="s">
        <v>146</v>
      </c>
      <c r="B55" s="169" t="s">
        <v>139</v>
      </c>
      <c r="C55" s="180"/>
      <c r="D55" s="181"/>
      <c r="E55" s="182"/>
      <c r="F55" s="164" t="str">
        <f t="shared" si="19"/>
        <v/>
      </c>
      <c r="G55" s="180"/>
      <c r="H55" s="181"/>
      <c r="I55" s="181"/>
      <c r="J55" s="181"/>
      <c r="K55" s="182"/>
    </row>
    <row r="56" spans="1:11">
      <c r="A56" s="168" t="s">
        <v>147</v>
      </c>
      <c r="B56" s="169" t="s">
        <v>139</v>
      </c>
      <c r="C56" s="180"/>
      <c r="D56" s="181"/>
      <c r="E56" s="182"/>
      <c r="F56" s="164" t="str">
        <f t="shared" si="19"/>
        <v/>
      </c>
      <c r="G56" s="180"/>
      <c r="H56" s="181"/>
      <c r="I56" s="181"/>
      <c r="J56" s="181"/>
      <c r="K56" s="182"/>
    </row>
    <row r="57" spans="1:11">
      <c r="A57" s="168" t="s">
        <v>148</v>
      </c>
      <c r="B57" s="169" t="s">
        <v>139</v>
      </c>
      <c r="C57" s="180"/>
      <c r="D57" s="181"/>
      <c r="E57" s="182"/>
      <c r="F57" s="164" t="str">
        <f t="shared" si="19"/>
        <v/>
      </c>
      <c r="G57" s="180"/>
      <c r="H57" s="181"/>
      <c r="I57" s="181"/>
      <c r="J57" s="181"/>
      <c r="K57" s="182"/>
    </row>
    <row r="58" spans="1:11">
      <c r="A58" s="190" t="s">
        <v>153</v>
      </c>
      <c r="B58" s="169" t="s">
        <v>139</v>
      </c>
      <c r="C58" s="192">
        <f>SUM(C52:C56)</f>
        <v>0</v>
      </c>
      <c r="D58" s="193">
        <f t="shared" ref="D58" si="20">SUM(D52:D56)</f>
        <v>0</v>
      </c>
      <c r="E58" s="194">
        <f t="shared" ref="E58" si="21">SUM(E52:E56)</f>
        <v>0</v>
      </c>
      <c r="F58" s="191">
        <f t="shared" ref="F58" si="22">IFERROR(AVERAGE(C58:E58),"")</f>
        <v>0</v>
      </c>
      <c r="G58" s="192">
        <f t="shared" ref="G58" si="23">SUM(G52:G56)</f>
        <v>0</v>
      </c>
      <c r="H58" s="193">
        <f t="shared" ref="H58" si="24">SUM(H52:H56)</f>
        <v>0</v>
      </c>
      <c r="I58" s="193">
        <f t="shared" ref="I58" si="25">SUM(I52:I56)</f>
        <v>0</v>
      </c>
      <c r="J58" s="193">
        <f t="shared" ref="J58" si="26">SUM(J52:J56)</f>
        <v>0</v>
      </c>
      <c r="K58" s="194">
        <f t="shared" ref="K58" si="27">SUM(K52:K56)</f>
        <v>0</v>
      </c>
    </row>
    <row r="59" spans="1:11" ht="16.5" thickBot="1">
      <c r="A59" s="170" t="s">
        <v>154</v>
      </c>
      <c r="B59" s="171" t="s">
        <v>139</v>
      </c>
      <c r="C59" s="172">
        <f>C58+C44</f>
        <v>0</v>
      </c>
      <c r="D59" s="173">
        <f t="shared" ref="D59:E59" si="28">D58+D44</f>
        <v>0</v>
      </c>
      <c r="E59" s="174">
        <f t="shared" si="28"/>
        <v>0</v>
      </c>
      <c r="F59" s="165">
        <f t="shared" si="19"/>
        <v>0</v>
      </c>
      <c r="G59" s="172">
        <f t="shared" ref="G59:J59" si="29">G58+G44</f>
        <v>0</v>
      </c>
      <c r="H59" s="173">
        <f t="shared" si="29"/>
        <v>0</v>
      </c>
      <c r="I59" s="173">
        <f t="shared" si="29"/>
        <v>0</v>
      </c>
      <c r="J59" s="173">
        <f t="shared" si="29"/>
        <v>0</v>
      </c>
      <c r="K59" s="174">
        <f>K58+K44</f>
        <v>0</v>
      </c>
    </row>
  </sheetData>
  <mergeCells count="22">
    <mergeCell ref="C51:E51"/>
    <mergeCell ref="G51:K51"/>
    <mergeCell ref="A28:B28"/>
    <mergeCell ref="A35:B35"/>
    <mergeCell ref="C35:E35"/>
    <mergeCell ref="G35:K35"/>
    <mergeCell ref="A36:B36"/>
    <mergeCell ref="A27:B27"/>
    <mergeCell ref="C27:E27"/>
    <mergeCell ref="G27:K27"/>
    <mergeCell ref="A3:B3"/>
    <mergeCell ref="C3:E3"/>
    <mergeCell ref="G3:K3"/>
    <mergeCell ref="A4:B4"/>
    <mergeCell ref="A11:B11"/>
    <mergeCell ref="C11:E11"/>
    <mergeCell ref="G11:K11"/>
    <mergeCell ref="A12:B12"/>
    <mergeCell ref="A19:B19"/>
    <mergeCell ref="C19:E19"/>
    <mergeCell ref="G19:K19"/>
    <mergeCell ref="A20:B20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FCD19-290B-4005-9F9A-A210323EBF30}">
  <dimension ref="A1:D26"/>
  <sheetViews>
    <sheetView zoomScale="85" zoomScaleNormal="85" workbookViewId="0">
      <selection activeCell="I18" sqref="I18"/>
    </sheetView>
  </sheetViews>
  <sheetFormatPr defaultRowHeight="18"/>
  <cols>
    <col min="1" max="4" width="28.1640625" customWidth="1"/>
  </cols>
  <sheetData>
    <row r="1" spans="1:4">
      <c r="A1" s="77" t="s">
        <v>115</v>
      </c>
      <c r="B1" s="78"/>
      <c r="C1" s="78"/>
      <c r="D1" s="78"/>
    </row>
    <row r="2" spans="1:4">
      <c r="A2" s="155" t="s">
        <v>126</v>
      </c>
      <c r="B2" s="80"/>
      <c r="C2" s="80"/>
      <c r="D2" s="80"/>
    </row>
    <row r="3" spans="1:4">
      <c r="A3" s="79" t="s">
        <v>116</v>
      </c>
      <c r="B3" s="80"/>
      <c r="C3" s="80"/>
      <c r="D3" s="80"/>
    </row>
    <row r="4" spans="1:4" ht="35">
      <c r="A4" s="81"/>
      <c r="B4" s="82" t="s">
        <v>125</v>
      </c>
      <c r="C4" s="81" t="s">
        <v>117</v>
      </c>
      <c r="D4" s="82" t="s">
        <v>118</v>
      </c>
    </row>
    <row r="5" spans="1:4">
      <c r="A5" s="81" t="s">
        <v>119</v>
      </c>
      <c r="B5" s="156">
        <f>シート１_決算書!E84</f>
        <v>0</v>
      </c>
      <c r="C5" s="156">
        <f>シート１_決算書!H84</f>
        <v>0</v>
      </c>
      <c r="D5" s="157" t="str">
        <f>IFERROR(ROUND((C5-B5)/ABS(B5)*100,1),"")</f>
        <v/>
      </c>
    </row>
    <row r="6" spans="1:4">
      <c r="A6" s="81" t="s">
        <v>120</v>
      </c>
      <c r="B6" s="156">
        <f>シート１_決算書!E85</f>
        <v>0</v>
      </c>
      <c r="C6" s="156">
        <f>シート１_決算書!H85</f>
        <v>0</v>
      </c>
      <c r="D6" s="157" t="str">
        <f>IFERROR(ROUND((C6-B6)/ABS(B6)*100,1),"")</f>
        <v/>
      </c>
    </row>
    <row r="7" spans="1:4">
      <c r="A7" s="81" t="s">
        <v>121</v>
      </c>
      <c r="B7" s="156" t="str">
        <f>IFERROR(ROUND(B5/B6,3),"")</f>
        <v/>
      </c>
      <c r="C7" s="156" t="str">
        <f>IFERROR(ROUND(C5/C6,3),"")</f>
        <v/>
      </c>
      <c r="D7" s="157" t="str">
        <f>IFERROR(ROUND((C7-B7)/ABS(B7)*100,1),"")</f>
        <v/>
      </c>
    </row>
    <row r="8" spans="1:4">
      <c r="A8" s="80"/>
      <c r="B8" s="80"/>
      <c r="C8" s="80"/>
      <c r="D8" s="160" t="str">
        <f>IF(OR(D7&lt;5,D7=""),"NG","OK")</f>
        <v>NG</v>
      </c>
    </row>
    <row r="9" spans="1:4">
      <c r="A9" s="79" t="s">
        <v>122</v>
      </c>
      <c r="B9" s="80"/>
      <c r="C9" s="80"/>
      <c r="D9" s="80"/>
    </row>
    <row r="10" spans="1:4" ht="35">
      <c r="A10" s="81" t="s">
        <v>123</v>
      </c>
      <c r="B10" s="82" t="s">
        <v>124</v>
      </c>
      <c r="C10" s="80"/>
      <c r="D10" s="80"/>
    </row>
    <row r="11" spans="1:4">
      <c r="A11" s="81" t="s">
        <v>141</v>
      </c>
      <c r="B11" s="158">
        <f>シート１_決算書!E93/1000000</f>
        <v>0</v>
      </c>
      <c r="C11" s="80"/>
      <c r="D11" s="80"/>
    </row>
    <row r="12" spans="1:4">
      <c r="A12" s="81" t="s">
        <v>142</v>
      </c>
      <c r="B12" s="158" t="str">
        <f>IFERROR(シート１_決算書!H93/1000000,"")</f>
        <v/>
      </c>
      <c r="C12" s="80"/>
      <c r="D12" s="80"/>
    </row>
    <row r="13" spans="1:4">
      <c r="A13" s="80"/>
      <c r="B13" s="160" t="str">
        <f>IF(B12="","NG",IF(AND(B12-B11&gt;=0,B12&gt;0),"OK","NG"))</f>
        <v>NG</v>
      </c>
      <c r="C13" s="80"/>
      <c r="D13" s="80"/>
    </row>
    <row r="14" spans="1:4">
      <c r="A14" s="80"/>
      <c r="B14" s="80"/>
      <c r="C14" s="80"/>
      <c r="D14" s="83"/>
    </row>
    <row r="15" spans="1:4">
      <c r="A15" s="155" t="s">
        <v>127</v>
      </c>
      <c r="B15" s="80"/>
      <c r="C15" s="80"/>
      <c r="D15" s="83"/>
    </row>
    <row r="16" spans="1:4">
      <c r="A16" s="79" t="s">
        <v>116</v>
      </c>
      <c r="B16" s="80"/>
      <c r="C16" s="80"/>
      <c r="D16" s="80"/>
    </row>
    <row r="17" spans="1:4" ht="35">
      <c r="A17" s="81"/>
      <c r="B17" s="82" t="s">
        <v>128</v>
      </c>
      <c r="C17" s="81" t="s">
        <v>117</v>
      </c>
      <c r="D17" s="82" t="s">
        <v>118</v>
      </c>
    </row>
    <row r="18" spans="1:4">
      <c r="A18" s="81" t="s">
        <v>119</v>
      </c>
      <c r="B18" s="156">
        <f>シート１_決算書!F84</f>
        <v>0</v>
      </c>
      <c r="C18" s="156">
        <f>シート１_決算書!H84</f>
        <v>0</v>
      </c>
      <c r="D18" s="157" t="str">
        <f>IFERROR(ROUND((C18-B18)/ABS(B18)*100,1),"")</f>
        <v/>
      </c>
    </row>
    <row r="19" spans="1:4">
      <c r="A19" s="81" t="s">
        <v>120</v>
      </c>
      <c r="B19" s="156" t="str">
        <f>シート１_決算書!F85</f>
        <v/>
      </c>
      <c r="C19" s="156">
        <f>シート１_決算書!H85</f>
        <v>0</v>
      </c>
      <c r="D19" s="157" t="str">
        <f>IFERROR(ROUND((C19-B19)/ABS(B19)*100,1),"")</f>
        <v/>
      </c>
    </row>
    <row r="20" spans="1:4">
      <c r="A20" s="81" t="s">
        <v>121</v>
      </c>
      <c r="B20" s="156" t="str">
        <f>IFERROR(ROUND(B18/B19,3),"")</f>
        <v/>
      </c>
      <c r="C20" s="156" t="str">
        <f>IFERROR(ROUND(C18/C19,3),"")</f>
        <v/>
      </c>
      <c r="D20" s="157" t="str">
        <f>IFERROR(ROUND((C20-B20)/ABS(B20)*100,1),"")</f>
        <v/>
      </c>
    </row>
    <row r="21" spans="1:4">
      <c r="A21" s="80"/>
      <c r="B21" s="80"/>
      <c r="C21" s="80"/>
      <c r="D21" s="160" t="str">
        <f>IF(D20="","NG",IF(D20&gt;5,"OK","NG"))</f>
        <v>NG</v>
      </c>
    </row>
    <row r="22" spans="1:4">
      <c r="A22" s="79" t="s">
        <v>122</v>
      </c>
      <c r="B22" s="80"/>
      <c r="C22" s="80"/>
      <c r="D22" s="80"/>
    </row>
    <row r="23" spans="1:4" ht="35">
      <c r="A23" s="81" t="s">
        <v>123</v>
      </c>
      <c r="B23" s="82" t="s">
        <v>124</v>
      </c>
      <c r="C23" s="80"/>
      <c r="D23" s="80"/>
    </row>
    <row r="24" spans="1:4">
      <c r="A24" s="81" t="s">
        <v>143</v>
      </c>
      <c r="B24" s="159">
        <f>シート１_決算書!F93/1000000</f>
        <v>0</v>
      </c>
      <c r="C24" s="80"/>
      <c r="D24" s="80"/>
    </row>
    <row r="25" spans="1:4">
      <c r="A25" s="81" t="s">
        <v>142</v>
      </c>
      <c r="B25" s="159" t="str">
        <f>IFERROR(シート１_決算書!H93/1000000,"")</f>
        <v/>
      </c>
      <c r="C25" s="80"/>
      <c r="D25" s="80"/>
    </row>
    <row r="26" spans="1:4">
      <c r="A26" s="80"/>
      <c r="B26" s="160" t="str">
        <f>IF(B25="","NG",IF(AND(B25-B24&gt;=0,B25&gt;0),"OK","NG"))</f>
        <v>NG</v>
      </c>
      <c r="C26" s="80"/>
      <c r="D26" s="80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シート１_決算書</vt:lpstr>
      <vt:lpstr>シート２_経営実績・計画把握表</vt:lpstr>
      <vt:lpstr>シート３_計画書への転記用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2026-05-21T08:04:30Z</dcterms:created>
  <dcterms:modified xsi:type="dcterms:W3CDTF">2026-06-03T11:06:31Z</dcterms:modified>
</cp:coreProperties>
</file>