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fileSharing readOnlyRecommended="1"/>
  <workbookPr filterPrivacy="1"/>
  <xr:revisionPtr revIDLastSave="689" documentId="8_{990783D7-BC50-4BB2-AC13-937524CF4843}" xr6:coauthVersionLast="47" xr6:coauthVersionMax="47" xr10:uidLastSave="{3E736A8C-4C3D-44A5-A916-C2068902711B}"/>
  <bookViews>
    <workbookView xWindow="28680" yWindow="-120" windowWidth="29040" windowHeight="15720" xr2:uid="{00000000-000D-0000-FFFF-FFFF00000000}"/>
  </bookViews>
  <sheets>
    <sheet name="シート１_青色申告決算書" sheetId="1" r:id="rId1"/>
    <sheet name="シート２_経営実績・計画把握表" sheetId="2" r:id="rId2"/>
    <sheet name="シート３_計画書への転記用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4" i="4" l="1"/>
  <c r="D33" i="4"/>
  <c r="D32" i="4"/>
  <c r="C115" i="1" l="1"/>
  <c r="C114" i="1"/>
  <c r="C113" i="1"/>
  <c r="C109" i="1"/>
  <c r="C108" i="1"/>
  <c r="C110" i="1" s="1"/>
  <c r="C103" i="1"/>
  <c r="C102" i="1"/>
  <c r="C101" i="1"/>
  <c r="C97" i="1"/>
  <c r="C96" i="1"/>
  <c r="C95" i="1"/>
  <c r="E33" i="4"/>
  <c r="E34" i="4"/>
  <c r="C46" i="2"/>
  <c r="F60" i="2"/>
  <c r="F59" i="2"/>
  <c r="K59" i="2"/>
  <c r="J59" i="2"/>
  <c r="I59" i="2"/>
  <c r="H59" i="2"/>
  <c r="G59" i="2"/>
  <c r="E59" i="2"/>
  <c r="D59" i="2"/>
  <c r="C59" i="2"/>
  <c r="C60" i="2"/>
  <c r="C49" i="2"/>
  <c r="C48" i="2"/>
  <c r="D60" i="1"/>
  <c r="H44" i="1"/>
  <c r="C70" i="1"/>
  <c r="C73" i="1"/>
  <c r="C71" i="1"/>
  <c r="H15" i="1"/>
  <c r="H78" i="1"/>
  <c r="D35" i="4" s="1"/>
  <c r="H62" i="1"/>
  <c r="H57" i="1"/>
  <c r="H56" i="1"/>
  <c r="H55" i="1"/>
  <c r="H51" i="1"/>
  <c r="H50" i="1"/>
  <c r="H43" i="1"/>
  <c r="H42" i="1"/>
  <c r="H41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4" i="1"/>
  <c r="H13" i="1"/>
  <c r="H11" i="1"/>
  <c r="H10" i="1"/>
  <c r="H9" i="1"/>
  <c r="F9" i="1"/>
  <c r="F47" i="4"/>
  <c r="F43" i="4"/>
  <c r="F39" i="4"/>
  <c r="D39" i="4"/>
  <c r="B35" i="4"/>
  <c r="B34" i="4"/>
  <c r="B33" i="4"/>
  <c r="B32" i="4"/>
  <c r="F45" i="2"/>
  <c r="C45" i="2"/>
  <c r="K45" i="2"/>
  <c r="J45" i="2"/>
  <c r="I45" i="2"/>
  <c r="H45" i="2"/>
  <c r="G45" i="2"/>
  <c r="E45" i="2"/>
  <c r="D45" i="2"/>
  <c r="F79" i="1"/>
  <c r="F78" i="1"/>
  <c r="F77" i="1"/>
  <c r="E32" i="4" l="1"/>
  <c r="F32" i="4" s="1"/>
  <c r="F33" i="4"/>
  <c r="C32" i="4"/>
  <c r="C33" i="4"/>
  <c r="D43" i="4" s="1"/>
  <c r="C34" i="4"/>
  <c r="D47" i="4" s="1"/>
  <c r="D71" i="1"/>
  <c r="E71" i="1"/>
  <c r="F71" i="1"/>
  <c r="D70" i="1"/>
  <c r="E70" i="1"/>
  <c r="D67" i="1"/>
  <c r="E67" i="1"/>
  <c r="C67" i="1"/>
  <c r="D58" i="1"/>
  <c r="E58" i="1"/>
  <c r="C58" i="1"/>
  <c r="D52" i="1"/>
  <c r="E52" i="1"/>
  <c r="C52" i="1"/>
  <c r="D40" i="1"/>
  <c r="D44" i="1" s="1"/>
  <c r="D68" i="1" s="1"/>
  <c r="E40" i="1"/>
  <c r="E44" i="1" s="1"/>
  <c r="E68" i="1" s="1"/>
  <c r="C40" i="1"/>
  <c r="C44" i="1" s="1"/>
  <c r="C68" i="1" s="1"/>
  <c r="C69" i="1" s="1"/>
  <c r="D12" i="1"/>
  <c r="D15" i="1" s="1"/>
  <c r="E12" i="1"/>
  <c r="E15" i="1" s="1"/>
  <c r="C12" i="1"/>
  <c r="C15" i="1" s="1"/>
  <c r="G32" i="4" l="1"/>
  <c r="G33" i="4"/>
  <c r="F34" i="4"/>
  <c r="G34" i="4" s="1"/>
  <c r="D69" i="1"/>
  <c r="E69" i="1"/>
  <c r="F70" i="1"/>
  <c r="F69" i="1"/>
  <c r="C77" i="1"/>
  <c r="C46" i="1"/>
  <c r="C60" i="1" s="1"/>
  <c r="F58" i="1"/>
  <c r="F40" i="1"/>
  <c r="F52" i="1"/>
  <c r="D46" i="1"/>
  <c r="D63" i="1" s="1"/>
  <c r="D82" i="1" s="1"/>
  <c r="E46" i="1"/>
  <c r="E60" i="1" s="1"/>
  <c r="E63" i="1" s="1"/>
  <c r="E82" i="1" s="1"/>
  <c r="F44" i="1"/>
  <c r="F12" i="1"/>
  <c r="F15" i="1"/>
  <c r="F46" i="1" l="1"/>
  <c r="F60" i="1"/>
  <c r="C63" i="1"/>
  <c r="F63" i="1" l="1"/>
  <c r="F82" i="1" s="1"/>
  <c r="C82" i="1"/>
  <c r="C44" i="2"/>
  <c r="G60" i="2"/>
  <c r="M5" i="2"/>
  <c r="F58" i="2"/>
  <c r="F57" i="2"/>
  <c r="F56" i="2"/>
  <c r="F55" i="2"/>
  <c r="F54" i="2"/>
  <c r="G44" i="2"/>
  <c r="M37" i="2"/>
  <c r="M29" i="2"/>
  <c r="M21" i="2"/>
  <c r="M13" i="2"/>
  <c r="F40" i="2"/>
  <c r="F38" i="2"/>
  <c r="F37" i="2"/>
  <c r="F32" i="2"/>
  <c r="F30" i="2"/>
  <c r="F29" i="2"/>
  <c r="F24" i="2"/>
  <c r="F22" i="2"/>
  <c r="F21" i="2"/>
  <c r="F16" i="2"/>
  <c r="F14" i="2"/>
  <c r="F13" i="2"/>
  <c r="F8" i="2"/>
  <c r="F6" i="2"/>
  <c r="F5" i="2"/>
  <c r="H60" i="2" l="1"/>
  <c r="I60" i="2"/>
  <c r="J60" i="2"/>
  <c r="C4" i="1"/>
  <c r="F44" i="2"/>
  <c r="D44" i="2"/>
  <c r="D60" i="2" s="1"/>
  <c r="E44" i="2"/>
  <c r="E60" i="2" s="1"/>
  <c r="E4" i="1" s="1"/>
  <c r="H44" i="2"/>
  <c r="I44" i="2"/>
  <c r="J44" i="2"/>
  <c r="K44" i="2"/>
  <c r="K60" i="2" s="1"/>
  <c r="H4" i="1" s="1"/>
  <c r="C3" i="1"/>
  <c r="H3" i="1"/>
  <c r="E3" i="1"/>
  <c r="D3" i="1"/>
  <c r="C19" i="4"/>
  <c r="C6" i="4"/>
  <c r="B6" i="4"/>
  <c r="E5" i="1" l="1"/>
  <c r="C5" i="1"/>
  <c r="F4" i="1"/>
  <c r="D4" i="1"/>
  <c r="H5" i="1"/>
  <c r="D5" i="1"/>
  <c r="D6" i="4"/>
  <c r="M44" i="2"/>
  <c r="I3" i="1" s="1"/>
  <c r="F3" i="1"/>
  <c r="F5" i="1" l="1"/>
  <c r="H71" i="1"/>
  <c r="H70" i="1"/>
  <c r="H58" i="1"/>
  <c r="E7" i="2"/>
  <c r="E9" i="2" s="1"/>
  <c r="D7" i="2"/>
  <c r="D9" i="2" s="1"/>
  <c r="C7" i="2"/>
  <c r="G7" i="2"/>
  <c r="G9" i="2" s="1"/>
  <c r="K39" i="2"/>
  <c r="K41" i="2" s="1"/>
  <c r="J39" i="2"/>
  <c r="J41" i="2" s="1"/>
  <c r="I39" i="2"/>
  <c r="I41" i="2" s="1"/>
  <c r="H39" i="2"/>
  <c r="H41" i="2" s="1"/>
  <c r="G39" i="2"/>
  <c r="G41" i="2" s="1"/>
  <c r="E39" i="2"/>
  <c r="E41" i="2" s="1"/>
  <c r="D39" i="2"/>
  <c r="D41" i="2" s="1"/>
  <c r="C39" i="2"/>
  <c r="K31" i="2"/>
  <c r="K33" i="2" s="1"/>
  <c r="J31" i="2"/>
  <c r="J33" i="2" s="1"/>
  <c r="I31" i="2"/>
  <c r="I33" i="2" s="1"/>
  <c r="H31" i="2"/>
  <c r="H33" i="2" s="1"/>
  <c r="G31" i="2"/>
  <c r="G33" i="2" s="1"/>
  <c r="E31" i="2"/>
  <c r="E33" i="2" s="1"/>
  <c r="D31" i="2"/>
  <c r="D33" i="2" s="1"/>
  <c r="C31" i="2"/>
  <c r="K23" i="2"/>
  <c r="K25" i="2" s="1"/>
  <c r="J23" i="2"/>
  <c r="J25" i="2" s="1"/>
  <c r="I23" i="2"/>
  <c r="I25" i="2" s="1"/>
  <c r="H23" i="2"/>
  <c r="H25" i="2" s="1"/>
  <c r="G23" i="2"/>
  <c r="G25" i="2" s="1"/>
  <c r="E23" i="2"/>
  <c r="E25" i="2" s="1"/>
  <c r="D23" i="2"/>
  <c r="D25" i="2" s="1"/>
  <c r="C23" i="2"/>
  <c r="K15" i="2"/>
  <c r="K17" i="2" s="1"/>
  <c r="J15" i="2"/>
  <c r="J17" i="2" s="1"/>
  <c r="I15" i="2"/>
  <c r="I17" i="2" s="1"/>
  <c r="H15" i="2"/>
  <c r="H17" i="2" s="1"/>
  <c r="G15" i="2"/>
  <c r="G17" i="2" s="1"/>
  <c r="E15" i="2"/>
  <c r="E17" i="2" s="1"/>
  <c r="D15" i="2"/>
  <c r="D17" i="2" s="1"/>
  <c r="C15" i="2"/>
  <c r="K7" i="2"/>
  <c r="K9" i="2" s="1"/>
  <c r="J7" i="2"/>
  <c r="J9" i="2" s="1"/>
  <c r="I7" i="2"/>
  <c r="I9" i="2" s="1"/>
  <c r="H7" i="2"/>
  <c r="H9" i="2" s="1"/>
  <c r="H52" i="1" l="1"/>
  <c r="H40" i="1"/>
  <c r="H68" i="1" s="1"/>
  <c r="C17" i="2"/>
  <c r="F17" i="2" s="1"/>
  <c r="F15" i="2"/>
  <c r="C25" i="2"/>
  <c r="F25" i="2" s="1"/>
  <c r="F23" i="2"/>
  <c r="C33" i="2"/>
  <c r="F33" i="2" s="1"/>
  <c r="F31" i="2"/>
  <c r="C41" i="2"/>
  <c r="F41" i="2" s="1"/>
  <c r="F39" i="2"/>
  <c r="C9" i="2"/>
  <c r="F9" i="2" s="1"/>
  <c r="F7" i="2"/>
  <c r="E46" i="2"/>
  <c r="G46" i="2"/>
  <c r="H46" i="2"/>
  <c r="I46" i="2"/>
  <c r="J46" i="2"/>
  <c r="K46" i="2"/>
  <c r="H12" i="1" s="1"/>
  <c r="D46" i="2"/>
  <c r="B19" i="4"/>
  <c r="D19" i="4" s="1"/>
  <c r="B11" i="4"/>
  <c r="H67" i="1" l="1"/>
  <c r="H69" i="1" s="1"/>
  <c r="H73" i="1" s="1"/>
  <c r="F46" i="2"/>
  <c r="D73" i="1"/>
  <c r="D77" i="1" s="1"/>
  <c r="D79" i="1" s="1"/>
  <c r="E73" i="1"/>
  <c r="E77" i="1" s="1"/>
  <c r="H46" i="1" l="1"/>
  <c r="H60" i="1" s="1"/>
  <c r="H63" i="1" s="1"/>
  <c r="H82" i="1" s="1"/>
  <c r="B25" i="4" s="1"/>
  <c r="E79" i="1"/>
  <c r="B5" i="4"/>
  <c r="B7" i="4" s="1"/>
  <c r="F73" i="1"/>
  <c r="C79" i="1"/>
  <c r="H77" i="1" l="1"/>
  <c r="B12" i="4"/>
  <c r="B13" i="4" s="1"/>
  <c r="B24" i="4"/>
  <c r="B26" i="4" s="1"/>
  <c r="B18" i="4"/>
  <c r="B20" i="4" s="1"/>
  <c r="C5" i="4" l="1"/>
  <c r="C18" i="4"/>
  <c r="H79" i="1"/>
  <c r="C20" i="4" l="1"/>
  <c r="D20" i="4" s="1"/>
  <c r="D21" i="4" s="1"/>
  <c r="D18" i="4"/>
  <c r="C7" i="4"/>
  <c r="D7" i="4" s="1"/>
  <c r="D8" i="4" s="1"/>
  <c r="D5" i="4"/>
</calcChain>
</file>

<file path=xl/sharedStrings.xml><?xml version="1.0" encoding="utf-8"?>
<sst xmlns="http://schemas.openxmlformats.org/spreadsheetml/2006/main" count="317" uniqueCount="185">
  <si>
    <t>減価償却費</t>
    <rPh sb="0" eb="5">
      <t>ゲンカショウキャクヒ</t>
    </rPh>
    <phoneticPr fontId="1"/>
  </si>
  <si>
    <t>損益計算書</t>
    <rPh sb="0" eb="5">
      <t>ソンエキケイサンショ</t>
    </rPh>
    <phoneticPr fontId="1"/>
  </si>
  <si>
    <t>人件費</t>
    <rPh sb="0" eb="3">
      <t>ジンケンヒ</t>
    </rPh>
    <phoneticPr fontId="1"/>
  </si>
  <si>
    <t>…</t>
    <phoneticPr fontId="1"/>
  </si>
  <si>
    <t>経営実績・計画把握表</t>
    <rPh sb="0" eb="2">
      <t>ケイエイ</t>
    </rPh>
    <rPh sb="2" eb="4">
      <t>ジッセキ</t>
    </rPh>
    <rPh sb="5" eb="7">
      <t>ケイカク</t>
    </rPh>
    <rPh sb="7" eb="9">
      <t>ハアク</t>
    </rPh>
    <rPh sb="9" eb="10">
      <t>ヒョウ</t>
    </rPh>
    <phoneticPr fontId="7"/>
  </si>
  <si>
    <t>生産品目①</t>
    <rPh sb="0" eb="2">
      <t>セイサン</t>
    </rPh>
    <rPh sb="2" eb="4">
      <t>ヒンモク</t>
    </rPh>
    <phoneticPr fontId="7"/>
  </si>
  <si>
    <t>過去の実績</t>
    <rPh sb="0" eb="2">
      <t>カコ</t>
    </rPh>
    <rPh sb="3" eb="5">
      <t>ジッセキ</t>
    </rPh>
    <phoneticPr fontId="7"/>
  </si>
  <si>
    <t>今後の計画</t>
    <rPh sb="0" eb="2">
      <t>コンゴ</t>
    </rPh>
    <rPh sb="3" eb="5">
      <t>ケイカク</t>
    </rPh>
    <phoneticPr fontId="7"/>
  </si>
  <si>
    <t>令和5年</t>
    <rPh sb="0" eb="2">
      <t>レイワ</t>
    </rPh>
    <rPh sb="3" eb="4">
      <t>ネン</t>
    </rPh>
    <phoneticPr fontId="7"/>
  </si>
  <si>
    <t>令和6年</t>
    <rPh sb="0" eb="2">
      <t>レイワ</t>
    </rPh>
    <rPh sb="3" eb="4">
      <t>ネン</t>
    </rPh>
    <phoneticPr fontId="7"/>
  </si>
  <si>
    <t>令和7年</t>
    <rPh sb="0" eb="2">
      <t>レイワ</t>
    </rPh>
    <rPh sb="3" eb="4">
      <t>ネン</t>
    </rPh>
    <phoneticPr fontId="7"/>
  </si>
  <si>
    <t>令和8年</t>
    <rPh sb="0" eb="2">
      <t>レイワ</t>
    </rPh>
    <rPh sb="3" eb="4">
      <t>ネン</t>
    </rPh>
    <phoneticPr fontId="7"/>
  </si>
  <si>
    <t>令和9年</t>
    <rPh sb="0" eb="2">
      <t>レイワ</t>
    </rPh>
    <rPh sb="3" eb="4">
      <t>ネン</t>
    </rPh>
    <phoneticPr fontId="7"/>
  </si>
  <si>
    <t>令和10年</t>
    <rPh sb="0" eb="2">
      <t>レイワ</t>
    </rPh>
    <rPh sb="4" eb="5">
      <t>ネン</t>
    </rPh>
    <phoneticPr fontId="7"/>
  </si>
  <si>
    <t>令和11年</t>
    <rPh sb="0" eb="2">
      <t>レイワ</t>
    </rPh>
    <rPh sb="4" eb="5">
      <t>ネン</t>
    </rPh>
    <phoneticPr fontId="7"/>
  </si>
  <si>
    <t>令和12年</t>
    <rPh sb="0" eb="2">
      <t>レイワ</t>
    </rPh>
    <rPh sb="4" eb="5">
      <t>ネン</t>
    </rPh>
    <phoneticPr fontId="7"/>
  </si>
  <si>
    <t>生産規模</t>
    <rPh sb="0" eb="2">
      <t>セイサン</t>
    </rPh>
    <rPh sb="2" eb="4">
      <t>キボ</t>
    </rPh>
    <phoneticPr fontId="7"/>
  </si>
  <si>
    <t>a</t>
    <phoneticPr fontId="7"/>
  </si>
  <si>
    <t>反収</t>
    <rPh sb="0" eb="2">
      <t>タンシュウ</t>
    </rPh>
    <phoneticPr fontId="7"/>
  </si>
  <si>
    <t>kg/10a</t>
    <phoneticPr fontId="7"/>
  </si>
  <si>
    <t>生産量</t>
    <rPh sb="0" eb="2">
      <t>セイサン</t>
    </rPh>
    <rPh sb="2" eb="3">
      <t>リョウ</t>
    </rPh>
    <phoneticPr fontId="7"/>
  </si>
  <si>
    <t>kg</t>
    <phoneticPr fontId="7"/>
  </si>
  <si>
    <t>単価</t>
    <rPh sb="0" eb="2">
      <t>タンカ</t>
    </rPh>
    <phoneticPr fontId="7"/>
  </si>
  <si>
    <t>円</t>
    <phoneticPr fontId="7"/>
  </si>
  <si>
    <t>売上</t>
    <rPh sb="0" eb="2">
      <t>ウリアゲ</t>
    </rPh>
    <phoneticPr fontId="7"/>
  </si>
  <si>
    <t>千円</t>
    <rPh sb="0" eb="1">
      <t>セン</t>
    </rPh>
    <phoneticPr fontId="7"/>
  </si>
  <si>
    <t>生産品目②</t>
    <rPh sb="0" eb="2">
      <t>セイサン</t>
    </rPh>
    <rPh sb="2" eb="4">
      <t>ヒンモク</t>
    </rPh>
    <phoneticPr fontId="7"/>
  </si>
  <si>
    <t>単収</t>
    <rPh sb="0" eb="2">
      <t>タンシュウ</t>
    </rPh>
    <phoneticPr fontId="7"/>
  </si>
  <si>
    <t>生産品目③</t>
    <rPh sb="0" eb="2">
      <t>セイサン</t>
    </rPh>
    <rPh sb="2" eb="4">
      <t>ヒンモク</t>
    </rPh>
    <phoneticPr fontId="7"/>
  </si>
  <si>
    <t>生産品目④</t>
    <rPh sb="0" eb="2">
      <t>セイサン</t>
    </rPh>
    <rPh sb="2" eb="4">
      <t>ヒンモク</t>
    </rPh>
    <phoneticPr fontId="7"/>
  </si>
  <si>
    <t>（a)</t>
    <phoneticPr fontId="7"/>
  </si>
  <si>
    <t>（kg/10a）</t>
    <phoneticPr fontId="7"/>
  </si>
  <si>
    <t>(kg)</t>
    <phoneticPr fontId="7"/>
  </si>
  <si>
    <t>(円）</t>
    <phoneticPr fontId="7"/>
  </si>
  <si>
    <t>（千円）</t>
    <rPh sb="1" eb="2">
      <t>セン</t>
    </rPh>
    <phoneticPr fontId="7"/>
  </si>
  <si>
    <t>生産品目⑤</t>
    <rPh sb="0" eb="2">
      <t>セイサン</t>
    </rPh>
    <rPh sb="2" eb="4">
      <t>ヒンモク</t>
    </rPh>
    <phoneticPr fontId="7"/>
  </si>
  <si>
    <t>円</t>
    <rPh sb="0" eb="1">
      <t>エン</t>
    </rPh>
    <phoneticPr fontId="1"/>
  </si>
  <si>
    <t>3か年平均</t>
    <rPh sb="2" eb="3">
      <t>ネン</t>
    </rPh>
    <rPh sb="3" eb="5">
      <t>ヘイキン</t>
    </rPh>
    <phoneticPr fontId="1"/>
  </si>
  <si>
    <t>合計</t>
    <rPh sb="0" eb="2">
      <t>ゴウケイ</t>
    </rPh>
    <phoneticPr fontId="1"/>
  </si>
  <si>
    <t>売上</t>
    <rPh sb="0" eb="2">
      <t>ウリアゲ</t>
    </rPh>
    <phoneticPr fontId="1"/>
  </si>
  <si>
    <t>目標値-3か年平均</t>
    <rPh sb="0" eb="2">
      <t>モクヒョウ</t>
    </rPh>
    <rPh sb="2" eb="3">
      <t>アタイ</t>
    </rPh>
    <rPh sb="6" eb="7">
      <t>ネン</t>
    </rPh>
    <rPh sb="7" eb="9">
      <t>ヘイキン</t>
    </rPh>
    <phoneticPr fontId="1"/>
  </si>
  <si>
    <t>目標値-令和7年</t>
    <rPh sb="0" eb="3">
      <t>モクヒョウチ</t>
    </rPh>
    <rPh sb="4" eb="6">
      <t>レイワ</t>
    </rPh>
    <rPh sb="7" eb="8">
      <t>ネン</t>
    </rPh>
    <phoneticPr fontId="1"/>
  </si>
  <si>
    <t>減価償却費</t>
    <rPh sb="0" eb="5">
      <t>ゲンカショウキャクヒ</t>
    </rPh>
    <phoneticPr fontId="3"/>
  </si>
  <si>
    <t>労働生産性</t>
    <rPh sb="0" eb="5">
      <t>ロウドウセイサンセイ</t>
    </rPh>
    <phoneticPr fontId="3"/>
  </si>
  <si>
    <t>令和５年</t>
    <rPh sb="0" eb="2">
      <t>レイワ</t>
    </rPh>
    <rPh sb="3" eb="4">
      <t>ネン</t>
    </rPh>
    <phoneticPr fontId="1"/>
  </si>
  <si>
    <t>令和６年</t>
    <rPh sb="0" eb="2">
      <t>レイワ</t>
    </rPh>
    <rPh sb="3" eb="4">
      <t>ネン</t>
    </rPh>
    <phoneticPr fontId="1"/>
  </si>
  <si>
    <t>令和７年</t>
    <rPh sb="0" eb="2">
      <t>レイワ</t>
    </rPh>
    <rPh sb="3" eb="4">
      <t>ネン</t>
    </rPh>
    <phoneticPr fontId="1"/>
  </si>
  <si>
    <t>修繕費</t>
    <rPh sb="0" eb="3">
      <t>シュウゼンヒ</t>
    </rPh>
    <phoneticPr fontId="3"/>
  </si>
  <si>
    <t>種苗費</t>
    <rPh sb="0" eb="1">
      <t>タネ</t>
    </rPh>
    <rPh sb="1" eb="2">
      <t>ナエ</t>
    </rPh>
    <rPh sb="2" eb="3">
      <t>ヒ</t>
    </rPh>
    <phoneticPr fontId="3"/>
  </si>
  <si>
    <t>肥料費</t>
    <rPh sb="0" eb="3">
      <t>ヒリョウヒ</t>
    </rPh>
    <phoneticPr fontId="3"/>
  </si>
  <si>
    <t>諸材料費</t>
    <rPh sb="0" eb="4">
      <t>ショザイリョウヒ</t>
    </rPh>
    <phoneticPr fontId="3"/>
  </si>
  <si>
    <t>&lt;付加価値額の算出方法＞</t>
    <rPh sb="1" eb="6">
      <t>フカカチガク</t>
    </rPh>
    <rPh sb="7" eb="9">
      <t>サンシュツ</t>
    </rPh>
    <rPh sb="9" eb="11">
      <t>ホウホウ</t>
    </rPh>
    <phoneticPr fontId="1"/>
  </si>
  <si>
    <t>営業利益（損失）</t>
    <rPh sb="0" eb="4">
      <t>エイギョウリエキ</t>
    </rPh>
    <rPh sb="5" eb="7">
      <t>ソンシツ</t>
    </rPh>
    <phoneticPr fontId="1"/>
  </si>
  <si>
    <t>付加価値額</t>
    <rPh sb="0" eb="5">
      <t>フカカチガク</t>
    </rPh>
    <phoneticPr fontId="1"/>
  </si>
  <si>
    <t>＜労働生産性＞</t>
    <rPh sb="1" eb="6">
      <t>ロウドウセイサンセイ</t>
    </rPh>
    <phoneticPr fontId="1"/>
  </si>
  <si>
    <t>労働投入量（時間or人）</t>
    <rPh sb="0" eb="5">
      <t>ロウドウトウニュウリョウ</t>
    </rPh>
    <rPh sb="6" eb="8">
      <t>ジカン</t>
    </rPh>
    <rPh sb="10" eb="11">
      <t>ヒト</t>
    </rPh>
    <phoneticPr fontId="3"/>
  </si>
  <si>
    <t>付加価値額（円）</t>
    <rPh sb="0" eb="5">
      <t>フカカチガク</t>
    </rPh>
    <rPh sb="6" eb="7">
      <t>エン</t>
    </rPh>
    <phoneticPr fontId="3"/>
  </si>
  <si>
    <t>（３）生産方式革新事業活動の目標</t>
    <phoneticPr fontId="16"/>
  </si>
  <si>
    <t>Ｂ 計画終了時の目標</t>
  </si>
  <si>
    <t>変化率（％）
（（Ｂ－Ａ）／Ａ）</t>
    <phoneticPr fontId="16"/>
  </si>
  <si>
    <t>ａ 付加価値額</t>
    <phoneticPr fontId="1"/>
  </si>
  <si>
    <t>ｂ 労働投入量</t>
    <phoneticPr fontId="1"/>
  </si>
  <si>
    <t>労働生産性（ａ／ｂ）</t>
    <phoneticPr fontId="16"/>
  </si>
  <si>
    <t>（６）所得の状況（計画参加農業者の合算）</t>
  </si>
  <si>
    <t>年度</t>
  </si>
  <si>
    <t>計画参加農業者の所得合計
（百万円）</t>
    <phoneticPr fontId="16"/>
  </si>
  <si>
    <t>パターン１</t>
    <phoneticPr fontId="1"/>
  </si>
  <si>
    <t>パターン２</t>
    <phoneticPr fontId="1"/>
  </si>
  <si>
    <t>目標年（令和　年）</t>
    <rPh sb="0" eb="3">
      <t>モクヒョウネン</t>
    </rPh>
    <rPh sb="4" eb="6">
      <t>レイワ</t>
    </rPh>
    <rPh sb="7" eb="8">
      <t>ネン</t>
    </rPh>
    <phoneticPr fontId="1"/>
  </si>
  <si>
    <t>面積増加率</t>
    <rPh sb="0" eb="5">
      <t>メンセキゾウカリツ</t>
    </rPh>
    <phoneticPr fontId="1"/>
  </si>
  <si>
    <t>計画内の対象品目の面積（a）</t>
    <rPh sb="0" eb="2">
      <t>ケイカク</t>
    </rPh>
    <rPh sb="2" eb="3">
      <t>ナイ</t>
    </rPh>
    <rPh sb="4" eb="8">
      <t>タイショウヒンモク</t>
    </rPh>
    <rPh sb="9" eb="11">
      <t>メンセキ</t>
    </rPh>
    <phoneticPr fontId="1"/>
  </si>
  <si>
    <t>経営全体の面積（a）</t>
    <rPh sb="0" eb="4">
      <t>ケイエイゼンタイ</t>
    </rPh>
    <rPh sb="5" eb="7">
      <t>メンセキ</t>
    </rPh>
    <phoneticPr fontId="1"/>
  </si>
  <si>
    <t>現状値</t>
    <rPh sb="0" eb="2">
      <t>ゲンジョウ</t>
    </rPh>
    <rPh sb="2" eb="3">
      <t>チ</t>
    </rPh>
    <phoneticPr fontId="1"/>
  </si>
  <si>
    <t>生産品目の総生産規模</t>
    <rPh sb="0" eb="4">
      <t>セイサンヒンモク</t>
    </rPh>
    <rPh sb="5" eb="10">
      <t>ソウセイサンキボ</t>
    </rPh>
    <phoneticPr fontId="1"/>
  </si>
  <si>
    <t>（a）</t>
  </si>
  <si>
    <t>合計の面積拡大率</t>
    <rPh sb="0" eb="2">
      <t>ゴウケイ</t>
    </rPh>
    <rPh sb="3" eb="8">
      <t>メンセキカクダイリツ</t>
    </rPh>
    <phoneticPr fontId="1"/>
  </si>
  <si>
    <r>
      <t>現状</t>
    </r>
    <r>
      <rPr>
        <sz val="11"/>
        <color rgb="FF0070C0"/>
        <rFont val="メイリオ"/>
        <family val="3"/>
        <charset val="128"/>
      </rPr>
      <t>（令和7年度）</t>
    </r>
    <phoneticPr fontId="1"/>
  </si>
  <si>
    <r>
      <t>目標年度</t>
    </r>
    <r>
      <rPr>
        <sz val="11"/>
        <color rgb="FF0070C0"/>
        <rFont val="メイリオ"/>
        <family val="3"/>
        <charset val="128"/>
      </rPr>
      <t>（令和　年度）</t>
    </r>
    <phoneticPr fontId="1"/>
  </si>
  <si>
    <r>
      <t>現状</t>
    </r>
    <r>
      <rPr>
        <sz val="11"/>
        <color rgb="FF0070C0"/>
        <rFont val="メイリオ"/>
        <family val="3"/>
        <charset val="128"/>
      </rPr>
      <t>（直近3か年平均）</t>
    </r>
    <phoneticPr fontId="1"/>
  </si>
  <si>
    <t>品目名１</t>
    <rPh sb="0" eb="3">
      <t>ヒンモクメイ</t>
    </rPh>
    <phoneticPr fontId="1"/>
  </si>
  <si>
    <t>品目名２</t>
    <rPh sb="0" eb="3">
      <t>ヒンモクメイ</t>
    </rPh>
    <phoneticPr fontId="1"/>
  </si>
  <si>
    <t>品目名３</t>
    <rPh sb="0" eb="3">
      <t>ヒンモクメイ</t>
    </rPh>
    <phoneticPr fontId="1"/>
  </si>
  <si>
    <t>品目名４</t>
    <rPh sb="0" eb="3">
      <t>ヒンモクメイ</t>
    </rPh>
    <phoneticPr fontId="1"/>
  </si>
  <si>
    <t>品目名５</t>
    <rPh sb="0" eb="3">
      <t>ヒンモクメイ</t>
    </rPh>
    <phoneticPr fontId="1"/>
  </si>
  <si>
    <r>
      <t>面積拡大率</t>
    </r>
    <r>
      <rPr>
        <b/>
        <sz val="10"/>
        <color rgb="FFFF0000"/>
        <rFont val="メイリオ"/>
        <family val="3"/>
        <charset val="128"/>
      </rPr>
      <t>（数式は目標年度を令和12年、現状値を令和7年としています）</t>
    </r>
    <rPh sb="0" eb="5">
      <t>メンセキカクダイリツ</t>
    </rPh>
    <rPh sb="6" eb="8">
      <t>スウシキ</t>
    </rPh>
    <rPh sb="9" eb="13">
      <t>モクヒョウネンド</t>
    </rPh>
    <rPh sb="14" eb="16">
      <t>レイワ</t>
    </rPh>
    <rPh sb="18" eb="19">
      <t>ネン</t>
    </rPh>
    <rPh sb="20" eb="23">
      <t>ゲンジョウアタイ</t>
    </rPh>
    <rPh sb="24" eb="26">
      <t>レイワ</t>
    </rPh>
    <rPh sb="27" eb="28">
      <t>ネン</t>
    </rPh>
    <phoneticPr fontId="7"/>
  </si>
  <si>
    <t>革新計画の対象以外の品目の面積</t>
    <rPh sb="0" eb="4">
      <t>カクシンケイカク</t>
    </rPh>
    <rPh sb="5" eb="7">
      <t>タイショウ</t>
    </rPh>
    <rPh sb="7" eb="9">
      <t>イガイ</t>
    </rPh>
    <rPh sb="10" eb="12">
      <t>ヒンモク</t>
    </rPh>
    <rPh sb="13" eb="15">
      <t>メンセキ</t>
    </rPh>
    <phoneticPr fontId="1"/>
  </si>
  <si>
    <t>↓面積按分のための参考資料</t>
    <rPh sb="1" eb="5">
      <t>メンセキアンブン</t>
    </rPh>
    <rPh sb="9" eb="13">
      <t>サンコウシリョウ</t>
    </rPh>
    <phoneticPr fontId="1"/>
  </si>
  <si>
    <t>↑数式の引用元はシート２の令和12年度</t>
    <rPh sb="1" eb="3">
      <t>スウシキ</t>
    </rPh>
    <rPh sb="4" eb="6">
      <t>インヨウ</t>
    </rPh>
    <rPh sb="6" eb="7">
      <t>モト</t>
    </rPh>
    <rPh sb="13" eb="15">
      <t>レイワ</t>
    </rPh>
    <rPh sb="17" eb="18">
      <t>ネン</t>
    </rPh>
    <rPh sb="18" eb="19">
      <t>ド</t>
    </rPh>
    <phoneticPr fontId="1"/>
  </si>
  <si>
    <t>小計</t>
    <rPh sb="0" eb="2">
      <t>ショウケイ</t>
    </rPh>
    <phoneticPr fontId="1"/>
  </si>
  <si>
    <t>経営全体の合計面積</t>
    <rPh sb="0" eb="4">
      <t>ケイエイゼンタイ</t>
    </rPh>
    <rPh sb="5" eb="9">
      <t>ゴウケイメンセキ</t>
    </rPh>
    <phoneticPr fontId="1"/>
  </si>
  <si>
    <t>【収入金額】</t>
    <rPh sb="1" eb="5">
      <t>シュウニュウキンガク</t>
    </rPh>
    <phoneticPr fontId="1"/>
  </si>
  <si>
    <t>販売金額</t>
    <rPh sb="0" eb="4">
      <t>ハンバイキンガク</t>
    </rPh>
    <phoneticPr fontId="1"/>
  </si>
  <si>
    <t>農産物の棚卸高　期首</t>
    <rPh sb="0" eb="3">
      <t>ノウサンブツ</t>
    </rPh>
    <rPh sb="4" eb="6">
      <t>タナオロシ</t>
    </rPh>
    <rPh sb="6" eb="7">
      <t>タカ</t>
    </rPh>
    <rPh sb="8" eb="10">
      <t>キシュ</t>
    </rPh>
    <phoneticPr fontId="3"/>
  </si>
  <si>
    <t>家事消費・事業消費　金額</t>
    <rPh sb="0" eb="4">
      <t>カジショウヒ</t>
    </rPh>
    <rPh sb="5" eb="9">
      <t>ジギョウショウヒ</t>
    </rPh>
    <rPh sb="10" eb="12">
      <t>キンガク</t>
    </rPh>
    <phoneticPr fontId="1"/>
  </si>
  <si>
    <t>雑収入</t>
    <rPh sb="0" eb="3">
      <t>ザツシュウニュウ</t>
    </rPh>
    <phoneticPr fontId="3"/>
  </si>
  <si>
    <t>計</t>
    <rPh sb="0" eb="1">
      <t>ケイ</t>
    </rPh>
    <phoneticPr fontId="1"/>
  </si>
  <si>
    <t>↓増減の考え方：基本的には面積比による増加（個別要因があればこの列に記載し、H列の入力内容を編集）</t>
    <rPh sb="1" eb="3">
      <t>ゾウゲン</t>
    </rPh>
    <rPh sb="4" eb="5">
      <t>カンガ</t>
    </rPh>
    <rPh sb="6" eb="7">
      <t>カタ</t>
    </rPh>
    <phoneticPr fontId="1"/>
  </si>
  <si>
    <t>【経費】</t>
    <rPh sb="1" eb="3">
      <t>ケイヒ</t>
    </rPh>
    <phoneticPr fontId="1"/>
  </si>
  <si>
    <t xml:space="preserve">租税公課  </t>
    <phoneticPr fontId="1"/>
  </si>
  <si>
    <t>素畜費</t>
    <rPh sb="0" eb="1">
      <t>ス</t>
    </rPh>
    <rPh sb="1" eb="2">
      <t>チク</t>
    </rPh>
    <rPh sb="2" eb="3">
      <t>ヒ</t>
    </rPh>
    <phoneticPr fontId="1"/>
  </si>
  <si>
    <t>飼料費</t>
    <rPh sb="0" eb="2">
      <t>シリョウ</t>
    </rPh>
    <rPh sb="2" eb="3">
      <t>ヒ</t>
    </rPh>
    <phoneticPr fontId="1"/>
  </si>
  <si>
    <t>農具費</t>
    <rPh sb="0" eb="2">
      <t>ノウグ</t>
    </rPh>
    <rPh sb="2" eb="3">
      <t>ヒ</t>
    </rPh>
    <phoneticPr fontId="3"/>
  </si>
  <si>
    <t>農薬費
衛生</t>
    <rPh sb="0" eb="3">
      <t>ノウヤクヒ</t>
    </rPh>
    <rPh sb="4" eb="6">
      <t>エイセイ</t>
    </rPh>
    <phoneticPr fontId="3"/>
  </si>
  <si>
    <t>動力光熱費</t>
    <rPh sb="0" eb="2">
      <t>ドウリョク</t>
    </rPh>
    <rPh sb="2" eb="5">
      <t>コウネツヒ</t>
    </rPh>
    <phoneticPr fontId="3"/>
  </si>
  <si>
    <t>作業用衣料費</t>
    <rPh sb="0" eb="3">
      <t>サギョウヨウ</t>
    </rPh>
    <rPh sb="3" eb="6">
      <t>イリョウヒ</t>
    </rPh>
    <phoneticPr fontId="1"/>
  </si>
  <si>
    <t>農業共済掛金</t>
    <rPh sb="0" eb="4">
      <t>ノウギョウキョウサイ</t>
    </rPh>
    <rPh sb="4" eb="6">
      <t>カケキン</t>
    </rPh>
    <phoneticPr fontId="1"/>
  </si>
  <si>
    <t>荷造運賃手数料</t>
    <rPh sb="0" eb="4">
      <t>ニヅクリウンチン</t>
    </rPh>
    <rPh sb="4" eb="7">
      <t>テスウリョウ</t>
    </rPh>
    <phoneticPr fontId="1"/>
  </si>
  <si>
    <t>雇人費</t>
    <rPh sb="0" eb="1">
      <t>ヤトイ</t>
    </rPh>
    <rPh sb="1" eb="2">
      <t>ニン</t>
    </rPh>
    <rPh sb="2" eb="3">
      <t>ヒ</t>
    </rPh>
    <phoneticPr fontId="1"/>
  </si>
  <si>
    <t>利子割引料</t>
    <rPh sb="0" eb="5">
      <t>リシワリビキリョウ</t>
    </rPh>
    <phoneticPr fontId="1"/>
  </si>
  <si>
    <t>地代・賃貸料</t>
    <rPh sb="0" eb="2">
      <t>チダイ</t>
    </rPh>
    <rPh sb="3" eb="6">
      <t>チンタイリョウ</t>
    </rPh>
    <phoneticPr fontId="1"/>
  </si>
  <si>
    <t>土地改良費</t>
    <rPh sb="0" eb="5">
      <t>トチカイリョウヒ</t>
    </rPh>
    <phoneticPr fontId="3"/>
  </si>
  <si>
    <t>（その他１）</t>
    <rPh sb="3" eb="4">
      <t>ホカ</t>
    </rPh>
    <phoneticPr fontId="1"/>
  </si>
  <si>
    <t>（その他２）</t>
    <rPh sb="3" eb="4">
      <t>ホカ</t>
    </rPh>
    <phoneticPr fontId="1"/>
  </si>
  <si>
    <t>（その他３）</t>
    <rPh sb="3" eb="4">
      <t>ホカ</t>
    </rPh>
    <phoneticPr fontId="1"/>
  </si>
  <si>
    <t>雑費</t>
    <rPh sb="0" eb="2">
      <t>ザッピ</t>
    </rPh>
    <phoneticPr fontId="1"/>
  </si>
  <si>
    <t>農産物の棚卸高　期末</t>
    <rPh sb="0" eb="3">
      <t>ノウサンブツ</t>
    </rPh>
    <rPh sb="4" eb="6">
      <t>タナオロシ</t>
    </rPh>
    <rPh sb="6" eb="7">
      <t>タカ</t>
    </rPh>
    <rPh sb="8" eb="10">
      <t>キマツ</t>
    </rPh>
    <phoneticPr fontId="3"/>
  </si>
  <si>
    <t>農産物以外の棚卸高　期首</t>
    <rPh sb="0" eb="3">
      <t>ノウサンブツ</t>
    </rPh>
    <rPh sb="3" eb="5">
      <t>イガイ</t>
    </rPh>
    <rPh sb="6" eb="8">
      <t>タナオロシ</t>
    </rPh>
    <rPh sb="8" eb="9">
      <t>タカ</t>
    </rPh>
    <rPh sb="10" eb="12">
      <t>キシュ</t>
    </rPh>
    <phoneticPr fontId="3"/>
  </si>
  <si>
    <t>農産物以外の棚卸高　期末</t>
    <rPh sb="0" eb="3">
      <t>ノウサンブツ</t>
    </rPh>
    <rPh sb="3" eb="5">
      <t>イガイ</t>
    </rPh>
    <rPh sb="6" eb="8">
      <t>タナオロシ</t>
    </rPh>
    <rPh sb="8" eb="9">
      <t>タカ</t>
    </rPh>
    <rPh sb="10" eb="12">
      <t>キマツ</t>
    </rPh>
    <phoneticPr fontId="3"/>
  </si>
  <si>
    <t>経費から差し引く果樹牛馬等の育成費用</t>
    <phoneticPr fontId="1"/>
  </si>
  <si>
    <t>差引金額（収入金額ー経費）</t>
    <rPh sb="0" eb="4">
      <t>サシヒキキンガク</t>
    </rPh>
    <rPh sb="5" eb="7">
      <t>シュウニュウ</t>
    </rPh>
    <rPh sb="7" eb="9">
      <t>キンガク</t>
    </rPh>
    <rPh sb="10" eb="12">
      <t>ケイヒ</t>
    </rPh>
    <phoneticPr fontId="1"/>
  </si>
  <si>
    <t>【各種引当金準備金等】</t>
    <phoneticPr fontId="1"/>
  </si>
  <si>
    <t>繰戻額等</t>
    <rPh sb="0" eb="3">
      <t>クリモドシガク</t>
    </rPh>
    <rPh sb="3" eb="4">
      <t>ナド</t>
    </rPh>
    <phoneticPr fontId="1"/>
  </si>
  <si>
    <t>貸倒引当金</t>
    <rPh sb="0" eb="1">
      <t>カ</t>
    </rPh>
    <rPh sb="1" eb="2">
      <t>タオ</t>
    </rPh>
    <rPh sb="2" eb="5">
      <t>ヒキアテキン</t>
    </rPh>
    <phoneticPr fontId="1"/>
  </si>
  <si>
    <t>（その他）</t>
    <rPh sb="3" eb="4">
      <t>ホカ</t>
    </rPh>
    <phoneticPr fontId="1"/>
  </si>
  <si>
    <t>繰入額等</t>
    <rPh sb="0" eb="2">
      <t>クリイレ</t>
    </rPh>
    <rPh sb="2" eb="3">
      <t>ガク</t>
    </rPh>
    <rPh sb="3" eb="4">
      <t>ナド</t>
    </rPh>
    <phoneticPr fontId="1"/>
  </si>
  <si>
    <t>専従者給与</t>
    <rPh sb="0" eb="3">
      <t>センジュウシャ</t>
    </rPh>
    <rPh sb="3" eb="5">
      <t>キュウヨ</t>
    </rPh>
    <phoneticPr fontId="1"/>
  </si>
  <si>
    <t>青色申告特別控除前の所得金額</t>
    <phoneticPr fontId="1"/>
  </si>
  <si>
    <t>青色申告特別控除額</t>
  </si>
  <si>
    <t>所得金額</t>
    <rPh sb="0" eb="4">
      <t>ショトクキンガク</t>
    </rPh>
    <phoneticPr fontId="1"/>
  </si>
  <si>
    <t>収入金額</t>
    <rPh sb="0" eb="4">
      <t>シュウニュウキンガク</t>
    </rPh>
    <phoneticPr fontId="1"/>
  </si>
  <si>
    <t>費用総額</t>
    <rPh sb="0" eb="4">
      <t>ヒヨウソウガク</t>
    </rPh>
    <phoneticPr fontId="1"/>
  </si>
  <si>
    <r>
      <t xml:space="preserve">Ａ 現状 
</t>
    </r>
    <r>
      <rPr>
        <sz val="11"/>
        <color rgb="FF0070C0"/>
        <rFont val="メイリオ"/>
        <family val="3"/>
        <charset val="128"/>
      </rPr>
      <t>（令和７年度）</t>
    </r>
    <rPh sb="7" eb="9">
      <t>レイワ</t>
    </rPh>
    <rPh sb="10" eb="11">
      <t>ネン</t>
    </rPh>
    <rPh sb="11" eb="12">
      <t>ド</t>
    </rPh>
    <phoneticPr fontId="1"/>
  </si>
  <si>
    <r>
      <t xml:space="preserve">Ａ 現状 
</t>
    </r>
    <r>
      <rPr>
        <sz val="11"/>
        <color rgb="FF0070C0"/>
        <rFont val="メイリオ"/>
        <family val="3"/>
        <charset val="128"/>
      </rPr>
      <t>（直近3か年平均）</t>
    </r>
    <rPh sb="7" eb="9">
      <t>チョッキン</t>
    </rPh>
    <rPh sb="11" eb="12">
      <t>ネン</t>
    </rPh>
    <rPh sb="12" eb="14">
      <t>ヘイキン</t>
    </rPh>
    <phoneticPr fontId="1"/>
  </si>
  <si>
    <t>＜所得＞（円）</t>
    <rPh sb="1" eb="3">
      <t>ショトク</t>
    </rPh>
    <rPh sb="5" eb="6">
      <t>エン</t>
    </rPh>
    <phoneticPr fontId="1"/>
  </si>
  <si>
    <t>↓計算確認及び計画書への転記用（シート１の計算結果から数値を引用し、計算式を入れている）</t>
    <rPh sb="1" eb="3">
      <t>ケイサン</t>
    </rPh>
    <rPh sb="3" eb="5">
      <t>カクニン</t>
    </rPh>
    <rPh sb="5" eb="6">
      <t>オヨ</t>
    </rPh>
    <rPh sb="7" eb="10">
      <t>ケイカクショ</t>
    </rPh>
    <rPh sb="12" eb="14">
      <t>テンキ</t>
    </rPh>
    <rPh sb="14" eb="15">
      <t>ヨウ</t>
    </rPh>
    <rPh sb="21" eb="23">
      <t>ケイサン</t>
    </rPh>
    <rPh sb="23" eb="25">
      <t>ケッカ</t>
    </rPh>
    <rPh sb="27" eb="29">
      <t>スウチ</t>
    </rPh>
    <rPh sb="30" eb="32">
      <t>インヨウ</t>
    </rPh>
    <rPh sb="34" eb="37">
      <t>ケイサンシキ</t>
    </rPh>
    <rPh sb="38" eb="39">
      <t>イ</t>
    </rPh>
    <phoneticPr fontId="16"/>
  </si>
  <si>
    <t>＜事業実施主体名＞</t>
    <rPh sb="1" eb="7">
      <t>ジギョウジッシシュタイ</t>
    </rPh>
    <rPh sb="7" eb="8">
      <t>メイ</t>
    </rPh>
    <phoneticPr fontId="1"/>
  </si>
  <si>
    <t>全体のうち対象品目の割合(%)</t>
    <rPh sb="0" eb="2">
      <t>ゼンタイ</t>
    </rPh>
    <rPh sb="5" eb="7">
      <t>タイショウ</t>
    </rPh>
    <rPh sb="7" eb="9">
      <t>ヒンモク</t>
    </rPh>
    <rPh sb="10" eb="12">
      <t>ワリアイ</t>
    </rPh>
    <phoneticPr fontId="1"/>
  </si>
  <si>
    <t>※シート２（令和12年度売上）より転記</t>
    <rPh sb="6" eb="8">
      <t>レイワ</t>
    </rPh>
    <rPh sb="10" eb="12">
      <t>ネンド</t>
    </rPh>
    <rPh sb="12" eb="14">
      <t>ウリアゲ</t>
    </rPh>
    <rPh sb="17" eb="19">
      <t>テンキ</t>
    </rPh>
    <phoneticPr fontId="1"/>
  </si>
  <si>
    <t>生産量</t>
    <rPh sb="0" eb="3">
      <t>セイサンリョウ</t>
    </rPh>
    <phoneticPr fontId="1"/>
  </si>
  <si>
    <t>（a）</t>
    <phoneticPr fontId="1"/>
  </si>
  <si>
    <t>（kg）</t>
    <phoneticPr fontId="1"/>
  </si>
  <si>
    <t>（円）</t>
    <phoneticPr fontId="1"/>
  </si>
  <si>
    <t>生産量（kg）</t>
    <rPh sb="0" eb="3">
      <t>セイサンリョウ</t>
    </rPh>
    <phoneticPr fontId="1"/>
  </si>
  <si>
    <t>労働時間</t>
    <rPh sb="0" eb="4">
      <t>ロウドウジカン</t>
    </rPh>
    <phoneticPr fontId="1"/>
  </si>
  <si>
    <t>↓プルダウンで段階別に選択可</t>
    <rPh sb="7" eb="10">
      <t>ダンカイベツ</t>
    </rPh>
    <rPh sb="11" eb="13">
      <t>センタク</t>
    </rPh>
    <rPh sb="13" eb="14">
      <t>カ</t>
    </rPh>
    <phoneticPr fontId="1"/>
  </si>
  <si>
    <t>労働生産性を</t>
    <rPh sb="0" eb="5">
      <t>ロウドウセイサンセイ</t>
    </rPh>
    <phoneticPr fontId="1"/>
  </si>
  <si>
    <t>上げるには</t>
    <rPh sb="0" eb="1">
      <t>ア</t>
    </rPh>
    <phoneticPr fontId="1"/>
  </si>
  <si>
    <t>現状値（kg/時間）</t>
    <rPh sb="0" eb="3">
      <t>ゲンジョウチ</t>
    </rPh>
    <rPh sb="7" eb="9">
      <t>ジカン</t>
    </rPh>
    <phoneticPr fontId="1"/>
  </si>
  <si>
    <t>現状値</t>
    <rPh sb="0" eb="2">
      <t>ゲンジョウ</t>
    </rPh>
    <rPh sb="2" eb="3">
      <t>アタイ</t>
    </rPh>
    <phoneticPr fontId="1"/>
  </si>
  <si>
    <t>変化率（％）</t>
    <rPh sb="0" eb="3">
      <t>ヘンカリツ</t>
    </rPh>
    <phoneticPr fontId="1"/>
  </si>
  <si>
    <t>判定</t>
    <rPh sb="0" eb="2">
      <t>ハンテイ</t>
    </rPh>
    <phoneticPr fontId="1"/>
  </si>
  <si>
    <t>労働生産性</t>
    <rPh sb="0" eb="5">
      <t>ロウドウセイサンセイ</t>
    </rPh>
    <phoneticPr fontId="1"/>
  </si>
  <si>
    <t>栽培面積（a）</t>
    <rPh sb="0" eb="4">
      <t>サイバイメンセキ</t>
    </rPh>
    <phoneticPr fontId="1"/>
  </si>
  <si>
    <t>から</t>
    <phoneticPr fontId="1"/>
  </si>
  <si>
    <t>への向上が必要</t>
    <rPh sb="2" eb="4">
      <t>コウジョウ</t>
    </rPh>
    <rPh sb="5" eb="7">
      <t>ヒツヨウ</t>
    </rPh>
    <phoneticPr fontId="1"/>
  </si>
  <si>
    <t>計画終了時の目標値（㎏/時間）</t>
    <rPh sb="0" eb="5">
      <t>ケイカクシュウリョウジ</t>
    </rPh>
    <rPh sb="6" eb="8">
      <t>モクヒョウ</t>
    </rPh>
    <rPh sb="8" eb="9">
      <t>アタイ</t>
    </rPh>
    <rPh sb="12" eb="14">
      <t>ジカン</t>
    </rPh>
    <phoneticPr fontId="1"/>
  </si>
  <si>
    <t>現状値（a/時間）</t>
    <rPh sb="0" eb="3">
      <t>ゲンジョウチ</t>
    </rPh>
    <rPh sb="6" eb="8">
      <t>ジカン</t>
    </rPh>
    <phoneticPr fontId="1"/>
  </si>
  <si>
    <t>計画終了時の目標値（a/時間）</t>
    <rPh sb="0" eb="5">
      <t>ケイカクシュウリョウジ</t>
    </rPh>
    <rPh sb="6" eb="8">
      <t>モクヒョウ</t>
    </rPh>
    <rPh sb="8" eb="9">
      <t>アタイ</t>
    </rPh>
    <rPh sb="12" eb="14">
      <t>ジカン</t>
    </rPh>
    <phoneticPr fontId="1"/>
  </si>
  <si>
    <r>
      <t>↓【参考：スマ転事業における労働生産性】</t>
    </r>
    <r>
      <rPr>
        <b/>
        <sz val="11"/>
        <color rgb="FFC00000"/>
        <rFont val="メイリオ"/>
        <family val="3"/>
        <charset val="128"/>
      </rPr>
      <t>※労働投入量を「人数」で算出している場合は下記計算式が参照できないため注意</t>
    </r>
    <rPh sb="2" eb="4">
      <t>サンコウ</t>
    </rPh>
    <rPh sb="7" eb="8">
      <t>テン</t>
    </rPh>
    <rPh sb="8" eb="10">
      <t>ジギョウ</t>
    </rPh>
    <rPh sb="14" eb="19">
      <t>ロウドウセイサンセイ</t>
    </rPh>
    <rPh sb="21" eb="26">
      <t>ロウドウトウニュウリョウ</t>
    </rPh>
    <phoneticPr fontId="1"/>
  </si>
  <si>
    <r>
      <t>計算用数値</t>
    </r>
    <r>
      <rPr>
        <sz val="8"/>
        <color theme="5" tint="-0.499984740745262"/>
        <rFont val="メイリオ"/>
        <family val="3"/>
        <charset val="128"/>
      </rPr>
      <t>（シート１～２から引用）</t>
    </r>
    <rPh sb="0" eb="2">
      <t>ケイサン</t>
    </rPh>
    <rPh sb="2" eb="3">
      <t>ヨウ</t>
    </rPh>
    <rPh sb="3" eb="5">
      <t>スウチ</t>
    </rPh>
    <rPh sb="14" eb="16">
      <t>インヨウ</t>
    </rPh>
    <phoneticPr fontId="1"/>
  </si>
  <si>
    <t>販売額（円）</t>
    <rPh sb="0" eb="3">
      <t>ハンバイガク</t>
    </rPh>
    <rPh sb="4" eb="5">
      <t>エン</t>
    </rPh>
    <phoneticPr fontId="1"/>
  </si>
  <si>
    <t>現状値（円/時間）</t>
    <rPh sb="0" eb="3">
      <t>ゲンジョウチ</t>
    </rPh>
    <rPh sb="4" eb="5">
      <t>エン</t>
    </rPh>
    <rPh sb="6" eb="8">
      <t>ジカン</t>
    </rPh>
    <phoneticPr fontId="1"/>
  </si>
  <si>
    <t>税抜額</t>
    <rPh sb="0" eb="2">
      <t>ゼイヌキ</t>
    </rPh>
    <rPh sb="2" eb="3">
      <t>ガク</t>
    </rPh>
    <phoneticPr fontId="1"/>
  </si>
  <si>
    <t>人件費の削減</t>
    <rPh sb="0" eb="3">
      <t>ジンケンヒ</t>
    </rPh>
    <rPh sb="4" eb="6">
      <t>サクゲン</t>
    </rPh>
    <phoneticPr fontId="1"/>
  </si>
  <si>
    <t>現状</t>
    <rPh sb="0" eb="2">
      <t>ゲンジョウ</t>
    </rPh>
    <phoneticPr fontId="1"/>
  </si>
  <si>
    <t>目標年度</t>
    <rPh sb="0" eb="4">
      <t>モクヒョウネンド</t>
    </rPh>
    <phoneticPr fontId="1"/>
  </si>
  <si>
    <t>目標年度-現状</t>
    <rPh sb="0" eb="4">
      <t>モクヒョウネンド</t>
    </rPh>
    <rPh sb="5" eb="7">
      <t>ゲンジョウ</t>
    </rPh>
    <phoneticPr fontId="1"/>
  </si>
  <si>
    <t>収益（所得）の増加</t>
    <rPh sb="0" eb="2">
      <t>シュウエキ</t>
    </rPh>
    <rPh sb="3" eb="5">
      <t>ショトク</t>
    </rPh>
    <rPh sb="7" eb="9">
      <t>ゾウカ</t>
    </rPh>
    <phoneticPr fontId="1"/>
  </si>
  <si>
    <t>売上増加</t>
    <rPh sb="0" eb="2">
      <t>ウリアゲ</t>
    </rPh>
    <rPh sb="2" eb="4">
      <t>ゾウカ</t>
    </rPh>
    <phoneticPr fontId="1"/>
  </si>
  <si>
    <t>農業機械１（税込）</t>
    <rPh sb="0" eb="4">
      <t>ノウギョウキカイ</t>
    </rPh>
    <rPh sb="6" eb="8">
      <t>ゼイコミ</t>
    </rPh>
    <phoneticPr fontId="1"/>
  </si>
  <si>
    <t>農業機械２（税込）</t>
    <rPh sb="0" eb="4">
      <t>ノウギョウキカイ</t>
    </rPh>
    <rPh sb="6" eb="8">
      <t>ゼイコミ</t>
    </rPh>
    <phoneticPr fontId="1"/>
  </si>
  <si>
    <t>農業機械３（税込）</t>
    <rPh sb="0" eb="4">
      <t>ノウギョウキカイ</t>
    </rPh>
    <rPh sb="6" eb="8">
      <t>ゼイコミ</t>
    </rPh>
    <phoneticPr fontId="1"/>
  </si>
  <si>
    <t>農業機械４（税込）</t>
    <rPh sb="0" eb="4">
      <t>ノウギョウキカイ</t>
    </rPh>
    <rPh sb="6" eb="8">
      <t>ゼイコミ</t>
    </rPh>
    <phoneticPr fontId="1"/>
  </si>
  <si>
    <t>農業機械５（税込）</t>
    <rPh sb="0" eb="4">
      <t>ノウギョウキカイ</t>
    </rPh>
    <rPh sb="6" eb="8">
      <t>ゼイコミ</t>
    </rPh>
    <phoneticPr fontId="1"/>
  </si>
  <si>
    <t>農業機械６（税込）</t>
    <rPh sb="0" eb="4">
      <t>ノウギョウキカイ</t>
    </rPh>
    <rPh sb="6" eb="8">
      <t>ゼイコミ</t>
    </rPh>
    <phoneticPr fontId="1"/>
  </si>
  <si>
    <t>農業機械７（税込）</t>
    <rPh sb="0" eb="4">
      <t>ノウギョウキカイ</t>
    </rPh>
    <rPh sb="6" eb="8">
      <t>ゼイコミ</t>
    </rPh>
    <phoneticPr fontId="1"/>
  </si>
  <si>
    <t>毎年度の減価償却額（÷７）</t>
    <rPh sb="0" eb="3">
      <t>マイネンド</t>
    </rPh>
    <rPh sb="4" eb="9">
      <t>ゲンカショウキャクガク</t>
    </rPh>
    <phoneticPr fontId="1"/>
  </si>
  <si>
    <t>参考：スマート農業技術の活用に要する費用に係る考え方の検討材料</t>
    <rPh sb="0" eb="2">
      <t>サンコウ</t>
    </rPh>
    <rPh sb="27" eb="29">
      <t>ケントウ</t>
    </rPh>
    <rPh sb="29" eb="31">
      <t>ザイリョウ</t>
    </rPh>
    <phoneticPr fontId="1"/>
  </si>
  <si>
    <t>導入予定の機械の目標年度における減価償却額（税抜）</t>
    <rPh sb="0" eb="4">
      <t>ドウニュウヨテイ</t>
    </rPh>
    <rPh sb="5" eb="7">
      <t>キカイ</t>
    </rPh>
    <rPh sb="8" eb="12">
      <t>モクヒョウネンド</t>
    </rPh>
    <rPh sb="16" eb="18">
      <t>ゲンカ</t>
    </rPh>
    <rPh sb="18" eb="20">
      <t>ショウキャク</t>
    </rPh>
    <rPh sb="20" eb="21">
      <t>ガク</t>
    </rPh>
    <rPh sb="22" eb="24">
      <t>ゼイヌキ</t>
    </rPh>
    <phoneticPr fontId="1"/>
  </si>
  <si>
    <r>
      <t>①</t>
    </r>
    <r>
      <rPr>
        <b/>
        <sz val="11"/>
        <color theme="5" tint="-0.499984740745262"/>
        <rFont val="メイリオ"/>
        <family val="3"/>
        <charset val="128"/>
      </rPr>
      <t>販売額</t>
    </r>
    <r>
      <rPr>
        <sz val="11"/>
        <color theme="5" tint="-0.499984740745262"/>
        <rFont val="メイリオ"/>
        <family val="3"/>
        <charset val="128"/>
      </rPr>
      <t>で目標値を算出する場合の目安</t>
    </r>
    <rPh sb="1" eb="4">
      <t>ハンバイガク</t>
    </rPh>
    <rPh sb="5" eb="7">
      <t>モクヒョウ</t>
    </rPh>
    <rPh sb="7" eb="8">
      <t>アタイ</t>
    </rPh>
    <rPh sb="9" eb="11">
      <t>サンシュツ</t>
    </rPh>
    <rPh sb="13" eb="15">
      <t>バアイ</t>
    </rPh>
    <rPh sb="16" eb="18">
      <t>メヤス</t>
    </rPh>
    <phoneticPr fontId="1"/>
  </si>
  <si>
    <r>
      <t>②</t>
    </r>
    <r>
      <rPr>
        <b/>
        <sz val="11"/>
        <color theme="5" tint="-0.499984740745262"/>
        <rFont val="メイリオ"/>
        <family val="3"/>
        <charset val="128"/>
      </rPr>
      <t>生産量</t>
    </r>
    <r>
      <rPr>
        <sz val="11"/>
        <color theme="5" tint="-0.499984740745262"/>
        <rFont val="メイリオ"/>
        <family val="3"/>
        <charset val="128"/>
      </rPr>
      <t>で目標値を算出する場合の目安</t>
    </r>
    <rPh sb="1" eb="4">
      <t>セイサンリョウ</t>
    </rPh>
    <phoneticPr fontId="1"/>
  </si>
  <si>
    <r>
      <t>③</t>
    </r>
    <r>
      <rPr>
        <b/>
        <sz val="11"/>
        <color theme="5" tint="-0.499984740745262"/>
        <rFont val="メイリオ"/>
        <family val="3"/>
        <charset val="128"/>
      </rPr>
      <t>栽培面積</t>
    </r>
    <r>
      <rPr>
        <sz val="11"/>
        <color theme="5" tint="-0.499984740745262"/>
        <rFont val="メイリオ"/>
        <family val="3"/>
        <charset val="128"/>
      </rPr>
      <t>で目標値を算出する場合の目安</t>
    </r>
    <rPh sb="1" eb="5">
      <t>サイバイメンセキ</t>
    </rPh>
    <phoneticPr fontId="1"/>
  </si>
  <si>
    <t>計画終了時の目標値（円/時間）</t>
    <rPh sb="0" eb="5">
      <t>ケイカクシュウリョウジ</t>
    </rPh>
    <rPh sb="6" eb="8">
      <t>モクヒョウ</t>
    </rPh>
    <rPh sb="8" eb="9">
      <t>アタイ</t>
    </rPh>
    <rPh sb="10" eb="11">
      <t>エン</t>
    </rPh>
    <rPh sb="12" eb="14">
      <t>ジカン</t>
    </rPh>
    <phoneticPr fontId="1"/>
  </si>
  <si>
    <r>
      <t>目標値（</t>
    </r>
    <r>
      <rPr>
        <u/>
        <sz val="11"/>
        <color theme="5" tint="-0.499984740745262"/>
        <rFont val="メイリオ"/>
        <family val="3"/>
        <charset val="128"/>
      </rPr>
      <t>令和10年度</t>
    </r>
    <r>
      <rPr>
        <sz val="11"/>
        <color theme="5" tint="-0.499984740745262"/>
        <rFont val="メイリオ"/>
        <family val="3"/>
        <charset val="128"/>
      </rPr>
      <t>の値を引用）</t>
    </r>
    <rPh sb="0" eb="2">
      <t>モクヒョウ</t>
    </rPh>
    <rPh sb="2" eb="3">
      <t>アタイ</t>
    </rPh>
    <rPh sb="4" eb="6">
      <t>レイワ</t>
    </rPh>
    <rPh sb="8" eb="10">
      <t>ネンド</t>
    </rPh>
    <rPh sb="11" eb="12">
      <t>アタイ</t>
    </rPh>
    <rPh sb="13" eb="15">
      <t>インヨウ</t>
    </rPh>
    <phoneticPr fontId="1"/>
  </si>
  <si>
    <t>※↑労働時間はシート1の目標値から引用しているため、令和10年度の値と異なる場合は要修正</t>
    <rPh sb="2" eb="4">
      <t>ロウドウ</t>
    </rPh>
    <rPh sb="4" eb="6">
      <t>ジカン</t>
    </rPh>
    <rPh sb="12" eb="14">
      <t>モクヒョウ</t>
    </rPh>
    <rPh sb="14" eb="15">
      <t>チ</t>
    </rPh>
    <rPh sb="17" eb="19">
      <t>インヨウ</t>
    </rPh>
    <rPh sb="26" eb="28">
      <t>レイワ</t>
    </rPh>
    <rPh sb="30" eb="32">
      <t>ネンド</t>
    </rPh>
    <rPh sb="33" eb="34">
      <t>アタイ</t>
    </rPh>
    <rPh sb="35" eb="36">
      <t>コト</t>
    </rPh>
    <rPh sb="38" eb="40">
      <t>バアイ</t>
    </rPh>
    <rPh sb="41" eb="44">
      <t>ヨウシュウセイ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</si>
</sst>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_ "/>
    <numFmt numFmtId="177" formatCode="#,##0.00_ "/>
    <numFmt numFmtId="178" formatCode="#,##0.00_ ;[Red]\-#,##0.00\ "/>
    <numFmt numFmtId="179" formatCode="#,##0_);[Red]\(#,##0\)"/>
    <numFmt numFmtId="180" formatCode="#,##0.0_ "/>
    <numFmt numFmtId="181" formatCode="#,##0.0_);[Red]\(#,##0.0\)"/>
    <numFmt numFmtId="182" formatCode="#,##0.000_ ;[Red]\-#,##0.000\ "/>
    <numFmt numFmtId="183" formatCode="#,##0_ ;[Red]\-#,##0\ "/>
    <numFmt numFmtId="184" formatCode="#,##0.0_ ;[Red]\-#,##0.0\ "/>
    <numFmt numFmtId="185" formatCode="#,##0.000_);[Red]\(#,##0.000\)"/>
  </numFmts>
  <fonts count="30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12"/>
      <color rgb="FFFF0000"/>
      <name val="メイリオ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メイリオ"/>
      <family val="3"/>
      <charset val="128"/>
    </font>
    <font>
      <sz val="10"/>
      <name val="メイリオ"/>
      <family val="3"/>
      <charset val="128"/>
    </font>
    <font>
      <sz val="10"/>
      <color rgb="FFFF0000"/>
      <name val="メイリオ"/>
      <family val="3"/>
      <charset val="128"/>
    </font>
    <font>
      <b/>
      <sz val="10"/>
      <name val="メイリオ"/>
      <family val="3"/>
      <charset val="128"/>
    </font>
    <font>
      <sz val="10"/>
      <color theme="1"/>
      <name val="メイリオ"/>
      <family val="3"/>
      <charset val="128"/>
    </font>
    <font>
      <b/>
      <u/>
      <sz val="12"/>
      <color theme="1"/>
      <name val="メイリオ"/>
      <family val="3"/>
      <charset val="128"/>
    </font>
    <font>
      <b/>
      <sz val="12"/>
      <color rgb="FF00B050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sz val="6"/>
      <name val="Yu Gothic"/>
      <family val="2"/>
      <charset val="128"/>
      <scheme val="minor"/>
    </font>
    <font>
      <sz val="12"/>
      <name val="メイリオ"/>
      <family val="3"/>
      <charset val="128"/>
    </font>
    <font>
      <sz val="11"/>
      <color rgb="FF0070C0"/>
      <name val="メイリオ"/>
      <family val="3"/>
      <charset val="128"/>
    </font>
    <font>
      <b/>
      <sz val="11"/>
      <color rgb="FFC00000"/>
      <name val="メイリオ"/>
      <family val="3"/>
      <charset val="128"/>
    </font>
    <font>
      <b/>
      <sz val="10"/>
      <color rgb="FFFF0000"/>
      <name val="メイリオ"/>
      <family val="3"/>
      <charset val="128"/>
    </font>
    <font>
      <sz val="12"/>
      <color rgb="FF0070C0"/>
      <name val="メイリオ"/>
      <family val="3"/>
      <charset val="128"/>
    </font>
    <font>
      <b/>
      <sz val="16"/>
      <color theme="1"/>
      <name val="メイリオ"/>
      <family val="3"/>
      <charset val="128"/>
    </font>
    <font>
      <sz val="11"/>
      <color theme="5" tint="-0.499984740745262"/>
      <name val="メイリオ"/>
      <family val="3"/>
      <charset val="128"/>
    </font>
    <font>
      <sz val="8"/>
      <color theme="5" tint="-0.499984740745262"/>
      <name val="メイリオ"/>
      <family val="3"/>
      <charset val="128"/>
    </font>
    <font>
      <b/>
      <sz val="11"/>
      <color theme="5" tint="-0.499984740745262"/>
      <name val="メイリオ"/>
      <family val="3"/>
      <charset val="128"/>
    </font>
    <font>
      <sz val="11"/>
      <name val="メイリオ"/>
      <family val="3"/>
      <charset val="128"/>
    </font>
    <font>
      <b/>
      <sz val="11"/>
      <color rgb="FF0070C0"/>
      <name val="メイリオ"/>
      <family val="3"/>
      <charset val="128"/>
    </font>
    <font>
      <u/>
      <sz val="11"/>
      <color theme="5" tint="-0.499984740745262"/>
      <name val="メイリオ"/>
      <family val="3"/>
      <charset val="128"/>
    </font>
    <font>
      <sz val="9"/>
      <color rgb="FF0070C0"/>
      <name val="メイリオ"/>
      <family val="3"/>
      <charset val="128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7F6FF"/>
        <bgColor indexed="64"/>
      </patternFill>
    </fill>
    <fill>
      <patternFill patternType="solid">
        <fgColor rgb="FFFDC47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2CC"/>
        <bgColor indexed="64"/>
      </patternFill>
    </fill>
  </fills>
  <borders count="6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dotted">
        <color indexed="64"/>
      </left>
      <right style="thin">
        <color indexed="64"/>
      </right>
      <top/>
      <bottom style="thin">
        <color indexed="64"/>
      </bottom>
      <diagonal style="dotted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dotted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dotted">
        <color indexed="64"/>
      </diagonal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79">
    <xf numFmtId="0" fontId="0" fillId="0" borderId="0" xfId="0"/>
    <xf numFmtId="0" fontId="15" fillId="10" borderId="0" xfId="0" applyFont="1" applyFill="1" applyAlignment="1" applyProtection="1">
      <alignment vertical="center"/>
      <protection locked="0"/>
    </xf>
    <xf numFmtId="0" fontId="8" fillId="10" borderId="0" xfId="0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5" fillId="11" borderId="0" xfId="0" applyFont="1" applyFill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 wrapText="1"/>
      <protection locked="0"/>
    </xf>
    <xf numFmtId="0" fontId="8" fillId="0" borderId="0" xfId="0" applyFont="1" applyAlignment="1" applyProtection="1">
      <alignment horizontal="right" vertical="center"/>
      <protection locked="0"/>
    </xf>
    <xf numFmtId="3" fontId="8" fillId="9" borderId="22" xfId="0" applyNumberFormat="1" applyFont="1" applyFill="1" applyBorder="1" applyAlignment="1">
      <alignment vertical="center"/>
    </xf>
    <xf numFmtId="0" fontId="19" fillId="0" borderId="0" xfId="0" applyFont="1" applyAlignment="1">
      <alignment horizontal="right" vertical="center"/>
    </xf>
    <xf numFmtId="0" fontId="3" fillId="0" borderId="0" xfId="0" applyFont="1" applyProtection="1">
      <protection locked="0"/>
    </xf>
    <xf numFmtId="38" fontId="3" fillId="0" borderId="0" xfId="1" applyFont="1" applyAlignment="1" applyProtection="1">
      <protection locked="0"/>
    </xf>
    <xf numFmtId="0" fontId="5" fillId="0" borderId="0" xfId="0" applyFont="1" applyAlignment="1" applyProtection="1">
      <alignment wrapText="1"/>
      <protection locked="0"/>
    </xf>
    <xf numFmtId="0" fontId="4" fillId="11" borderId="0" xfId="0" applyFont="1" applyFill="1" applyAlignment="1" applyProtection="1">
      <alignment horizontal="center"/>
      <protection locked="0"/>
    </xf>
    <xf numFmtId="0" fontId="4" fillId="11" borderId="0" xfId="0" applyFont="1" applyFill="1" applyProtection="1">
      <protection locked="0"/>
    </xf>
    <xf numFmtId="38" fontId="3" fillId="0" borderId="0" xfId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 wrapText="1"/>
      <protection locked="0"/>
    </xf>
    <xf numFmtId="0" fontId="3" fillId="9" borderId="0" xfId="0" applyFont="1" applyFill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21" fillId="0" borderId="0" xfId="0" applyFont="1" applyProtection="1">
      <protection locked="0"/>
    </xf>
    <xf numFmtId="0" fontId="4" fillId="0" borderId="0" xfId="0" applyFont="1" applyProtection="1">
      <protection locked="0"/>
    </xf>
    <xf numFmtId="38" fontId="3" fillId="0" borderId="0" xfId="1" applyFont="1" applyAlignment="1" applyProtection="1">
      <alignment horizontal="right"/>
      <protection locked="0"/>
    </xf>
    <xf numFmtId="0" fontId="14" fillId="0" borderId="0" xfId="0" applyFont="1" applyProtection="1">
      <protection locked="0"/>
    </xf>
    <xf numFmtId="0" fontId="3" fillId="0" borderId="0" xfId="0" applyFont="1" applyAlignment="1" applyProtection="1">
      <alignment horizontal="left" indent="2"/>
      <protection locked="0"/>
    </xf>
    <xf numFmtId="0" fontId="3" fillId="0" borderId="0" xfId="0" applyFont="1" applyAlignment="1" applyProtection="1">
      <alignment horizontal="right" indent="2"/>
      <protection locked="0"/>
    </xf>
    <xf numFmtId="38" fontId="4" fillId="8" borderId="1" xfId="0" applyNumberFormat="1" applyFont="1" applyFill="1" applyBorder="1" applyAlignment="1" applyProtection="1">
      <alignment horizontal="right" indent="1"/>
      <protection locked="0"/>
    </xf>
    <xf numFmtId="38" fontId="4" fillId="8" borderId="32" xfId="0" applyNumberFormat="1" applyFont="1" applyFill="1" applyBorder="1" applyAlignment="1" applyProtection="1">
      <alignment horizontal="right" indent="1"/>
      <protection locked="0"/>
    </xf>
    <xf numFmtId="38" fontId="4" fillId="8" borderId="2" xfId="0" applyNumberFormat="1" applyFont="1" applyFill="1" applyBorder="1" applyAlignment="1" applyProtection="1">
      <alignment horizontal="right" indent="1"/>
      <protection locked="0"/>
    </xf>
    <xf numFmtId="38" fontId="3" fillId="0" borderId="0" xfId="0" applyNumberFormat="1" applyFont="1" applyProtection="1">
      <protection locked="0"/>
    </xf>
    <xf numFmtId="38" fontId="4" fillId="8" borderId="40" xfId="0" applyNumberFormat="1" applyFont="1" applyFill="1" applyBorder="1" applyAlignment="1" applyProtection="1">
      <alignment horizontal="right" indent="1"/>
      <protection locked="0"/>
    </xf>
    <xf numFmtId="38" fontId="4" fillId="8" borderId="35" xfId="0" applyNumberFormat="1" applyFont="1" applyFill="1" applyBorder="1" applyAlignment="1" applyProtection="1">
      <alignment horizontal="right" indent="1"/>
      <protection locked="0"/>
    </xf>
    <xf numFmtId="38" fontId="4" fillId="8" borderId="0" xfId="0" applyNumberFormat="1" applyFont="1" applyFill="1" applyAlignment="1" applyProtection="1">
      <alignment horizontal="right" indent="1"/>
      <protection locked="0"/>
    </xf>
    <xf numFmtId="38" fontId="4" fillId="8" borderId="36" xfId="0" applyNumberFormat="1" applyFont="1" applyFill="1" applyBorder="1" applyAlignment="1" applyProtection="1">
      <alignment horizontal="right" indent="1"/>
      <protection locked="0"/>
    </xf>
    <xf numFmtId="38" fontId="4" fillId="8" borderId="41" xfId="0" applyNumberFormat="1" applyFont="1" applyFill="1" applyBorder="1" applyAlignment="1" applyProtection="1">
      <alignment horizontal="right" indent="1"/>
      <protection locked="0"/>
    </xf>
    <xf numFmtId="0" fontId="3" fillId="0" borderId="0" xfId="0" applyFont="1" applyAlignment="1" applyProtection="1">
      <alignment horizontal="left" wrapText="1" indent="2"/>
      <protection locked="0"/>
    </xf>
    <xf numFmtId="0" fontId="3" fillId="4" borderId="0" xfId="0" applyFont="1" applyFill="1" applyAlignment="1" applyProtection="1">
      <alignment horizontal="left" indent="2"/>
      <protection locked="0"/>
    </xf>
    <xf numFmtId="0" fontId="3" fillId="3" borderId="0" xfId="0" applyFont="1" applyFill="1" applyAlignment="1" applyProtection="1">
      <alignment horizontal="left" indent="2"/>
      <protection locked="0"/>
    </xf>
    <xf numFmtId="0" fontId="3" fillId="0" borderId="0" xfId="0" applyFont="1" applyAlignment="1" applyProtection="1">
      <alignment horizontal="left" indent="2" shrinkToFit="1"/>
      <protection locked="0"/>
    </xf>
    <xf numFmtId="0" fontId="4" fillId="0" borderId="0" xfId="0" applyFont="1" applyAlignment="1" applyProtection="1">
      <alignment horizontal="right" indent="2"/>
      <protection locked="0"/>
    </xf>
    <xf numFmtId="38" fontId="3" fillId="0" borderId="0" xfId="1" applyFont="1" applyFill="1" applyBorder="1" applyAlignment="1" applyProtection="1">
      <protection locked="0"/>
    </xf>
    <xf numFmtId="0" fontId="4" fillId="0" borderId="0" xfId="0" applyFont="1" applyAlignment="1" applyProtection="1">
      <alignment horizontal="left" indent="2"/>
      <protection locked="0"/>
    </xf>
    <xf numFmtId="0" fontId="3" fillId="0" borderId="0" xfId="0" applyFont="1" applyAlignment="1" applyProtection="1">
      <alignment horizontal="left" indent="3"/>
      <protection locked="0"/>
    </xf>
    <xf numFmtId="0" fontId="3" fillId="0" borderId="0" xfId="0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right" wrapText="1"/>
      <protection locked="0"/>
    </xf>
    <xf numFmtId="38" fontId="3" fillId="0" borderId="0" xfId="1" applyFont="1" applyFill="1" applyBorder="1" applyAlignment="1" applyProtection="1">
      <alignment horizontal="right"/>
      <protection locked="0"/>
    </xf>
    <xf numFmtId="0" fontId="3" fillId="0" borderId="0" xfId="0" applyFont="1" applyAlignment="1" applyProtection="1">
      <alignment horizontal="left" indent="1"/>
      <protection locked="0"/>
    </xf>
    <xf numFmtId="0" fontId="3" fillId="2" borderId="0" xfId="0" applyFont="1" applyFill="1" applyAlignment="1" applyProtection="1">
      <alignment horizontal="left" indent="1"/>
      <protection locked="0"/>
    </xf>
    <xf numFmtId="0" fontId="3" fillId="4" borderId="0" xfId="0" applyFont="1" applyFill="1" applyAlignment="1" applyProtection="1">
      <alignment horizontal="left" indent="1"/>
      <protection locked="0"/>
    </xf>
    <xf numFmtId="0" fontId="3" fillId="3" borderId="0" xfId="0" applyFont="1" applyFill="1" applyAlignment="1" applyProtection="1">
      <alignment horizontal="left" indent="1"/>
      <protection locked="0"/>
    </xf>
    <xf numFmtId="0" fontId="13" fillId="0" borderId="0" xfId="0" applyFont="1" applyProtection="1">
      <protection locked="0"/>
    </xf>
    <xf numFmtId="38" fontId="3" fillId="0" borderId="0" xfId="1" applyFont="1" applyFill="1" applyAlignment="1" applyProtection="1">
      <protection locked="0"/>
    </xf>
    <xf numFmtId="38" fontId="17" fillId="9" borderId="0" xfId="1" applyFont="1" applyFill="1" applyBorder="1" applyAlignment="1" applyProtection="1">
      <alignment horizontal="right" indent="1"/>
    </xf>
    <xf numFmtId="38" fontId="17" fillId="9" borderId="0" xfId="0" applyNumberFormat="1" applyFont="1" applyFill="1" applyAlignment="1">
      <alignment horizontal="right" wrapText="1" indent="1"/>
    </xf>
    <xf numFmtId="38" fontId="17" fillId="9" borderId="0" xfId="0" applyNumberFormat="1" applyFont="1" applyFill="1" applyAlignment="1">
      <alignment horizontal="right" indent="1"/>
    </xf>
    <xf numFmtId="38" fontId="3" fillId="9" borderId="0" xfId="0" applyNumberFormat="1" applyFont="1" applyFill="1" applyAlignment="1">
      <alignment horizontal="right" indent="1"/>
    </xf>
    <xf numFmtId="38" fontId="3" fillId="9" borderId="0" xfId="1" applyFont="1" applyFill="1" applyBorder="1" applyAlignment="1" applyProtection="1">
      <alignment horizontal="right" indent="1"/>
    </xf>
    <xf numFmtId="38" fontId="3" fillId="9" borderId="0" xfId="0" applyNumberFormat="1" applyFont="1" applyFill="1" applyAlignment="1">
      <alignment horizontal="right"/>
    </xf>
    <xf numFmtId="38" fontId="3" fillId="9" borderId="0" xfId="0" applyNumberFormat="1" applyFont="1" applyFill="1"/>
    <xf numFmtId="38" fontId="13" fillId="9" borderId="0" xfId="0" applyNumberFormat="1" applyFont="1" applyFill="1"/>
    <xf numFmtId="176" fontId="8" fillId="9" borderId="22" xfId="0" applyNumberFormat="1" applyFont="1" applyFill="1" applyBorder="1" applyAlignment="1">
      <alignment vertical="center"/>
    </xf>
    <xf numFmtId="177" fontId="8" fillId="9" borderId="22" xfId="1" applyNumberFormat="1" applyFont="1" applyFill="1" applyBorder="1" applyProtection="1">
      <alignment vertical="center"/>
    </xf>
    <xf numFmtId="178" fontId="8" fillId="9" borderId="22" xfId="1" applyNumberFormat="1" applyFont="1" applyFill="1" applyBorder="1" applyProtection="1">
      <alignment vertical="center"/>
    </xf>
    <xf numFmtId="10" fontId="3" fillId="9" borderId="0" xfId="4" applyNumberFormat="1" applyFont="1" applyFill="1" applyBorder="1" applyAlignment="1" applyProtection="1">
      <alignment horizontal="right" indent="1"/>
    </xf>
    <xf numFmtId="0" fontId="22" fillId="0" borderId="0" xfId="0" applyFont="1" applyProtection="1">
      <protection locked="0"/>
    </xf>
    <xf numFmtId="0" fontId="4" fillId="0" borderId="0" xfId="0" applyFont="1" applyAlignment="1" applyProtection="1">
      <alignment horizontal="left" indent="1"/>
      <protection locked="0"/>
    </xf>
    <xf numFmtId="0" fontId="3" fillId="9" borderId="22" xfId="0" applyFont="1" applyFill="1" applyBorder="1" applyProtection="1">
      <protection locked="0"/>
    </xf>
    <xf numFmtId="0" fontId="19" fillId="0" borderId="0" xfId="0" applyFont="1" applyAlignment="1" applyProtection="1">
      <alignment horizontal="right" vertical="center"/>
      <protection locked="0"/>
    </xf>
    <xf numFmtId="0" fontId="8" fillId="0" borderId="0" xfId="0" applyFont="1" applyProtection="1">
      <protection locked="0"/>
    </xf>
    <xf numFmtId="0" fontId="8" fillId="0" borderId="50" xfId="0" applyFont="1" applyBorder="1" applyProtection="1">
      <protection locked="0"/>
    </xf>
    <xf numFmtId="0" fontId="8" fillId="0" borderId="51" xfId="0" applyFont="1" applyBorder="1" applyProtection="1">
      <protection locked="0"/>
    </xf>
    <xf numFmtId="0" fontId="8" fillId="0" borderId="18" xfId="0" applyFont="1" applyBorder="1" applyProtection="1">
      <protection locked="0"/>
    </xf>
    <xf numFmtId="0" fontId="8" fillId="0" borderId="52" xfId="0" applyFont="1" applyBorder="1" applyProtection="1">
      <protection locked="0"/>
    </xf>
    <xf numFmtId="0" fontId="8" fillId="0" borderId="16" xfId="0" applyFont="1" applyBorder="1" applyProtection="1">
      <protection locked="0"/>
    </xf>
    <xf numFmtId="0" fontId="8" fillId="0" borderId="18" xfId="0" applyFont="1" applyBorder="1" applyAlignment="1" applyProtection="1">
      <alignment horizontal="left" indent="2"/>
      <protection locked="0"/>
    </xf>
    <xf numFmtId="9" fontId="8" fillId="8" borderId="52" xfId="4" applyFont="1" applyFill="1" applyBorder="1" applyAlignment="1" applyProtection="1"/>
    <xf numFmtId="9" fontId="8" fillId="0" borderId="0" xfId="4" applyFont="1" applyAlignment="1" applyProtection="1">
      <protection locked="0"/>
    </xf>
    <xf numFmtId="0" fontId="23" fillId="0" borderId="48" xfId="0" applyFont="1" applyBorder="1" applyAlignment="1" applyProtection="1">
      <alignment vertical="center"/>
      <protection locked="0"/>
    </xf>
    <xf numFmtId="0" fontId="23" fillId="0" borderId="48" xfId="0" applyFont="1" applyBorder="1" applyAlignment="1" applyProtection="1">
      <alignment horizontal="center" vertical="center"/>
      <protection locked="0"/>
    </xf>
    <xf numFmtId="0" fontId="23" fillId="0" borderId="49" xfId="0" applyFont="1" applyBorder="1" applyAlignment="1" applyProtection="1">
      <alignment vertical="center"/>
      <protection locked="0"/>
    </xf>
    <xf numFmtId="0" fontId="23" fillId="0" borderId="49" xfId="0" applyFont="1" applyBorder="1" applyProtection="1">
      <protection locked="0"/>
    </xf>
    <xf numFmtId="0" fontId="23" fillId="0" borderId="46" xfId="0" applyFont="1" applyBorder="1" applyAlignment="1" applyProtection="1">
      <alignment horizontal="center"/>
      <protection locked="0"/>
    </xf>
    <xf numFmtId="0" fontId="23" fillId="0" borderId="49" xfId="0" applyFont="1" applyBorder="1" applyAlignment="1" applyProtection="1">
      <alignment horizontal="center"/>
      <protection locked="0"/>
    </xf>
    <xf numFmtId="0" fontId="23" fillId="0" borderId="18" xfId="0" applyFont="1" applyBorder="1" applyAlignment="1" applyProtection="1">
      <alignment vertical="center"/>
      <protection locked="0"/>
    </xf>
    <xf numFmtId="0" fontId="25" fillId="0" borderId="18" xfId="0" applyFont="1" applyBorder="1" applyAlignment="1" applyProtection="1">
      <alignment horizontal="right" vertical="center"/>
      <protection locked="0"/>
    </xf>
    <xf numFmtId="0" fontId="25" fillId="0" borderId="53" xfId="0" applyFont="1" applyBorder="1" applyAlignment="1" applyProtection="1">
      <alignment horizontal="center" vertical="center"/>
      <protection locked="0"/>
    </xf>
    <xf numFmtId="0" fontId="25" fillId="0" borderId="53" xfId="0" applyFont="1" applyBorder="1" applyAlignment="1" applyProtection="1">
      <alignment horizontal="center"/>
      <protection locked="0"/>
    </xf>
    <xf numFmtId="0" fontId="23" fillId="0" borderId="17" xfId="0" applyFont="1" applyBorder="1" applyProtection="1">
      <protection locked="0"/>
    </xf>
    <xf numFmtId="0" fontId="23" fillId="0" borderId="16" xfId="0" applyFont="1" applyBorder="1" applyProtection="1">
      <protection locked="0"/>
    </xf>
    <xf numFmtId="179" fontId="8" fillId="9" borderId="50" xfId="0" applyNumberFormat="1" applyFont="1" applyFill="1" applyBorder="1"/>
    <xf numFmtId="179" fontId="26" fillId="9" borderId="54" xfId="1" applyNumberFormat="1" applyFont="1" applyFill="1" applyBorder="1" applyAlignment="1" applyProtection="1"/>
    <xf numFmtId="179" fontId="26" fillId="9" borderId="50" xfId="0" applyNumberFormat="1" applyFont="1" applyFill="1" applyBorder="1"/>
    <xf numFmtId="179" fontId="27" fillId="9" borderId="54" xfId="1" applyNumberFormat="1" applyFont="1" applyFill="1" applyBorder="1" applyAlignment="1" applyProtection="1"/>
    <xf numFmtId="180" fontId="8" fillId="9" borderId="55" xfId="0" applyNumberFormat="1" applyFont="1" applyFill="1" applyBorder="1"/>
    <xf numFmtId="0" fontId="19" fillId="0" borderId="51" xfId="0" applyFont="1" applyBorder="1" applyAlignment="1">
      <alignment horizontal="center"/>
    </xf>
    <xf numFmtId="181" fontId="26" fillId="9" borderId="54" xfId="1" applyNumberFormat="1" applyFont="1" applyFill="1" applyBorder="1" applyAlignment="1" applyProtection="1"/>
    <xf numFmtId="181" fontId="27" fillId="9" borderId="54" xfId="1" applyNumberFormat="1" applyFont="1" applyFill="1" applyBorder="1" applyAlignment="1" applyProtection="1"/>
    <xf numFmtId="181" fontId="8" fillId="9" borderId="50" xfId="0" applyNumberFormat="1" applyFont="1" applyFill="1" applyBorder="1"/>
    <xf numFmtId="182" fontId="26" fillId="9" borderId="54" xfId="1" applyNumberFormat="1" applyFont="1" applyFill="1" applyBorder="1" applyAlignment="1" applyProtection="1"/>
    <xf numFmtId="181" fontId="26" fillId="9" borderId="50" xfId="0" applyNumberFormat="1" applyFont="1" applyFill="1" applyBorder="1"/>
    <xf numFmtId="182" fontId="27" fillId="9" borderId="54" xfId="1" applyNumberFormat="1" applyFont="1" applyFill="1" applyBorder="1" applyAlignment="1" applyProtection="1"/>
    <xf numFmtId="183" fontId="8" fillId="9" borderId="18" xfId="1" applyNumberFormat="1" applyFont="1" applyFill="1" applyBorder="1" applyAlignment="1" applyProtection="1"/>
    <xf numFmtId="0" fontId="18" fillId="0" borderId="56" xfId="0" applyFont="1" applyBorder="1"/>
    <xf numFmtId="183" fontId="8" fillId="9" borderId="18" xfId="0" applyNumberFormat="1" applyFont="1" applyFill="1" applyBorder="1"/>
    <xf numFmtId="0" fontId="8" fillId="0" borderId="56" xfId="0" applyFont="1" applyBorder="1"/>
    <xf numFmtId="0" fontId="8" fillId="0" borderId="57" xfId="0" applyFont="1" applyBorder="1"/>
    <xf numFmtId="0" fontId="8" fillId="0" borderId="58" xfId="0" applyFont="1" applyBorder="1"/>
    <xf numFmtId="0" fontId="23" fillId="0" borderId="59" xfId="0" applyFont="1" applyBorder="1" applyProtection="1">
      <protection locked="0"/>
    </xf>
    <xf numFmtId="0" fontId="8" fillId="0" borderId="60" xfId="0" applyFont="1" applyBorder="1" applyProtection="1">
      <protection locked="0"/>
    </xf>
    <xf numFmtId="0" fontId="8" fillId="0" borderId="61" xfId="0" applyFont="1" applyBorder="1" applyProtection="1">
      <protection locked="0"/>
    </xf>
    <xf numFmtId="0" fontId="23" fillId="0" borderId="0" xfId="0" applyFont="1" applyProtection="1">
      <protection locked="0"/>
    </xf>
    <xf numFmtId="183" fontId="8" fillId="9" borderId="52" xfId="0" applyNumberFormat="1" applyFont="1" applyFill="1" applyBorder="1"/>
    <xf numFmtId="179" fontId="27" fillId="9" borderId="52" xfId="0" applyNumberFormat="1" applyFont="1" applyFill="1" applyBorder="1"/>
    <xf numFmtId="9" fontId="8" fillId="0" borderId="60" xfId="4" applyFont="1" applyFill="1" applyBorder="1" applyAlignment="1" applyProtection="1">
      <protection locked="0"/>
    </xf>
    <xf numFmtId="184" fontId="8" fillId="9" borderId="52" xfId="0" applyNumberFormat="1" applyFont="1" applyFill="1" applyBorder="1"/>
    <xf numFmtId="180" fontId="27" fillId="9" borderId="52" xfId="0" applyNumberFormat="1" applyFont="1" applyFill="1" applyBorder="1"/>
    <xf numFmtId="185" fontId="8" fillId="9" borderId="52" xfId="0" applyNumberFormat="1" applyFont="1" applyFill="1" applyBorder="1"/>
    <xf numFmtId="185" fontId="27" fillId="9" borderId="52" xfId="0" applyNumberFormat="1" applyFont="1" applyFill="1" applyBorder="1"/>
    <xf numFmtId="0" fontId="23" fillId="0" borderId="48" xfId="0" applyFont="1" applyBorder="1" applyAlignment="1" applyProtection="1">
      <alignment horizontal="left" vertical="center" indent="1"/>
      <protection locked="0"/>
    </xf>
    <xf numFmtId="38" fontId="4" fillId="8" borderId="1" xfId="1" applyFont="1" applyFill="1" applyBorder="1" applyAlignment="1" applyProtection="1">
      <alignment horizontal="left" indent="1"/>
      <protection locked="0"/>
    </xf>
    <xf numFmtId="38" fontId="4" fillId="8" borderId="32" xfId="1" applyFont="1" applyFill="1" applyBorder="1" applyAlignment="1" applyProtection="1">
      <alignment horizontal="left" indent="1"/>
      <protection locked="0"/>
    </xf>
    <xf numFmtId="38" fontId="4" fillId="8" borderId="2" xfId="1" applyFont="1" applyFill="1" applyBorder="1" applyAlignment="1" applyProtection="1">
      <alignment horizontal="left" indent="1"/>
      <protection locked="0"/>
    </xf>
    <xf numFmtId="38" fontId="3" fillId="8" borderId="35" xfId="1" applyFont="1" applyFill="1" applyBorder="1" applyAlignment="1" applyProtection="1">
      <protection locked="0"/>
    </xf>
    <xf numFmtId="38" fontId="5" fillId="8" borderId="0" xfId="0" applyNumberFormat="1" applyFont="1" applyFill="1" applyAlignment="1" applyProtection="1">
      <alignment wrapText="1"/>
      <protection locked="0"/>
    </xf>
    <xf numFmtId="38" fontId="3" fillId="8" borderId="36" xfId="1" applyFont="1" applyFill="1" applyBorder="1" applyAlignment="1" applyProtection="1">
      <protection locked="0"/>
    </xf>
    <xf numFmtId="38" fontId="3" fillId="8" borderId="8" xfId="0" applyNumberFormat="1" applyFont="1" applyFill="1" applyBorder="1" applyProtection="1">
      <protection locked="0"/>
    </xf>
    <xf numFmtId="38" fontId="5" fillId="8" borderId="33" xfId="0" applyNumberFormat="1" applyFont="1" applyFill="1" applyBorder="1" applyAlignment="1" applyProtection="1">
      <alignment wrapText="1"/>
      <protection locked="0"/>
    </xf>
    <xf numFmtId="38" fontId="3" fillId="8" borderId="9" xfId="1" applyFont="1" applyFill="1" applyBorder="1" applyAlignment="1" applyProtection="1">
      <protection locked="0"/>
    </xf>
    <xf numFmtId="38" fontId="3" fillId="8" borderId="1" xfId="0" applyNumberFormat="1" applyFont="1" applyFill="1" applyBorder="1" applyProtection="1">
      <protection locked="0"/>
    </xf>
    <xf numFmtId="38" fontId="5" fillId="8" borderId="32" xfId="0" applyNumberFormat="1" applyFont="1" applyFill="1" applyBorder="1" applyAlignment="1" applyProtection="1">
      <alignment wrapText="1"/>
      <protection locked="0"/>
    </xf>
    <xf numFmtId="38" fontId="3" fillId="8" borderId="2" xfId="1" applyFont="1" applyFill="1" applyBorder="1" applyAlignment="1" applyProtection="1">
      <protection locked="0"/>
    </xf>
    <xf numFmtId="38" fontId="4" fillId="9" borderId="0" xfId="1" applyFont="1" applyFill="1" applyAlignment="1" applyProtection="1">
      <alignment horizontal="right" indent="1"/>
    </xf>
    <xf numFmtId="38" fontId="3" fillId="8" borderId="40" xfId="0" applyNumberFormat="1" applyFont="1" applyFill="1" applyBorder="1" applyProtection="1">
      <protection locked="0"/>
    </xf>
    <xf numFmtId="38" fontId="3" fillId="8" borderId="31" xfId="0" applyNumberFormat="1" applyFont="1" applyFill="1" applyBorder="1" applyProtection="1">
      <protection locked="0"/>
    </xf>
    <xf numFmtId="38" fontId="3" fillId="8" borderId="40" xfId="1" applyFont="1" applyFill="1" applyBorder="1" applyAlignment="1" applyProtection="1">
      <protection locked="0"/>
    </xf>
    <xf numFmtId="38" fontId="3" fillId="8" borderId="31" xfId="1" applyFont="1" applyFill="1" applyBorder="1" applyAlignment="1" applyProtection="1">
      <protection locked="0"/>
    </xf>
    <xf numFmtId="38" fontId="3" fillId="8" borderId="36" xfId="0" applyNumberFormat="1" applyFont="1" applyFill="1" applyBorder="1" applyProtection="1">
      <protection locked="0"/>
    </xf>
    <xf numFmtId="38" fontId="3" fillId="8" borderId="35" xfId="0" applyNumberFormat="1" applyFont="1" applyFill="1" applyBorder="1" applyAlignment="1" applyProtection="1">
      <alignment horizontal="right"/>
      <protection locked="0"/>
    </xf>
    <xf numFmtId="38" fontId="5" fillId="8" borderId="0" xfId="0" applyNumberFormat="1" applyFont="1" applyFill="1" applyAlignment="1" applyProtection="1">
      <alignment horizontal="right" wrapText="1"/>
      <protection locked="0"/>
    </xf>
    <xf numFmtId="38" fontId="3" fillId="8" borderId="0" xfId="1" applyFont="1" applyFill="1" applyBorder="1" applyAlignment="1" applyProtection="1">
      <protection locked="0"/>
    </xf>
    <xf numFmtId="38" fontId="3" fillId="8" borderId="8" xfId="1" applyFont="1" applyFill="1" applyBorder="1" applyAlignment="1" applyProtection="1">
      <protection locked="0"/>
    </xf>
    <xf numFmtId="38" fontId="3" fillId="8" borderId="9" xfId="0" applyNumberFormat="1" applyFont="1" applyFill="1" applyBorder="1" applyProtection="1">
      <protection locked="0"/>
    </xf>
    <xf numFmtId="38" fontId="3" fillId="9" borderId="0" xfId="1" applyFont="1" applyFill="1" applyBorder="1" applyAlignment="1" applyProtection="1"/>
    <xf numFmtId="38" fontId="4" fillId="9" borderId="0" xfId="1" applyFont="1" applyFill="1" applyAlignment="1" applyProtection="1">
      <alignment horizontal="right"/>
    </xf>
    <xf numFmtId="38" fontId="3" fillId="8" borderId="41" xfId="0" applyNumberFormat="1" applyFont="1" applyFill="1" applyBorder="1" applyProtection="1">
      <protection locked="0"/>
    </xf>
    <xf numFmtId="38" fontId="3" fillId="8" borderId="41" xfId="1" applyFont="1" applyFill="1" applyBorder="1" applyAlignment="1" applyProtection="1">
      <protection locked="0"/>
    </xf>
    <xf numFmtId="38" fontId="3" fillId="8" borderId="1" xfId="1" applyFont="1" applyFill="1" applyBorder="1" applyAlignment="1" applyProtection="1">
      <protection locked="0"/>
    </xf>
    <xf numFmtId="38" fontId="3" fillId="8" borderId="37" xfId="0" applyNumberFormat="1" applyFont="1" applyFill="1" applyBorder="1" applyProtection="1">
      <protection locked="0"/>
    </xf>
    <xf numFmtId="38" fontId="5" fillId="8" borderId="38" xfId="0" applyNumberFormat="1" applyFont="1" applyFill="1" applyBorder="1" applyAlignment="1" applyProtection="1">
      <alignment wrapText="1"/>
      <protection locked="0"/>
    </xf>
    <xf numFmtId="38" fontId="3" fillId="8" borderId="39" xfId="1" applyFont="1" applyFill="1" applyBorder="1" applyAlignment="1" applyProtection="1">
      <protection locked="0"/>
    </xf>
    <xf numFmtId="38" fontId="4" fillId="9" borderId="0" xfId="1" applyFont="1" applyFill="1" applyBorder="1" applyAlignment="1" applyProtection="1">
      <alignment horizontal="right"/>
    </xf>
    <xf numFmtId="38" fontId="3" fillId="8" borderId="34" xfId="0" applyNumberFormat="1" applyFont="1" applyFill="1" applyBorder="1" applyProtection="1">
      <protection locked="0"/>
    </xf>
    <xf numFmtId="38" fontId="4" fillId="9" borderId="0" xfId="1" applyFont="1" applyFill="1" applyBorder="1" applyAlignment="1" applyProtection="1">
      <alignment horizontal="right" indent="1"/>
    </xf>
    <xf numFmtId="38" fontId="3" fillId="9" borderId="0" xfId="1" applyFont="1" applyFill="1" applyAlignment="1" applyProtection="1"/>
    <xf numFmtId="38" fontId="3" fillId="8" borderId="37" xfId="1" applyFont="1" applyFill="1" applyBorder="1" applyAlignment="1" applyProtection="1">
      <protection locked="0"/>
    </xf>
    <xf numFmtId="38" fontId="5" fillId="8" borderId="38" xfId="1" applyFont="1" applyFill="1" applyBorder="1" applyAlignment="1" applyProtection="1">
      <alignment wrapText="1"/>
      <protection locked="0"/>
    </xf>
    <xf numFmtId="38" fontId="3" fillId="8" borderId="34" xfId="1" applyFont="1" applyFill="1" applyBorder="1" applyAlignment="1" applyProtection="1">
      <protection locked="0"/>
    </xf>
    <xf numFmtId="0" fontId="11" fillId="0" borderId="0" xfId="2" applyFont="1" applyProtection="1">
      <alignment vertical="center"/>
      <protection locked="0"/>
    </xf>
    <xf numFmtId="0" fontId="9" fillId="0" borderId="0" xfId="2" applyFont="1" applyProtection="1">
      <alignment vertical="center"/>
      <protection locked="0"/>
    </xf>
    <xf numFmtId="38" fontId="12" fillId="0" borderId="0" xfId="3" applyFont="1" applyProtection="1">
      <alignment vertical="center"/>
      <protection locked="0"/>
    </xf>
    <xf numFmtId="38" fontId="9" fillId="5" borderId="29" xfId="3" applyFont="1" applyFill="1" applyBorder="1" applyAlignment="1" applyProtection="1">
      <alignment horizontal="center" vertical="center"/>
      <protection locked="0"/>
    </xf>
    <xf numFmtId="38" fontId="9" fillId="5" borderId="10" xfId="3" applyFont="1" applyFill="1" applyBorder="1" applyAlignment="1" applyProtection="1">
      <alignment horizontal="center" vertical="center"/>
      <protection locked="0"/>
    </xf>
    <xf numFmtId="38" fontId="9" fillId="5" borderId="28" xfId="3" applyFont="1" applyFill="1" applyBorder="1" applyAlignment="1" applyProtection="1">
      <alignment horizontal="center" vertical="center"/>
      <protection locked="0"/>
    </xf>
    <xf numFmtId="38" fontId="9" fillId="6" borderId="11" xfId="3" applyFont="1" applyFill="1" applyBorder="1" applyAlignment="1" applyProtection="1">
      <alignment horizontal="center" vertical="center"/>
      <protection locked="0"/>
    </xf>
    <xf numFmtId="38" fontId="9" fillId="6" borderId="12" xfId="3" applyFont="1" applyFill="1" applyBorder="1" applyAlignment="1" applyProtection="1">
      <alignment horizontal="center" vertical="center"/>
      <protection locked="0"/>
    </xf>
    <xf numFmtId="38" fontId="9" fillId="6" borderId="13" xfId="3" applyFont="1" applyFill="1" applyBorder="1" applyAlignment="1" applyProtection="1">
      <alignment horizontal="center" vertical="center"/>
      <protection locked="0"/>
    </xf>
    <xf numFmtId="0" fontId="9" fillId="0" borderId="0" xfId="2" applyFont="1" applyAlignment="1" applyProtection="1">
      <alignment horizontal="center" vertical="center"/>
      <protection locked="0"/>
    </xf>
    <xf numFmtId="0" fontId="9" fillId="0" borderId="0" xfId="2" applyFont="1" applyAlignment="1" applyProtection="1">
      <alignment horizontal="left" vertical="center"/>
      <protection locked="0"/>
    </xf>
    <xf numFmtId="38" fontId="9" fillId="0" borderId="14" xfId="3" applyFont="1" applyBorder="1" applyAlignment="1" applyProtection="1">
      <alignment horizontal="center" vertical="center" wrapText="1"/>
      <protection locked="0"/>
    </xf>
    <xf numFmtId="38" fontId="9" fillId="0" borderId="15" xfId="3" applyFont="1" applyBorder="1" applyAlignment="1" applyProtection="1">
      <alignment horizontal="center" vertical="center" wrapText="1"/>
      <protection locked="0"/>
    </xf>
    <xf numFmtId="38" fontId="9" fillId="0" borderId="19" xfId="3" applyFont="1" applyBorder="1" applyAlignment="1" applyProtection="1">
      <alignment horizontal="center" vertical="center" wrapText="1"/>
      <protection locked="0"/>
    </xf>
    <xf numFmtId="38" fontId="9" fillId="0" borderId="20" xfId="3" applyFont="1" applyBorder="1" applyAlignment="1" applyProtection="1">
      <alignment horizontal="center" vertical="center" wrapText="1"/>
      <protection locked="0"/>
    </xf>
    <xf numFmtId="38" fontId="9" fillId="0" borderId="11" xfId="3" applyFont="1" applyBorder="1" applyAlignment="1" applyProtection="1">
      <alignment horizontal="center" vertical="center" wrapText="1"/>
      <protection locked="0"/>
    </xf>
    <xf numFmtId="38" fontId="9" fillId="0" borderId="13" xfId="3" applyFont="1" applyBorder="1" applyAlignment="1" applyProtection="1">
      <alignment horizontal="center" vertical="center" wrapText="1"/>
      <protection locked="0"/>
    </xf>
    <xf numFmtId="38" fontId="9" fillId="0" borderId="0" xfId="3" applyFont="1" applyProtection="1">
      <alignment vertical="center"/>
      <protection locked="0"/>
    </xf>
    <xf numFmtId="0" fontId="9" fillId="0" borderId="1" xfId="2" applyFont="1" applyBorder="1" applyProtection="1">
      <alignment vertical="center"/>
      <protection locked="0"/>
    </xf>
    <xf numFmtId="0" fontId="9" fillId="0" borderId="2" xfId="2" applyFont="1" applyBorder="1" applyProtection="1">
      <alignment vertical="center"/>
      <protection locked="0"/>
    </xf>
    <xf numFmtId="38" fontId="9" fillId="0" borderId="32" xfId="3" applyFont="1" applyBorder="1" applyProtection="1">
      <alignment vertical="center"/>
      <protection locked="0"/>
    </xf>
    <xf numFmtId="38" fontId="9" fillId="0" borderId="40" xfId="3" applyFont="1" applyBorder="1" applyProtection="1">
      <alignment vertical="center"/>
      <protection locked="0"/>
    </xf>
    <xf numFmtId="38" fontId="9" fillId="0" borderId="2" xfId="3" applyFont="1" applyBorder="1" applyProtection="1">
      <alignment vertical="center"/>
      <protection locked="0"/>
    </xf>
    <xf numFmtId="0" fontId="9" fillId="0" borderId="35" xfId="2" applyFont="1" applyBorder="1" applyProtection="1">
      <alignment vertical="center"/>
      <protection locked="0"/>
    </xf>
    <xf numFmtId="0" fontId="9" fillId="0" borderId="36" xfId="2" applyFont="1" applyBorder="1" applyProtection="1">
      <alignment vertical="center"/>
      <protection locked="0"/>
    </xf>
    <xf numFmtId="0" fontId="9" fillId="0" borderId="8" xfId="2" applyFont="1" applyBorder="1" applyProtection="1">
      <alignment vertical="center"/>
      <protection locked="0"/>
    </xf>
    <xf numFmtId="0" fontId="9" fillId="0" borderId="9" xfId="2" applyFont="1" applyBorder="1" applyProtection="1">
      <alignment vertical="center"/>
      <protection locked="0"/>
    </xf>
    <xf numFmtId="0" fontId="11" fillId="0" borderId="35" xfId="2" applyFont="1" applyBorder="1" applyProtection="1">
      <alignment vertical="center"/>
      <protection locked="0"/>
    </xf>
    <xf numFmtId="38" fontId="9" fillId="5" borderId="11" xfId="3" applyFont="1" applyFill="1" applyBorder="1" applyAlignment="1" applyProtection="1">
      <alignment horizontal="center" vertical="center"/>
      <protection locked="0"/>
    </xf>
    <xf numFmtId="0" fontId="9" fillId="0" borderId="7" xfId="2" applyFont="1" applyBorder="1" applyProtection="1">
      <alignment vertical="center"/>
      <protection locked="0"/>
    </xf>
    <xf numFmtId="0" fontId="9" fillId="0" borderId="20" xfId="2" applyFont="1" applyBorder="1" applyProtection="1">
      <alignment vertical="center"/>
      <protection locked="0"/>
    </xf>
    <xf numFmtId="0" fontId="9" fillId="0" borderId="44" xfId="2" applyFont="1" applyBorder="1" applyProtection="1">
      <alignment vertical="center"/>
      <protection locked="0"/>
    </xf>
    <xf numFmtId="0" fontId="9" fillId="0" borderId="11" xfId="2" applyFont="1" applyBorder="1" applyProtection="1">
      <alignment vertical="center"/>
      <protection locked="0"/>
    </xf>
    <xf numFmtId="0" fontId="9" fillId="0" borderId="13" xfId="2" applyFont="1" applyBorder="1" applyProtection="1">
      <alignment vertical="center"/>
      <protection locked="0"/>
    </xf>
    <xf numFmtId="0" fontId="9" fillId="13" borderId="6" xfId="2" applyFont="1" applyFill="1" applyBorder="1" applyProtection="1">
      <alignment vertical="center"/>
      <protection locked="0"/>
    </xf>
    <xf numFmtId="0" fontId="9" fillId="13" borderId="19" xfId="2" applyFont="1" applyFill="1" applyBorder="1" applyProtection="1">
      <alignment vertical="center"/>
      <protection locked="0"/>
    </xf>
    <xf numFmtId="0" fontId="19" fillId="12" borderId="0" xfId="0" applyFont="1" applyFill="1" applyAlignment="1" applyProtection="1">
      <alignment horizontal="right" vertical="center"/>
      <protection locked="0"/>
    </xf>
    <xf numFmtId="0" fontId="8" fillId="12" borderId="0" xfId="0" applyFont="1" applyFill="1" applyAlignment="1" applyProtection="1">
      <alignment vertical="center"/>
      <protection locked="0"/>
    </xf>
    <xf numFmtId="0" fontId="8" fillId="12" borderId="0" xfId="0" applyFont="1" applyFill="1" applyProtection="1">
      <protection locked="0"/>
    </xf>
    <xf numFmtId="0" fontId="25" fillId="12" borderId="0" xfId="0" applyFont="1" applyFill="1" applyAlignment="1" applyProtection="1">
      <alignment vertical="center"/>
      <protection locked="0"/>
    </xf>
    <xf numFmtId="181" fontId="9" fillId="9" borderId="0" xfId="3" applyNumberFormat="1" applyFont="1" applyFill="1" applyBorder="1" applyProtection="1">
      <alignment vertical="center"/>
    </xf>
    <xf numFmtId="181" fontId="9" fillId="9" borderId="41" xfId="3" applyNumberFormat="1" applyFont="1" applyFill="1" applyBorder="1" applyProtection="1">
      <alignment vertical="center"/>
    </xf>
    <xf numFmtId="181" fontId="9" fillId="9" borderId="36" xfId="3" applyNumberFormat="1" applyFont="1" applyFill="1" applyBorder="1" applyProtection="1">
      <alignment vertical="center"/>
    </xf>
    <xf numFmtId="179" fontId="12" fillId="9" borderId="33" xfId="3" applyNumberFormat="1" applyFont="1" applyFill="1" applyBorder="1" applyProtection="1">
      <alignment vertical="center"/>
    </xf>
    <xf numFmtId="179" fontId="12" fillId="9" borderId="31" xfId="3" applyNumberFormat="1" applyFont="1" applyFill="1" applyBorder="1" applyProtection="1">
      <alignment vertical="center"/>
    </xf>
    <xf numFmtId="179" fontId="12" fillId="9" borderId="9" xfId="3" applyNumberFormat="1" applyFont="1" applyFill="1" applyBorder="1" applyProtection="1">
      <alignment vertical="center"/>
    </xf>
    <xf numFmtId="179" fontId="12" fillId="9" borderId="2" xfId="3" applyNumberFormat="1" applyFont="1" applyFill="1" applyBorder="1" applyProtection="1">
      <alignment vertical="center"/>
      <protection locked="0"/>
    </xf>
    <xf numFmtId="179" fontId="12" fillId="9" borderId="9" xfId="3" applyNumberFormat="1" applyFont="1" applyFill="1" applyBorder="1" applyProtection="1">
      <alignment vertical="center"/>
      <protection locked="0"/>
    </xf>
    <xf numFmtId="179" fontId="9" fillId="4" borderId="21" xfId="3" applyNumberFormat="1" applyFont="1" applyFill="1" applyBorder="1" applyProtection="1">
      <alignment vertical="center"/>
      <protection locked="0"/>
    </xf>
    <xf numFmtId="179" fontId="9" fillId="4" borderId="22" xfId="3" applyNumberFormat="1" applyFont="1" applyFill="1" applyBorder="1" applyProtection="1">
      <alignment vertical="center"/>
      <protection locked="0"/>
    </xf>
    <xf numFmtId="179" fontId="9" fillId="4" borderId="23" xfId="3" applyNumberFormat="1" applyFont="1" applyFill="1" applyBorder="1" applyProtection="1">
      <alignment vertical="center"/>
      <protection locked="0"/>
    </xf>
    <xf numFmtId="179" fontId="9" fillId="9" borderId="30" xfId="3" applyNumberFormat="1" applyFont="1" applyFill="1" applyBorder="1" applyProtection="1">
      <alignment vertical="center"/>
    </xf>
    <xf numFmtId="179" fontId="9" fillId="4" borderId="19" xfId="3" applyNumberFormat="1" applyFont="1" applyFill="1" applyBorder="1" applyProtection="1">
      <alignment vertical="center"/>
      <protection locked="0"/>
    </xf>
    <xf numFmtId="179" fontId="9" fillId="4" borderId="22" xfId="3" applyNumberFormat="1" applyFont="1" applyFill="1" applyBorder="1" applyAlignment="1" applyProtection="1">
      <alignment vertical="center"/>
      <protection locked="0"/>
    </xf>
    <xf numFmtId="179" fontId="9" fillId="4" borderId="20" xfId="3" applyNumberFormat="1" applyFont="1" applyFill="1" applyBorder="1" applyProtection="1">
      <alignment vertical="center"/>
      <protection locked="0"/>
    </xf>
    <xf numFmtId="179" fontId="9" fillId="0" borderId="10" xfId="3" applyNumberFormat="1" applyFont="1" applyBorder="1" applyProtection="1">
      <alignment vertical="center"/>
      <protection locked="0"/>
    </xf>
    <xf numFmtId="179" fontId="9" fillId="0" borderId="12" xfId="3" applyNumberFormat="1" applyFont="1" applyBorder="1" applyProtection="1">
      <alignment vertical="center"/>
      <protection locked="0"/>
    </xf>
    <xf numFmtId="179" fontId="9" fillId="0" borderId="27" xfId="3" applyNumberFormat="1" applyFont="1" applyBorder="1" applyProtection="1">
      <alignment vertical="center"/>
      <protection locked="0"/>
    </xf>
    <xf numFmtId="179" fontId="9" fillId="7" borderId="31" xfId="3" applyNumberFormat="1" applyFont="1" applyFill="1" applyBorder="1" applyProtection="1">
      <alignment vertical="center"/>
    </xf>
    <xf numFmtId="179" fontId="9" fillId="0" borderId="11" xfId="3" applyNumberFormat="1" applyFont="1" applyBorder="1" applyProtection="1">
      <alignment vertical="center"/>
      <protection locked="0"/>
    </xf>
    <xf numFmtId="179" fontId="9" fillId="0" borderId="12" xfId="3" applyNumberFormat="1" applyFont="1" applyBorder="1" applyAlignment="1" applyProtection="1">
      <alignment vertical="center"/>
      <protection locked="0"/>
    </xf>
    <xf numFmtId="179" fontId="9" fillId="0" borderId="13" xfId="3" applyNumberFormat="1" applyFont="1" applyBorder="1" applyProtection="1">
      <alignment vertical="center"/>
      <protection locked="0"/>
    </xf>
    <xf numFmtId="179" fontId="9" fillId="4" borderId="24" xfId="3" applyNumberFormat="1" applyFont="1" applyFill="1" applyBorder="1" applyProtection="1">
      <alignment vertical="center"/>
      <protection locked="0"/>
    </xf>
    <xf numFmtId="179" fontId="10" fillId="4" borderId="25" xfId="3" applyNumberFormat="1" applyFont="1" applyFill="1" applyBorder="1" applyProtection="1">
      <alignment vertical="center"/>
      <protection locked="0"/>
    </xf>
    <xf numFmtId="181" fontId="9" fillId="4" borderId="16" xfId="3" applyNumberFormat="1" applyFont="1" applyFill="1" applyBorder="1" applyProtection="1">
      <alignment vertical="center"/>
      <protection locked="0"/>
    </xf>
    <xf numFmtId="181" fontId="9" fillId="4" borderId="17" xfId="3" applyNumberFormat="1" applyFont="1" applyFill="1" applyBorder="1" applyProtection="1">
      <alignment vertical="center"/>
      <protection locked="0"/>
    </xf>
    <xf numFmtId="181" fontId="9" fillId="4" borderId="18" xfId="3" applyNumberFormat="1" applyFont="1" applyFill="1" applyBorder="1" applyProtection="1">
      <alignment vertical="center"/>
      <protection locked="0"/>
    </xf>
    <xf numFmtId="181" fontId="9" fillId="9" borderId="30" xfId="3" applyNumberFormat="1" applyFont="1" applyFill="1" applyBorder="1" applyProtection="1">
      <alignment vertical="center"/>
    </xf>
    <xf numFmtId="181" fontId="9" fillId="4" borderId="6" xfId="3" applyNumberFormat="1" applyFont="1" applyFill="1" applyBorder="1" applyProtection="1">
      <alignment vertical="center"/>
      <protection locked="0"/>
    </xf>
    <xf numFmtId="181" fontId="9" fillId="4" borderId="4" xfId="3" applyNumberFormat="1" applyFont="1" applyFill="1" applyBorder="1" applyProtection="1">
      <alignment vertical="center"/>
      <protection locked="0"/>
    </xf>
    <xf numFmtId="181" fontId="10" fillId="4" borderId="15" xfId="3" applyNumberFormat="1" applyFont="1" applyFill="1" applyBorder="1" applyProtection="1">
      <alignment vertical="center"/>
      <protection locked="0"/>
    </xf>
    <xf numFmtId="181" fontId="9" fillId="4" borderId="21" xfId="3" applyNumberFormat="1" applyFont="1" applyFill="1" applyBorder="1" applyProtection="1">
      <alignment vertical="center"/>
      <protection locked="0"/>
    </xf>
    <xf numFmtId="181" fontId="9" fillId="4" borderId="22" xfId="3" applyNumberFormat="1" applyFont="1" applyFill="1" applyBorder="1" applyProtection="1">
      <alignment vertical="center"/>
      <protection locked="0"/>
    </xf>
    <xf numFmtId="181" fontId="9" fillId="4" borderId="23" xfId="3" applyNumberFormat="1" applyFont="1" applyFill="1" applyBorder="1" applyProtection="1">
      <alignment vertical="center"/>
      <protection locked="0"/>
    </xf>
    <xf numFmtId="181" fontId="9" fillId="4" borderId="24" xfId="3" applyNumberFormat="1" applyFont="1" applyFill="1" applyBorder="1" applyProtection="1">
      <alignment vertical="center"/>
      <protection locked="0"/>
    </xf>
    <xf numFmtId="181" fontId="10" fillId="4" borderId="25" xfId="3" applyNumberFormat="1" applyFont="1" applyFill="1" applyBorder="1" applyProtection="1">
      <alignment vertical="center"/>
      <protection locked="0"/>
    </xf>
    <xf numFmtId="181" fontId="9" fillId="4" borderId="14" xfId="3" applyNumberFormat="1" applyFont="1" applyFill="1" applyBorder="1" applyProtection="1">
      <alignment vertical="center"/>
      <protection locked="0"/>
    </xf>
    <xf numFmtId="181" fontId="9" fillId="4" borderId="17" xfId="3" applyNumberFormat="1" applyFont="1" applyFill="1" applyBorder="1" applyAlignment="1" applyProtection="1">
      <alignment vertical="center"/>
      <protection locked="0"/>
    </xf>
    <xf numFmtId="181" fontId="9" fillId="4" borderId="15" xfId="3" applyNumberFormat="1" applyFont="1" applyFill="1" applyBorder="1" applyProtection="1">
      <alignment vertical="center"/>
      <protection locked="0"/>
    </xf>
    <xf numFmtId="181" fontId="9" fillId="4" borderId="19" xfId="3" applyNumberFormat="1" applyFont="1" applyFill="1" applyBorder="1" applyProtection="1">
      <alignment vertical="center"/>
      <protection locked="0"/>
    </xf>
    <xf numFmtId="181" fontId="9" fillId="4" borderId="22" xfId="3" applyNumberFormat="1" applyFont="1" applyFill="1" applyBorder="1" applyAlignment="1" applyProtection="1">
      <alignment vertical="center"/>
      <protection locked="0"/>
    </xf>
    <xf numFmtId="181" fontId="9" fillId="4" borderId="20" xfId="3" applyNumberFormat="1" applyFont="1" applyFill="1" applyBorder="1" applyProtection="1">
      <alignment vertical="center"/>
      <protection locked="0"/>
    </xf>
    <xf numFmtId="181" fontId="9" fillId="0" borderId="21" xfId="3" applyNumberFormat="1" applyFont="1" applyBorder="1" applyProtection="1">
      <alignment vertical="center"/>
      <protection locked="0"/>
    </xf>
    <xf numFmtId="181" fontId="9" fillId="0" borderId="26" xfId="3" applyNumberFormat="1" applyFont="1" applyBorder="1" applyProtection="1">
      <alignment vertical="center"/>
      <protection locked="0"/>
    </xf>
    <xf numFmtId="181" fontId="9" fillId="7" borderId="30" xfId="3" applyNumberFormat="1" applyFont="1" applyFill="1" applyBorder="1" applyProtection="1">
      <alignment vertical="center"/>
    </xf>
    <xf numFmtId="181" fontId="9" fillId="0" borderId="19" xfId="3" applyNumberFormat="1" applyFont="1" applyBorder="1" applyProtection="1">
      <alignment vertical="center"/>
      <protection locked="0"/>
    </xf>
    <xf numFmtId="181" fontId="9" fillId="0" borderId="25" xfId="3" applyNumberFormat="1" applyFont="1" applyBorder="1" applyProtection="1">
      <alignment vertical="center"/>
      <protection locked="0"/>
    </xf>
    <xf numFmtId="181" fontId="12" fillId="4" borderId="6" xfId="3" applyNumberFormat="1" applyFont="1" applyFill="1" applyBorder="1" applyProtection="1">
      <alignment vertical="center"/>
      <protection locked="0"/>
    </xf>
    <xf numFmtId="181" fontId="12" fillId="4" borderId="4" xfId="3" applyNumberFormat="1" applyFont="1" applyFill="1" applyBorder="1" applyProtection="1">
      <alignment vertical="center"/>
      <protection locked="0"/>
    </xf>
    <xf numFmtId="181" fontId="12" fillId="4" borderId="7" xfId="3" applyNumberFormat="1" applyFont="1" applyFill="1" applyBorder="1" applyProtection="1">
      <alignment vertical="center"/>
      <protection locked="0"/>
    </xf>
    <xf numFmtId="181" fontId="12" fillId="4" borderId="19" xfId="3" applyNumberFormat="1" applyFont="1" applyFill="1" applyBorder="1" applyProtection="1">
      <alignment vertical="center"/>
      <protection locked="0"/>
    </xf>
    <xf numFmtId="181" fontId="12" fillId="4" borderId="22" xfId="3" applyNumberFormat="1" applyFont="1" applyFill="1" applyBorder="1" applyProtection="1">
      <alignment vertical="center"/>
      <protection locked="0"/>
    </xf>
    <xf numFmtId="181" fontId="12" fillId="4" borderId="20" xfId="3" applyNumberFormat="1" applyFont="1" applyFill="1" applyBorder="1" applyProtection="1">
      <alignment vertical="center"/>
      <protection locked="0"/>
    </xf>
    <xf numFmtId="181" fontId="9" fillId="9" borderId="42" xfId="3" applyNumberFormat="1" applyFont="1" applyFill="1" applyBorder="1" applyProtection="1">
      <alignment vertical="center"/>
    </xf>
    <xf numFmtId="181" fontId="12" fillId="9" borderId="44" xfId="3" applyNumberFormat="1" applyFont="1" applyFill="1" applyBorder="1" applyProtection="1">
      <alignment vertical="center"/>
    </xf>
    <xf numFmtId="181" fontId="12" fillId="9" borderId="46" xfId="3" applyNumberFormat="1" applyFont="1" applyFill="1" applyBorder="1" applyProtection="1">
      <alignment vertical="center"/>
    </xf>
    <xf numFmtId="181" fontId="12" fillId="9" borderId="45" xfId="3" applyNumberFormat="1" applyFont="1" applyFill="1" applyBorder="1" applyProtection="1">
      <alignment vertical="center"/>
    </xf>
    <xf numFmtId="181" fontId="9" fillId="9" borderId="47" xfId="3" applyNumberFormat="1" applyFont="1" applyFill="1" applyBorder="1" applyProtection="1">
      <alignment vertical="center"/>
    </xf>
    <xf numFmtId="181" fontId="12" fillId="9" borderId="11" xfId="3" applyNumberFormat="1" applyFont="1" applyFill="1" applyBorder="1" applyProtection="1">
      <alignment vertical="center"/>
    </xf>
    <xf numFmtId="181" fontId="12" fillId="9" borderId="12" xfId="3" applyNumberFormat="1" applyFont="1" applyFill="1" applyBorder="1" applyProtection="1">
      <alignment vertical="center"/>
    </xf>
    <xf numFmtId="181" fontId="12" fillId="9" borderId="13" xfId="3" applyNumberFormat="1" applyFont="1" applyFill="1" applyBorder="1" applyProtection="1">
      <alignment vertical="center"/>
    </xf>
    <xf numFmtId="181" fontId="9" fillId="9" borderId="43" xfId="3" applyNumberFormat="1" applyFont="1" applyFill="1" applyBorder="1" applyProtection="1">
      <alignment vertical="center"/>
    </xf>
    <xf numFmtId="185" fontId="9" fillId="9" borderId="22" xfId="2" applyNumberFormat="1" applyFont="1" applyFill="1" applyBorder="1" applyProtection="1">
      <alignment vertical="center"/>
      <protection locked="0"/>
    </xf>
    <xf numFmtId="38" fontId="3" fillId="9" borderId="34" xfId="0" applyNumberFormat="1" applyFont="1" applyFill="1" applyBorder="1"/>
    <xf numFmtId="183" fontId="3" fillId="8" borderId="40" xfId="1" applyNumberFormat="1" applyFont="1" applyFill="1" applyBorder="1" applyAlignment="1" applyProtection="1">
      <protection locked="0"/>
    </xf>
    <xf numFmtId="183" fontId="3" fillId="8" borderId="41" xfId="1" applyNumberFormat="1" applyFont="1" applyFill="1" applyBorder="1" applyAlignment="1" applyProtection="1">
      <protection locked="0"/>
    </xf>
    <xf numFmtId="183" fontId="3" fillId="8" borderId="31" xfId="1" applyNumberFormat="1" applyFont="1" applyFill="1" applyBorder="1" applyAlignment="1" applyProtection="1">
      <protection locked="0"/>
    </xf>
    <xf numFmtId="183" fontId="3" fillId="9" borderId="0" xfId="1" applyNumberFormat="1" applyFont="1" applyFill="1" applyAlignment="1" applyProtection="1">
      <protection locked="0"/>
    </xf>
    <xf numFmtId="183" fontId="3" fillId="9" borderId="22" xfId="1" applyNumberFormat="1" applyFont="1" applyFill="1" applyBorder="1" applyAlignment="1" applyProtection="1">
      <protection locked="0"/>
    </xf>
    <xf numFmtId="0" fontId="29" fillId="0" borderId="0" xfId="0" applyFont="1" applyProtection="1">
      <protection locked="0"/>
    </xf>
    <xf numFmtId="38" fontId="9" fillId="0" borderId="1" xfId="3" applyFont="1" applyFill="1" applyBorder="1" applyAlignment="1" applyProtection="1">
      <alignment horizontal="center" vertical="center" shrinkToFit="1"/>
      <protection locked="0"/>
    </xf>
    <xf numFmtId="38" fontId="9" fillId="0" borderId="2" xfId="3" applyFont="1" applyFill="1" applyBorder="1" applyAlignment="1" applyProtection="1">
      <alignment horizontal="center" vertical="center" shrinkToFit="1"/>
      <protection locked="0"/>
    </xf>
    <xf numFmtId="38" fontId="9" fillId="5" borderId="3" xfId="3" applyFont="1" applyFill="1" applyBorder="1" applyAlignment="1" applyProtection="1">
      <alignment horizontal="center" vertical="center"/>
      <protection locked="0"/>
    </xf>
    <xf numFmtId="38" fontId="9" fillId="5" borderId="4" xfId="3" applyFont="1" applyFill="1" applyBorder="1" applyAlignment="1" applyProtection="1">
      <alignment horizontal="center" vertical="center"/>
      <protection locked="0"/>
    </xf>
    <xf numFmtId="38" fontId="9" fillId="5" borderId="5" xfId="3" applyFont="1" applyFill="1" applyBorder="1" applyAlignment="1" applyProtection="1">
      <alignment horizontal="center" vertical="center"/>
      <protection locked="0"/>
    </xf>
    <xf numFmtId="38" fontId="9" fillId="6" borderId="6" xfId="3" applyFont="1" applyFill="1" applyBorder="1" applyAlignment="1" applyProtection="1">
      <alignment horizontal="center" vertical="center"/>
      <protection locked="0"/>
    </xf>
    <xf numFmtId="38" fontId="9" fillId="6" borderId="4" xfId="3" applyFont="1" applyFill="1" applyBorder="1" applyAlignment="1" applyProtection="1">
      <alignment horizontal="center" vertical="center"/>
      <protection locked="0"/>
    </xf>
    <xf numFmtId="38" fontId="9" fillId="6" borderId="7" xfId="3" applyFont="1" applyFill="1" applyBorder="1" applyAlignment="1" applyProtection="1">
      <alignment horizontal="center" vertical="center"/>
      <protection locked="0"/>
    </xf>
    <xf numFmtId="38" fontId="9" fillId="13" borderId="8" xfId="3" applyFont="1" applyFill="1" applyBorder="1" applyAlignment="1" applyProtection="1">
      <alignment horizontal="center" vertical="center" shrinkToFit="1"/>
      <protection locked="0"/>
    </xf>
    <xf numFmtId="38" fontId="9" fillId="13" borderId="9" xfId="3" applyFont="1" applyFill="1" applyBorder="1" applyAlignment="1" applyProtection="1">
      <alignment horizontal="center" vertical="center" shrinkToFit="1"/>
      <protection locked="0"/>
    </xf>
    <xf numFmtId="38" fontId="9" fillId="5" borderId="6" xfId="3" applyFont="1" applyFill="1" applyBorder="1" applyAlignment="1" applyProtection="1">
      <alignment horizontal="center" vertical="center"/>
      <protection locked="0"/>
    </xf>
  </cellXfs>
  <cellStyles count="5">
    <cellStyle name="パーセント" xfId="4" builtinId="5"/>
    <cellStyle name="桁区切り" xfId="1" builtinId="6"/>
    <cellStyle name="桁区切り 2" xfId="3" xr:uid="{1EF4DF94-78C5-4875-9C60-1DDE792B4BB4}"/>
    <cellStyle name="標準" xfId="0" builtinId="0"/>
    <cellStyle name="標準 2" xfId="2" xr:uid="{F52F4DA8-F4EE-4726-BEFA-93ECCE306AB6}"/>
  </cellStyles>
  <dxfs count="0"/>
  <tableStyles count="0" defaultTableStyle="TableStyleMedium2" defaultPivotStyle="PivotStyleLight16"/>
  <colors>
    <mruColors>
      <color rgb="FFE7F6FF"/>
      <color rgb="FFFFFFCC"/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-1</xdr:colOff>
      <xdr:row>17</xdr:row>
      <xdr:rowOff>0</xdr:rowOff>
    </xdr:from>
    <xdr:to>
      <xdr:col>16</xdr:col>
      <xdr:colOff>138545</xdr:colOff>
      <xdr:row>34</xdr:row>
      <xdr:rowOff>155864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1674C0C2-42E8-48AE-AF4D-403AB700ECB6}"/>
            </a:ext>
          </a:extLst>
        </xdr:cNvPr>
        <xdr:cNvSpPr/>
      </xdr:nvSpPr>
      <xdr:spPr>
        <a:xfrm>
          <a:off x="12936681" y="4208318"/>
          <a:ext cx="4987637" cy="4520046"/>
        </a:xfrm>
        <a:prstGeom prst="rect">
          <a:avLst/>
        </a:prstGeom>
        <a:solidFill>
          <a:schemeClr val="bg1"/>
        </a:solidFill>
        <a:ln w="38100"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基本的には、シート１の現状値（</a:t>
          </a:r>
          <a:r>
            <a:rPr kumimoji="1" lang="en-US" altLang="ja-JP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E</a:t>
          </a:r>
          <a:r>
            <a:rPr kumimoji="1" lang="ja-JP" altLang="en-US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列）の黄色セルと、シート２の生産品目①（～⑤）を入力することで、目標年の数値が自動で算出されるようになっております。</a:t>
          </a:r>
          <a:endParaRPr kumimoji="1" lang="en-US" altLang="ja-JP" sz="1400">
            <a:solidFill>
              <a:srgbClr val="0070C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/>
          <a:r>
            <a:rPr kumimoji="1" lang="ja-JP" altLang="en-US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（水色セルは数式が入力されています。）</a:t>
          </a:r>
          <a:endParaRPr kumimoji="1" lang="en-US" altLang="ja-JP" sz="1400">
            <a:solidFill>
              <a:srgbClr val="0070C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/>
          <a:endParaRPr kumimoji="1" lang="en-US" altLang="ja-JP" sz="1400">
            <a:solidFill>
              <a:srgbClr val="0070C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/>
          <a:r>
            <a:rPr kumimoji="1" lang="ja-JP" altLang="en-US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目標年の数値は、面積増加率から自動的に算出する式を事前に入力していますが、個別要因として、目標年の数値の増加が抑制できる場合は、</a:t>
          </a:r>
          <a:r>
            <a:rPr kumimoji="1" lang="en-US" altLang="ja-JP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H</a:t>
          </a:r>
          <a:r>
            <a:rPr kumimoji="1" lang="ja-JP" altLang="en-US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列に数値や数式を入力し、</a:t>
          </a:r>
          <a:r>
            <a:rPr kumimoji="1" lang="en-US" altLang="ja-JP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I</a:t>
          </a:r>
          <a:r>
            <a:rPr kumimoji="1" lang="ja-JP" altLang="en-US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列に個別要因を記載してください。</a:t>
          </a:r>
          <a:endParaRPr kumimoji="1" lang="en-US" altLang="ja-JP" sz="1400">
            <a:solidFill>
              <a:srgbClr val="0070C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/>
          <a:endParaRPr kumimoji="1" lang="en-US" altLang="ja-JP" sz="1400">
            <a:solidFill>
              <a:srgbClr val="0070C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/>
          <a:r>
            <a:rPr kumimoji="1" lang="ja-JP" altLang="en-US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また、費目の名称が異なる場合は修正いただいて構いません。</a:t>
          </a:r>
          <a:endParaRPr kumimoji="1" lang="en-US" altLang="ja-JP" sz="1400">
            <a:solidFill>
              <a:srgbClr val="0070C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/>
          <a:r>
            <a:rPr kumimoji="1" lang="ja-JP" altLang="en-US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対応する費目が無い場合、行を追加してください。</a:t>
          </a:r>
          <a:endParaRPr kumimoji="1" lang="en-US" altLang="ja-JP" sz="1400">
            <a:solidFill>
              <a:srgbClr val="0070C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512004</xdr:colOff>
      <xdr:row>6</xdr:row>
      <xdr:rowOff>120898</xdr:rowOff>
    </xdr:from>
    <xdr:to>
      <xdr:col>22</xdr:col>
      <xdr:colOff>330423</xdr:colOff>
      <xdr:row>27</xdr:row>
      <xdr:rowOff>121227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0E4D932-C4F8-4E17-97F8-2440E8AAAE72}"/>
            </a:ext>
          </a:extLst>
        </xdr:cNvPr>
        <xdr:cNvSpPr txBox="1"/>
      </xdr:nvSpPr>
      <xdr:spPr>
        <a:xfrm>
          <a:off x="12080549" y="1367807"/>
          <a:ext cx="5429510" cy="4364511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計画対象品目について、</a:t>
          </a:r>
          <a:r>
            <a:rPr kumimoji="1" lang="ja-JP" altLang="en-US" sz="1100" u="sng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クリーム色のセル</a:t>
          </a:r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に記入してください。</a:t>
          </a:r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①過去の実績を記入。</a:t>
          </a:r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②今後の計画を記入。考え方は以下のとおりです。</a:t>
          </a:r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・「反収」「単価」は過去実績の平均値を基本としてください</a:t>
          </a:r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　（外れ値があれば除いても構いません）。</a:t>
          </a:r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・「反収」「単価」の数字は、５年間「同じ」数字を入力してください。</a:t>
          </a:r>
          <a:br>
            <a:rPr kumimoji="1" lang="en-US" altLang="ja-JP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</a:br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　（上昇が見込まれる確実な要素があれば、この限りではありません）</a:t>
          </a:r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複数品目の場合は、生産品目②以降の欄に、同様に記載してください。</a:t>
          </a:r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シート</a:t>
          </a:r>
          <a:r>
            <a:rPr kumimoji="1" lang="en-US" altLang="ja-JP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1</a:t>
          </a:r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で面積按分の考え方で計算する場合は、革新計画の対象以外の品目面積についても記入してください。</a:t>
          </a:r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B1:I115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" defaultRowHeight="19"/>
  <cols>
    <col min="1" max="1" width="11.1640625" style="12" bestFit="1" customWidth="1"/>
    <col min="2" max="2" width="34.33203125" style="12" bestFit="1" customWidth="1"/>
    <col min="3" max="3" width="17.4140625" style="13" customWidth="1"/>
    <col min="4" max="4" width="17.4140625" style="14" customWidth="1"/>
    <col min="5" max="6" width="17.4140625" style="12" customWidth="1"/>
    <col min="7" max="7" width="9" style="12"/>
    <col min="8" max="8" width="21.5" style="12" bestFit="1" customWidth="1"/>
    <col min="9" max="9" width="24.6640625" style="12" customWidth="1"/>
    <col min="10" max="16384" width="9" style="12"/>
  </cols>
  <sheetData>
    <row r="1" spans="2:9">
      <c r="E1" s="15" t="s">
        <v>72</v>
      </c>
      <c r="H1" s="16"/>
    </row>
    <row r="2" spans="2:9">
      <c r="B2" s="16" t="s">
        <v>135</v>
      </c>
      <c r="C2" s="17" t="s">
        <v>44</v>
      </c>
      <c r="D2" s="18" t="s">
        <v>45</v>
      </c>
      <c r="E2" s="15" t="s">
        <v>46</v>
      </c>
      <c r="F2" s="19" t="s">
        <v>37</v>
      </c>
      <c r="G2" s="20" t="s">
        <v>3</v>
      </c>
      <c r="H2" s="15" t="s">
        <v>68</v>
      </c>
      <c r="I2" s="12" t="s">
        <v>69</v>
      </c>
    </row>
    <row r="3" spans="2:9">
      <c r="B3" s="12" t="s">
        <v>70</v>
      </c>
      <c r="C3" s="53">
        <f>シート２_経営実績・計画把握表!C5</f>
        <v>0</v>
      </c>
      <c r="D3" s="54">
        <f>シート２_経営実績・計画把握表!D5</f>
        <v>0</v>
      </c>
      <c r="E3" s="55">
        <f>シート２_経営実績・計画把握表!E5</f>
        <v>0</v>
      </c>
      <c r="F3" s="56" t="str">
        <f>シート２_経営実績・計画把握表!F5</f>
        <v/>
      </c>
      <c r="H3" s="59">
        <f>シート２_経営実績・計画把握表!K5</f>
        <v>0</v>
      </c>
      <c r="I3" s="67" t="str">
        <f>IFERROR(シート２_経営実績・計画把握表!M44,"")</f>
        <v/>
      </c>
    </row>
    <row r="4" spans="2:9">
      <c r="B4" s="12" t="s">
        <v>71</v>
      </c>
      <c r="C4" s="57">
        <f>シート２_経営実績・計画把握表!C60</f>
        <v>0</v>
      </c>
      <c r="D4" s="57">
        <f>シート２_経営実績・計画把握表!D60</f>
        <v>0</v>
      </c>
      <c r="E4" s="57">
        <f>シート２_経営実績・計画把握表!E60</f>
        <v>0</v>
      </c>
      <c r="F4" s="58">
        <f>シート２_経営実績・計画把握表!F60</f>
        <v>0</v>
      </c>
      <c r="H4" s="59">
        <f>シート２_経営実績・計画把握表!K60</f>
        <v>0</v>
      </c>
    </row>
    <row r="5" spans="2:9">
      <c r="B5" s="12" t="s">
        <v>136</v>
      </c>
      <c r="C5" s="64" t="str">
        <f>IFERROR(C3/C4,"")</f>
        <v/>
      </c>
      <c r="D5" s="64" t="str">
        <f t="shared" ref="D5:F5" si="0">IFERROR(D3/D4,"")</f>
        <v/>
      </c>
      <c r="E5" s="64" t="str">
        <f t="shared" si="0"/>
        <v/>
      </c>
      <c r="F5" s="64" t="str">
        <f t="shared" si="0"/>
        <v/>
      </c>
      <c r="H5" s="64" t="str">
        <f t="shared" ref="H5" si="1">IFERROR(H3/H4,"")</f>
        <v/>
      </c>
    </row>
    <row r="6" spans="2:9">
      <c r="H6" s="21" t="s">
        <v>87</v>
      </c>
    </row>
    <row r="7" spans="2:9" ht="25.5">
      <c r="B7" s="65" t="s">
        <v>1</v>
      </c>
      <c r="C7" s="23"/>
      <c r="I7" s="24" t="s">
        <v>96</v>
      </c>
    </row>
    <row r="8" spans="2:9" ht="19.5" thickBot="1">
      <c r="B8" s="22" t="s">
        <v>90</v>
      </c>
      <c r="C8" s="23"/>
      <c r="I8" s="24"/>
    </row>
    <row r="9" spans="2:9" ht="19.5" thickBot="1">
      <c r="B9" s="25" t="s">
        <v>91</v>
      </c>
      <c r="C9" s="120"/>
      <c r="D9" s="121"/>
      <c r="E9" s="122"/>
      <c r="F9" s="59" t="str">
        <f>IFERROR(AVERAGE(C9:E9),"")</f>
        <v/>
      </c>
      <c r="H9" s="261">
        <f>シート２_経営実績・計画把握表!K46</f>
        <v>0</v>
      </c>
      <c r="I9" s="24" t="s">
        <v>137</v>
      </c>
    </row>
    <row r="10" spans="2:9">
      <c r="B10" s="25" t="s">
        <v>93</v>
      </c>
      <c r="C10" s="123"/>
      <c r="D10" s="124"/>
      <c r="E10" s="125"/>
      <c r="F10" s="30"/>
      <c r="H10" s="133" t="str">
        <f>IFERROR(ROUND(I$3*E10,0),"")</f>
        <v/>
      </c>
      <c r="I10" s="24"/>
    </row>
    <row r="11" spans="2:9" ht="19.5" thickBot="1">
      <c r="B11" s="25" t="s">
        <v>94</v>
      </c>
      <c r="C11" s="126"/>
      <c r="D11" s="127"/>
      <c r="E11" s="128"/>
      <c r="F11" s="30"/>
      <c r="H11" s="134" t="str">
        <f>IFERROR(ROUND(I$3*E11,0),"")</f>
        <v/>
      </c>
      <c r="I11" s="24"/>
    </row>
    <row r="12" spans="2:9" ht="19.5" thickBot="1">
      <c r="B12" s="26" t="s">
        <v>88</v>
      </c>
      <c r="C12" s="59">
        <f>SUM(C9:C11)</f>
        <v>0</v>
      </c>
      <c r="D12" s="59">
        <f t="shared" ref="D12:E12" si="2">SUM(D9:D11)</f>
        <v>0</v>
      </c>
      <c r="E12" s="59">
        <f t="shared" si="2"/>
        <v>0</v>
      </c>
      <c r="F12" s="59">
        <f>IFERROR(AVERAGE(C12:E12),"")</f>
        <v>0</v>
      </c>
      <c r="H12" s="59">
        <f t="shared" ref="H12" si="3">SUM(H9:H11)</f>
        <v>0</v>
      </c>
      <c r="I12" s="24"/>
    </row>
    <row r="13" spans="2:9">
      <c r="B13" s="25" t="s">
        <v>92</v>
      </c>
      <c r="C13" s="129"/>
      <c r="D13" s="130"/>
      <c r="E13" s="131"/>
      <c r="F13" s="30"/>
      <c r="H13" s="135" t="str">
        <f t="shared" ref="H13:H14" si="4">IFERROR(ROUND(I$3*E13,0),"")</f>
        <v/>
      </c>
    </row>
    <row r="14" spans="2:9" ht="19.5" thickBot="1">
      <c r="B14" s="25" t="s">
        <v>115</v>
      </c>
      <c r="C14" s="126"/>
      <c r="D14" s="127"/>
      <c r="E14" s="128"/>
      <c r="F14" s="30"/>
      <c r="H14" s="136" t="str">
        <f t="shared" si="4"/>
        <v/>
      </c>
      <c r="I14" s="24"/>
    </row>
    <row r="15" spans="2:9">
      <c r="B15" s="26" t="s">
        <v>95</v>
      </c>
      <c r="C15" s="144">
        <f>C12-C13+C14</f>
        <v>0</v>
      </c>
      <c r="D15" s="144">
        <f t="shared" ref="D15" si="5">D12-D13+D14</f>
        <v>0</v>
      </c>
      <c r="E15" s="144">
        <f>E12-E13+E14</f>
        <v>0</v>
      </c>
      <c r="F15" s="58">
        <f>IFERROR(AVERAGE(C15:E15),"")</f>
        <v>0</v>
      </c>
      <c r="H15" s="132" t="str">
        <f>IFERROR(H12-H13+H14,"")</f>
        <v/>
      </c>
      <c r="I15" s="24"/>
    </row>
    <row r="16" spans="2:9">
      <c r="B16" s="25"/>
      <c r="E16" s="13"/>
      <c r="I16" s="24"/>
    </row>
    <row r="17" spans="2:9" ht="19.5" thickBot="1">
      <c r="B17" s="22" t="s">
        <v>97</v>
      </c>
      <c r="I17" s="24"/>
    </row>
    <row r="18" spans="2:9">
      <c r="B18" s="25" t="s">
        <v>98</v>
      </c>
      <c r="C18" s="27"/>
      <c r="D18" s="28"/>
      <c r="E18" s="29"/>
      <c r="F18" s="30"/>
      <c r="H18" s="31" t="str">
        <f t="shared" ref="H18:H39" si="6">IFERROR(ROUND(I$3*E18,0),"")</f>
        <v/>
      </c>
      <c r="I18" s="24"/>
    </row>
    <row r="19" spans="2:9">
      <c r="B19" s="25" t="s">
        <v>48</v>
      </c>
      <c r="C19" s="32"/>
      <c r="D19" s="33"/>
      <c r="E19" s="34"/>
      <c r="F19" s="30"/>
      <c r="G19" s="22"/>
      <c r="H19" s="35" t="str">
        <f t="shared" si="6"/>
        <v/>
      </c>
      <c r="I19" s="24"/>
    </row>
    <row r="20" spans="2:9">
      <c r="B20" s="25" t="s">
        <v>99</v>
      </c>
      <c r="C20" s="32"/>
      <c r="D20" s="33"/>
      <c r="E20" s="34"/>
      <c r="F20" s="30"/>
      <c r="G20" s="22"/>
      <c r="H20" s="35" t="str">
        <f t="shared" si="6"/>
        <v/>
      </c>
      <c r="I20" s="24"/>
    </row>
    <row r="21" spans="2:9">
      <c r="B21" s="25" t="s">
        <v>49</v>
      </c>
      <c r="C21" s="123"/>
      <c r="D21" s="124"/>
      <c r="E21" s="137"/>
      <c r="H21" s="145" t="str">
        <f t="shared" si="6"/>
        <v/>
      </c>
      <c r="I21" s="24"/>
    </row>
    <row r="22" spans="2:9">
      <c r="B22" s="25" t="s">
        <v>100</v>
      </c>
      <c r="C22" s="123"/>
      <c r="D22" s="124"/>
      <c r="E22" s="137"/>
      <c r="H22" s="145" t="str">
        <f t="shared" si="6"/>
        <v/>
      </c>
      <c r="I22" s="24"/>
    </row>
    <row r="23" spans="2:9">
      <c r="B23" s="25" t="s">
        <v>101</v>
      </c>
      <c r="C23" s="138"/>
      <c r="D23" s="139"/>
      <c r="E23" s="125"/>
      <c r="H23" s="145" t="str">
        <f t="shared" si="6"/>
        <v/>
      </c>
      <c r="I23" s="24"/>
    </row>
    <row r="24" spans="2:9" ht="38">
      <c r="B24" s="36" t="s">
        <v>102</v>
      </c>
      <c r="C24" s="123"/>
      <c r="D24" s="140"/>
      <c r="E24" s="125"/>
      <c r="F24" s="30"/>
      <c r="H24" s="146" t="str">
        <f t="shared" si="6"/>
        <v/>
      </c>
      <c r="I24" s="24"/>
    </row>
    <row r="25" spans="2:9">
      <c r="B25" s="25" t="s">
        <v>50</v>
      </c>
      <c r="C25" s="123"/>
      <c r="D25" s="124"/>
      <c r="E25" s="137"/>
      <c r="F25" s="30"/>
      <c r="H25" s="145" t="str">
        <f t="shared" si="6"/>
        <v/>
      </c>
      <c r="I25" s="24"/>
    </row>
    <row r="26" spans="2:9">
      <c r="B26" s="25" t="s">
        <v>47</v>
      </c>
      <c r="C26" s="123"/>
      <c r="D26" s="124"/>
      <c r="E26" s="125"/>
      <c r="H26" s="145" t="str">
        <f t="shared" si="6"/>
        <v/>
      </c>
      <c r="I26" s="24"/>
    </row>
    <row r="27" spans="2:9">
      <c r="B27" s="25" t="s">
        <v>103</v>
      </c>
      <c r="C27" s="123"/>
      <c r="D27" s="124"/>
      <c r="E27" s="125"/>
      <c r="H27" s="145" t="str">
        <f t="shared" si="6"/>
        <v/>
      </c>
      <c r="I27" s="24"/>
    </row>
    <row r="28" spans="2:9">
      <c r="B28" s="25" t="s">
        <v>104</v>
      </c>
      <c r="C28" s="123"/>
      <c r="D28" s="124"/>
      <c r="E28" s="125"/>
      <c r="H28" s="145" t="str">
        <f t="shared" si="6"/>
        <v/>
      </c>
      <c r="I28" s="24"/>
    </row>
    <row r="29" spans="2:9">
      <c r="B29" s="25" t="s">
        <v>105</v>
      </c>
      <c r="C29" s="123"/>
      <c r="D29" s="124"/>
      <c r="E29" s="125"/>
      <c r="H29" s="145" t="str">
        <f t="shared" si="6"/>
        <v/>
      </c>
      <c r="I29" s="24"/>
    </row>
    <row r="30" spans="2:9">
      <c r="B30" s="37" t="s">
        <v>42</v>
      </c>
      <c r="C30" s="123"/>
      <c r="D30" s="124"/>
      <c r="E30" s="125"/>
      <c r="H30" s="145" t="str">
        <f t="shared" si="6"/>
        <v/>
      </c>
      <c r="I30" s="24"/>
    </row>
    <row r="31" spans="2:9">
      <c r="B31" s="25" t="s">
        <v>106</v>
      </c>
      <c r="C31" s="123"/>
      <c r="D31" s="124"/>
      <c r="E31" s="125"/>
      <c r="H31" s="145" t="str">
        <f t="shared" si="6"/>
        <v/>
      </c>
      <c r="I31" s="24"/>
    </row>
    <row r="32" spans="2:9">
      <c r="B32" s="38" t="s">
        <v>107</v>
      </c>
      <c r="C32" s="123"/>
      <c r="D32" s="124"/>
      <c r="E32" s="125"/>
      <c r="H32" s="145" t="str">
        <f t="shared" si="6"/>
        <v/>
      </c>
      <c r="I32" s="24"/>
    </row>
    <row r="33" spans="2:9">
      <c r="B33" s="25" t="s">
        <v>108</v>
      </c>
      <c r="C33" s="123"/>
      <c r="D33" s="124"/>
      <c r="E33" s="125"/>
      <c r="H33" s="145" t="str">
        <f t="shared" si="6"/>
        <v/>
      </c>
      <c r="I33" s="24"/>
    </row>
    <row r="34" spans="2:9">
      <c r="B34" s="25" t="s">
        <v>109</v>
      </c>
      <c r="C34" s="123"/>
      <c r="D34" s="124"/>
      <c r="E34" s="125"/>
      <c r="H34" s="145" t="str">
        <f t="shared" si="6"/>
        <v/>
      </c>
      <c r="I34" s="24"/>
    </row>
    <row r="35" spans="2:9">
      <c r="B35" s="25" t="s">
        <v>110</v>
      </c>
      <c r="C35" s="123"/>
      <c r="D35" s="124"/>
      <c r="E35" s="137"/>
      <c r="F35" s="30"/>
      <c r="H35" s="145" t="str">
        <f t="shared" si="6"/>
        <v/>
      </c>
      <c r="I35" s="24"/>
    </row>
    <row r="36" spans="2:9">
      <c r="B36" s="25" t="s">
        <v>114</v>
      </c>
      <c r="C36" s="123"/>
      <c r="D36" s="124"/>
      <c r="E36" s="137"/>
      <c r="F36" s="30"/>
      <c r="H36" s="145" t="str">
        <f t="shared" si="6"/>
        <v/>
      </c>
      <c r="I36" s="24"/>
    </row>
    <row r="37" spans="2:9">
      <c r="B37" s="25" t="s">
        <v>111</v>
      </c>
      <c r="C37" s="123"/>
      <c r="D37" s="124"/>
      <c r="E37" s="137"/>
      <c r="F37" s="30"/>
      <c r="H37" s="145" t="str">
        <f t="shared" si="6"/>
        <v/>
      </c>
      <c r="I37" s="24"/>
    </row>
    <row r="38" spans="2:9">
      <c r="B38" s="25" t="s">
        <v>112</v>
      </c>
      <c r="C38" s="123"/>
      <c r="D38" s="124"/>
      <c r="E38" s="137"/>
      <c r="F38" s="30"/>
      <c r="H38" s="145" t="str">
        <f t="shared" si="6"/>
        <v/>
      </c>
      <c r="I38" s="24"/>
    </row>
    <row r="39" spans="2:9" ht="19.5" thickBot="1">
      <c r="B39" s="25" t="s">
        <v>113</v>
      </c>
      <c r="C39" s="141"/>
      <c r="D39" s="127"/>
      <c r="E39" s="142"/>
      <c r="F39" s="30"/>
      <c r="H39" s="134" t="str">
        <f t="shared" si="6"/>
        <v/>
      </c>
      <c r="I39" s="24"/>
    </row>
    <row r="40" spans="2:9" ht="19.5" thickBot="1">
      <c r="B40" s="26" t="s">
        <v>88</v>
      </c>
      <c r="C40" s="143">
        <f>SUM(C18:C39)</f>
        <v>0</v>
      </c>
      <c r="D40" s="143">
        <f t="shared" ref="D40:E40" si="7">SUM(D18:D39)</f>
        <v>0</v>
      </c>
      <c r="E40" s="143">
        <f t="shared" si="7"/>
        <v>0</v>
      </c>
      <c r="F40" s="59">
        <f>IFERROR(AVERAGE(C40:E40),"")</f>
        <v>0</v>
      </c>
      <c r="H40" s="143">
        <f t="shared" ref="H40" si="8">SUM(H18:H39)</f>
        <v>0</v>
      </c>
      <c r="I40" s="24"/>
    </row>
    <row r="41" spans="2:9">
      <c r="B41" s="25" t="s">
        <v>116</v>
      </c>
      <c r="C41" s="27"/>
      <c r="D41" s="28"/>
      <c r="E41" s="29"/>
      <c r="F41" s="30"/>
      <c r="H41" s="31" t="str">
        <f t="shared" ref="H41:H43" si="9">IFERROR(ROUND(I$3*E41,0),"")</f>
        <v/>
      </c>
      <c r="I41" s="24"/>
    </row>
    <row r="42" spans="2:9">
      <c r="B42" s="25" t="s">
        <v>117</v>
      </c>
      <c r="C42" s="123"/>
      <c r="D42" s="124"/>
      <c r="E42" s="125"/>
      <c r="H42" s="145" t="str">
        <f t="shared" si="9"/>
        <v/>
      </c>
      <c r="I42" s="24"/>
    </row>
    <row r="43" spans="2:9" ht="19.5" thickBot="1">
      <c r="B43" s="39" t="s">
        <v>118</v>
      </c>
      <c r="C43" s="141"/>
      <c r="D43" s="127"/>
      <c r="E43" s="128"/>
      <c r="H43" s="134" t="str">
        <f t="shared" si="9"/>
        <v/>
      </c>
      <c r="I43" s="24"/>
    </row>
    <row r="44" spans="2:9">
      <c r="B44" s="40" t="s">
        <v>95</v>
      </c>
      <c r="C44" s="143">
        <f>C40+C41-C42-C43</f>
        <v>0</v>
      </c>
      <c r="D44" s="143">
        <f t="shared" ref="D44:E44" si="10">D40+D41-D42-D43</f>
        <v>0</v>
      </c>
      <c r="E44" s="143">
        <f t="shared" si="10"/>
        <v>0</v>
      </c>
      <c r="F44" s="59">
        <f>IFERROR(AVERAGE(C44:E44),"")</f>
        <v>0</v>
      </c>
      <c r="H44" s="143" t="str">
        <f>IFERROR(H40+H41-H42-H43,"")</f>
        <v/>
      </c>
      <c r="I44" s="24"/>
    </row>
    <row r="45" spans="2:9">
      <c r="B45" s="25"/>
      <c r="C45" s="41"/>
      <c r="E45" s="41"/>
      <c r="I45" s="24"/>
    </row>
    <row r="46" spans="2:9">
      <c r="B46" s="42" t="s">
        <v>119</v>
      </c>
      <c r="C46" s="143">
        <f>C15-C44</f>
        <v>0</v>
      </c>
      <c r="D46" s="143">
        <f t="shared" ref="D46:E46" si="11">D15-D44</f>
        <v>0</v>
      </c>
      <c r="E46" s="143">
        <f t="shared" si="11"/>
        <v>0</v>
      </c>
      <c r="F46" s="59">
        <f>IFERROR(AVERAGE(C46:E46),"")</f>
        <v>0</v>
      </c>
      <c r="H46" s="143" t="str">
        <f>IFERROR(H15-H44,"")</f>
        <v/>
      </c>
      <c r="I46" s="24"/>
    </row>
    <row r="47" spans="2:9">
      <c r="B47" s="25"/>
      <c r="C47" s="41"/>
      <c r="E47" s="41"/>
      <c r="I47" s="24"/>
    </row>
    <row r="48" spans="2:9">
      <c r="B48" s="22" t="s">
        <v>120</v>
      </c>
      <c r="C48" s="41"/>
      <c r="E48" s="41"/>
      <c r="I48" s="24"/>
    </row>
    <row r="49" spans="2:9" ht="19.5" thickBot="1">
      <c r="B49" s="42" t="s">
        <v>121</v>
      </c>
      <c r="C49" s="41"/>
      <c r="E49" s="41"/>
      <c r="I49" s="24"/>
    </row>
    <row r="50" spans="2:9">
      <c r="B50" s="43" t="s">
        <v>122</v>
      </c>
      <c r="C50" s="147"/>
      <c r="D50" s="130"/>
      <c r="E50" s="131"/>
      <c r="H50" s="133" t="str">
        <f t="shared" ref="H50:H51" si="12">IFERROR(ROUND(I$3*E50,0),"")</f>
        <v/>
      </c>
      <c r="I50" s="24"/>
    </row>
    <row r="51" spans="2:9" ht="19.5" thickBot="1">
      <c r="B51" s="43" t="s">
        <v>123</v>
      </c>
      <c r="C51" s="141"/>
      <c r="D51" s="127"/>
      <c r="E51" s="128"/>
      <c r="H51" s="134" t="str">
        <f t="shared" si="12"/>
        <v/>
      </c>
      <c r="I51" s="24"/>
    </row>
    <row r="52" spans="2:9">
      <c r="B52" s="26" t="s">
        <v>95</v>
      </c>
      <c r="C52" s="143">
        <f>SUM(C50:C51)</f>
        <v>0</v>
      </c>
      <c r="D52" s="143">
        <f t="shared" ref="D52:E52" si="13">SUM(D50:D51)</f>
        <v>0</v>
      </c>
      <c r="E52" s="143">
        <f t="shared" si="13"/>
        <v>0</v>
      </c>
      <c r="F52" s="59">
        <f>IFERROR(AVERAGE(C52:E52),"")</f>
        <v>0</v>
      </c>
      <c r="H52" s="143">
        <f>IFERROR(SUM(H50:H51),"")</f>
        <v>0</v>
      </c>
      <c r="I52" s="24"/>
    </row>
    <row r="53" spans="2:9">
      <c r="B53" s="25"/>
      <c r="C53" s="41"/>
      <c r="E53" s="41"/>
      <c r="I53" s="24"/>
    </row>
    <row r="54" spans="2:9" ht="19.5" thickBot="1">
      <c r="B54" s="42" t="s">
        <v>124</v>
      </c>
      <c r="C54" s="41"/>
      <c r="E54" s="41"/>
      <c r="I54" s="24"/>
    </row>
    <row r="55" spans="2:9">
      <c r="B55" s="43" t="s">
        <v>125</v>
      </c>
      <c r="C55" s="147"/>
      <c r="D55" s="130"/>
      <c r="E55" s="131"/>
      <c r="H55" s="133" t="str">
        <f t="shared" ref="H55:H57" si="14">IFERROR(ROUND(I$3*E55,0),"")</f>
        <v/>
      </c>
      <c r="I55" s="24"/>
    </row>
    <row r="56" spans="2:9">
      <c r="B56" s="43" t="s">
        <v>122</v>
      </c>
      <c r="C56" s="123"/>
      <c r="D56" s="124"/>
      <c r="E56" s="137"/>
      <c r="H56" s="145" t="str">
        <f t="shared" si="14"/>
        <v/>
      </c>
      <c r="I56" s="24"/>
    </row>
    <row r="57" spans="2:9" ht="19.5" thickBot="1">
      <c r="B57" s="43" t="s">
        <v>123</v>
      </c>
      <c r="C57" s="141"/>
      <c r="D57" s="127"/>
      <c r="E57" s="142"/>
      <c r="H57" s="134" t="str">
        <f t="shared" si="14"/>
        <v/>
      </c>
      <c r="I57" s="24"/>
    </row>
    <row r="58" spans="2:9">
      <c r="B58" s="26" t="s">
        <v>95</v>
      </c>
      <c r="C58" s="143">
        <f>SUM(C55:C57)</f>
        <v>0</v>
      </c>
      <c r="D58" s="143">
        <f t="shared" ref="D58:E58" si="15">SUM(D55:D57)</f>
        <v>0</v>
      </c>
      <c r="E58" s="143">
        <f t="shared" si="15"/>
        <v>0</v>
      </c>
      <c r="F58" s="59">
        <f>IFERROR(AVERAGE(C58:E58),"")</f>
        <v>0</v>
      </c>
      <c r="H58" s="143">
        <f>IFERROR(SUM(H55:H57),"")</f>
        <v>0</v>
      </c>
      <c r="I58" s="24"/>
    </row>
    <row r="59" spans="2:9">
      <c r="B59" s="26"/>
      <c r="C59" s="41"/>
      <c r="D59" s="41"/>
      <c r="E59" s="41"/>
      <c r="F59" s="30"/>
      <c r="I59" s="24"/>
    </row>
    <row r="60" spans="2:9">
      <c r="B60" s="25" t="s">
        <v>126</v>
      </c>
      <c r="C60" s="59">
        <f>C46+C52-C58</f>
        <v>0</v>
      </c>
      <c r="D60" s="59">
        <f>D46+D52-D58</f>
        <v>0</v>
      </c>
      <c r="E60" s="59">
        <f t="shared" ref="E60" si="16">E46+E52-E58</f>
        <v>0</v>
      </c>
      <c r="F60" s="59">
        <f>IFERROR(AVERAGE(C60:E60),"")</f>
        <v>0</v>
      </c>
      <c r="H60" s="59" t="str">
        <f>IFERROR(H46+H52-H58,"")</f>
        <v/>
      </c>
      <c r="I60" s="24"/>
    </row>
    <row r="61" spans="2:9" ht="19.5" thickBot="1">
      <c r="B61" s="25"/>
      <c r="C61" s="12"/>
      <c r="E61" s="41"/>
      <c r="I61" s="24"/>
    </row>
    <row r="62" spans="2:9" ht="19.5" thickBot="1">
      <c r="B62" s="25" t="s">
        <v>127</v>
      </c>
      <c r="C62" s="148"/>
      <c r="D62" s="149"/>
      <c r="E62" s="150"/>
      <c r="H62" s="152" t="str">
        <f>IFERROR(ROUND(I$3*E62,0),"")</f>
        <v/>
      </c>
      <c r="I62" s="24"/>
    </row>
    <row r="63" spans="2:9">
      <c r="B63" s="66" t="s">
        <v>128</v>
      </c>
      <c r="C63" s="151">
        <f>C60-C62</f>
        <v>0</v>
      </c>
      <c r="D63" s="151">
        <f t="shared" ref="D63:E63" si="17">D60-D62</f>
        <v>0</v>
      </c>
      <c r="E63" s="151">
        <f t="shared" si="17"/>
        <v>0</v>
      </c>
      <c r="F63" s="59">
        <f>IFERROR(AVERAGE(C63:E63),"")</f>
        <v>0</v>
      </c>
      <c r="H63" s="153" t="str">
        <f>IFERROR(H60-H62,"")</f>
        <v/>
      </c>
      <c r="I63" s="24"/>
    </row>
    <row r="64" spans="2:9">
      <c r="B64" s="25"/>
      <c r="C64" s="44"/>
      <c r="D64" s="45"/>
      <c r="E64" s="46"/>
      <c r="I64" s="24"/>
    </row>
    <row r="65" spans="2:8">
      <c r="B65" s="22"/>
    </row>
    <row r="66" spans="2:8" ht="25.5">
      <c r="B66" s="65" t="s">
        <v>51</v>
      </c>
    </row>
    <row r="67" spans="2:8">
      <c r="B67" s="47" t="s">
        <v>129</v>
      </c>
      <c r="C67" s="154">
        <f>C9</f>
        <v>0</v>
      </c>
      <c r="D67" s="154">
        <f t="shared" ref="D67:E67" si="18">D9</f>
        <v>0</v>
      </c>
      <c r="E67" s="154">
        <f t="shared" si="18"/>
        <v>0</v>
      </c>
      <c r="H67" s="154">
        <f>H9</f>
        <v>0</v>
      </c>
    </row>
    <row r="68" spans="2:8">
      <c r="B68" s="47" t="s">
        <v>130</v>
      </c>
      <c r="C68" s="154">
        <f>C44</f>
        <v>0</v>
      </c>
      <c r="D68" s="154">
        <f t="shared" ref="D68:E68" si="19">D44</f>
        <v>0</v>
      </c>
      <c r="E68" s="154">
        <f t="shared" si="19"/>
        <v>0</v>
      </c>
      <c r="H68" s="154" t="str">
        <f t="shared" ref="H68" si="20">H44</f>
        <v/>
      </c>
    </row>
    <row r="69" spans="2:8">
      <c r="B69" s="48" t="s">
        <v>52</v>
      </c>
      <c r="C69" s="59">
        <f>C67-C68</f>
        <v>0</v>
      </c>
      <c r="D69" s="59">
        <f t="shared" ref="D69:E69" si="21">D67-D68</f>
        <v>0</v>
      </c>
      <c r="E69" s="59">
        <f t="shared" si="21"/>
        <v>0</v>
      </c>
      <c r="F69" s="59">
        <f>IFERROR(AVERAGE(C69:E69),"")</f>
        <v>0</v>
      </c>
      <c r="H69" s="59" t="str">
        <f>IFERROR(H67-H68,"")</f>
        <v/>
      </c>
    </row>
    <row r="70" spans="2:8">
      <c r="B70" s="49" t="s">
        <v>0</v>
      </c>
      <c r="C70" s="59">
        <f>C30</f>
        <v>0</v>
      </c>
      <c r="D70" s="59">
        <f t="shared" ref="D70:E70" si="22">D30</f>
        <v>0</v>
      </c>
      <c r="E70" s="59">
        <f t="shared" si="22"/>
        <v>0</v>
      </c>
      <c r="F70" s="59">
        <f>IFERROR(AVERAGE(C70:E70),"")</f>
        <v>0</v>
      </c>
      <c r="H70" s="59" t="str">
        <f t="shared" ref="H70" si="23">H30</f>
        <v/>
      </c>
    </row>
    <row r="71" spans="2:8">
      <c r="B71" s="50" t="s">
        <v>2</v>
      </c>
      <c r="C71" s="59">
        <f>C32</f>
        <v>0</v>
      </c>
      <c r="D71" s="59">
        <f t="shared" ref="D71:E71" si="24">D32</f>
        <v>0</v>
      </c>
      <c r="E71" s="59">
        <f t="shared" si="24"/>
        <v>0</v>
      </c>
      <c r="F71" s="59">
        <f>IFERROR(AVERAGE(C71:E71),"")</f>
        <v>0</v>
      </c>
      <c r="H71" s="59" t="str">
        <f t="shared" ref="H71" si="25">H32</f>
        <v/>
      </c>
    </row>
    <row r="72" spans="2:8">
      <c r="B72" s="22"/>
    </row>
    <row r="73" spans="2:8">
      <c r="B73" s="66" t="s">
        <v>53</v>
      </c>
      <c r="C73" s="60">
        <f>SUM(C69:C71)</f>
        <v>0</v>
      </c>
      <c r="D73" s="60">
        <f t="shared" ref="D73" si="26">SUM(D69:D71)</f>
        <v>0</v>
      </c>
      <c r="E73" s="60">
        <f>SUM(E69:E71)</f>
        <v>0</v>
      </c>
      <c r="F73" s="60">
        <f>SUM(F69:F71)</f>
        <v>0</v>
      </c>
      <c r="G73" s="51"/>
      <c r="H73" s="60">
        <f>IFERROR(SUM(H69:H71),"")</f>
        <v>0</v>
      </c>
    </row>
    <row r="74" spans="2:8">
      <c r="B74" s="22"/>
    </row>
    <row r="75" spans="2:8">
      <c r="B75" s="22"/>
    </row>
    <row r="76" spans="2:8" ht="25.5">
      <c r="B76" s="65" t="s">
        <v>54</v>
      </c>
    </row>
    <row r="77" spans="2:8" ht="19.5" thickBot="1">
      <c r="B77" s="47" t="s">
        <v>56</v>
      </c>
      <c r="C77" s="154">
        <f>C73</f>
        <v>0</v>
      </c>
      <c r="D77" s="154">
        <f t="shared" ref="D77" si="27">D73</f>
        <v>0</v>
      </c>
      <c r="E77" s="154">
        <f>E73</f>
        <v>0</v>
      </c>
      <c r="F77" s="154">
        <f>F73</f>
        <v>0</v>
      </c>
      <c r="G77" s="13"/>
      <c r="H77" s="154">
        <f>H73</f>
        <v>0</v>
      </c>
    </row>
    <row r="78" spans="2:8" ht="19.5" thickBot="1">
      <c r="B78" s="47" t="s">
        <v>55</v>
      </c>
      <c r="C78" s="155"/>
      <c r="D78" s="156"/>
      <c r="E78" s="150"/>
      <c r="F78" s="59" t="str">
        <f>IFERROR(AVERAGE(C78:E78),"")</f>
        <v/>
      </c>
      <c r="G78" s="13"/>
      <c r="H78" s="157" t="str">
        <f>IFERROR(ROUND(I$3*E78,0),"")</f>
        <v/>
      </c>
    </row>
    <row r="79" spans="2:8">
      <c r="B79" s="47" t="s">
        <v>43</v>
      </c>
      <c r="C79" s="154" t="str">
        <f>IFERROR(C77/C78,"")</f>
        <v/>
      </c>
      <c r="D79" s="154" t="str">
        <f t="shared" ref="D79:E79" si="28">IFERROR(D77/D78,"")</f>
        <v/>
      </c>
      <c r="E79" s="154" t="str">
        <f t="shared" si="28"/>
        <v/>
      </c>
      <c r="F79" s="154" t="str">
        <f>IFERROR(F77/F78,"")</f>
        <v/>
      </c>
      <c r="G79" s="13"/>
      <c r="H79" s="154" t="str">
        <f t="shared" ref="H79" si="29">IFERROR(H77/H78,"")</f>
        <v/>
      </c>
    </row>
    <row r="80" spans="2:8">
      <c r="B80" s="22"/>
    </row>
    <row r="81" spans="2:8">
      <c r="C81" s="52"/>
    </row>
    <row r="82" spans="2:8" ht="25.5">
      <c r="B82" s="65" t="s">
        <v>133</v>
      </c>
      <c r="C82" s="154">
        <f>C63</f>
        <v>0</v>
      </c>
      <c r="D82" s="154">
        <f t="shared" ref="D82:F82" si="30">D63</f>
        <v>0</v>
      </c>
      <c r="E82" s="154">
        <f t="shared" si="30"/>
        <v>0</v>
      </c>
      <c r="F82" s="154">
        <f t="shared" si="30"/>
        <v>0</v>
      </c>
      <c r="H82" s="154" t="str">
        <f>IFERROR(H63,"")</f>
        <v/>
      </c>
    </row>
    <row r="83" spans="2:8">
      <c r="C83" s="52"/>
    </row>
    <row r="84" spans="2:8">
      <c r="C84" s="52"/>
    </row>
    <row r="85" spans="2:8">
      <c r="B85" s="22" t="s">
        <v>177</v>
      </c>
      <c r="C85" s="52"/>
    </row>
    <row r="87" spans="2:8" ht="19.5" thickBot="1">
      <c r="B87" s="22" t="s">
        <v>178</v>
      </c>
    </row>
    <row r="88" spans="2:8">
      <c r="B88" s="47" t="s">
        <v>169</v>
      </c>
      <c r="C88" s="262"/>
    </row>
    <row r="89" spans="2:8">
      <c r="B89" s="47" t="s">
        <v>170</v>
      </c>
      <c r="C89" s="263"/>
    </row>
    <row r="90" spans="2:8">
      <c r="B90" s="47" t="s">
        <v>171</v>
      </c>
      <c r="C90" s="263"/>
    </row>
    <row r="91" spans="2:8">
      <c r="B91" s="47" t="s">
        <v>172</v>
      </c>
      <c r="C91" s="263"/>
    </row>
    <row r="92" spans="2:8">
      <c r="B92" s="47" t="s">
        <v>173</v>
      </c>
      <c r="C92" s="263"/>
    </row>
    <row r="93" spans="2:8">
      <c r="B93" s="47" t="s">
        <v>174</v>
      </c>
      <c r="C93" s="263"/>
    </row>
    <row r="94" spans="2:8" ht="19.5" thickBot="1">
      <c r="B94" s="47" t="s">
        <v>175</v>
      </c>
      <c r="C94" s="264"/>
    </row>
    <row r="95" spans="2:8">
      <c r="B95" s="44" t="s">
        <v>88</v>
      </c>
      <c r="C95" s="265">
        <f>SUM(C88:C94)</f>
        <v>0</v>
      </c>
    </row>
    <row r="96" spans="2:8">
      <c r="B96" s="44" t="s">
        <v>162</v>
      </c>
      <c r="C96" s="265">
        <f>C95*90/100</f>
        <v>0</v>
      </c>
    </row>
    <row r="97" spans="2:3">
      <c r="B97" s="44" t="s">
        <v>176</v>
      </c>
      <c r="C97" s="266">
        <f>C96/7</f>
        <v>0</v>
      </c>
    </row>
    <row r="100" spans="2:3">
      <c r="B100" s="22" t="s">
        <v>163</v>
      </c>
    </row>
    <row r="101" spans="2:3">
      <c r="B101" s="47" t="s">
        <v>164</v>
      </c>
      <c r="C101" s="265">
        <f>E71</f>
        <v>0</v>
      </c>
    </row>
    <row r="102" spans="2:3">
      <c r="B102" s="47" t="s">
        <v>165</v>
      </c>
      <c r="C102" s="265" t="str">
        <f>H71</f>
        <v/>
      </c>
    </row>
    <row r="103" spans="2:3">
      <c r="B103" s="44" t="s">
        <v>166</v>
      </c>
      <c r="C103" s="266" t="str">
        <f>IFERROR(C102-C101,"")</f>
        <v/>
      </c>
    </row>
    <row r="107" spans="2:3">
      <c r="B107" s="22" t="s">
        <v>167</v>
      </c>
    </row>
    <row r="108" spans="2:3">
      <c r="B108" s="47" t="s">
        <v>164</v>
      </c>
      <c r="C108" s="265">
        <f>E82</f>
        <v>0</v>
      </c>
    </row>
    <row r="109" spans="2:3">
      <c r="B109" s="47" t="s">
        <v>165</v>
      </c>
      <c r="C109" s="265" t="str">
        <f>H82</f>
        <v/>
      </c>
    </row>
    <row r="110" spans="2:3">
      <c r="B110" s="44" t="s">
        <v>166</v>
      </c>
      <c r="C110" s="266" t="str">
        <f>IFERROR(C109-C108,"")</f>
        <v/>
      </c>
    </row>
    <row r="112" spans="2:3">
      <c r="B112" s="22" t="s">
        <v>168</v>
      </c>
    </row>
    <row r="113" spans="2:3">
      <c r="B113" s="47" t="s">
        <v>164</v>
      </c>
      <c r="C113" s="265">
        <f>E9</f>
        <v>0</v>
      </c>
    </row>
    <row r="114" spans="2:3">
      <c r="B114" s="47" t="s">
        <v>165</v>
      </c>
      <c r="C114" s="265">
        <f>H9</f>
        <v>0</v>
      </c>
    </row>
    <row r="115" spans="2:3">
      <c r="B115" s="44" t="s">
        <v>166</v>
      </c>
      <c r="C115" s="266">
        <f>IFERROR(C114-C113,"")</f>
        <v>0</v>
      </c>
    </row>
  </sheetData>
  <sheetProtection sheet="1" formatCells="0" formatColumns="0" formatRows="0" insertColumns="0" insertRows="0" insertHyperlinks="0" deleteColumns="0" deleteRows="0" sort="0"/>
  <phoneticPr fontId="1"/>
  <pageMargins left="0.59055118110236227" right="0.59055118110236227" top="0.98425196850393704" bottom="0.59055118110236227" header="0.47244094488188981" footer="0.31496062992125984"/>
  <pageSetup paperSize="9" scale="33" fitToHeight="0" orientation="portrait" horizontalDpi="300" verticalDpi="300" r:id="rId1"/>
  <headerFooter>
    <oddFooter>&amp;C- &amp;P -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F0239-1B7B-44EA-879F-32F6927DD58B}">
  <sheetPr>
    <tabColor rgb="FF92D050"/>
    <pageSetUpPr fitToPage="1"/>
  </sheetPr>
  <dimension ref="A1:M60"/>
  <sheetViews>
    <sheetView zoomScaleNormal="100" workbookViewId="0"/>
  </sheetViews>
  <sheetFormatPr defaultColWidth="8.08203125" defaultRowHeight="16"/>
  <cols>
    <col min="1" max="1" width="18.83203125" style="159" customWidth="1"/>
    <col min="2" max="2" width="10.4140625" style="159" customWidth="1"/>
    <col min="3" max="3" width="11.58203125" style="160" bestFit="1" customWidth="1"/>
    <col min="4" max="11" width="11.83203125" style="160" bestFit="1" customWidth="1"/>
    <col min="12" max="16384" width="8.08203125" style="159"/>
  </cols>
  <sheetData>
    <row r="1" spans="1:13">
      <c r="A1" s="158" t="s">
        <v>4</v>
      </c>
    </row>
    <row r="2" spans="1:13" ht="16.5" thickBot="1"/>
    <row r="3" spans="1:13" ht="16.5" thickBot="1">
      <c r="A3" s="268" t="s">
        <v>5</v>
      </c>
      <c r="B3" s="269"/>
      <c r="C3" s="270" t="s">
        <v>6</v>
      </c>
      <c r="D3" s="271"/>
      <c r="E3" s="272"/>
      <c r="F3" s="161"/>
      <c r="G3" s="273" t="s">
        <v>7</v>
      </c>
      <c r="H3" s="274"/>
      <c r="I3" s="274"/>
      <c r="J3" s="274"/>
      <c r="K3" s="275"/>
    </row>
    <row r="4" spans="1:13" s="167" customFormat="1" ht="16.5" thickBot="1">
      <c r="A4" s="276"/>
      <c r="B4" s="277"/>
      <c r="C4" s="162" t="s">
        <v>8</v>
      </c>
      <c r="D4" s="162" t="s">
        <v>9</v>
      </c>
      <c r="E4" s="163" t="s">
        <v>10</v>
      </c>
      <c r="F4" s="161" t="s">
        <v>37</v>
      </c>
      <c r="G4" s="164" t="s">
        <v>11</v>
      </c>
      <c r="H4" s="165" t="s">
        <v>12</v>
      </c>
      <c r="I4" s="165" t="s">
        <v>13</v>
      </c>
      <c r="J4" s="165" t="s">
        <v>14</v>
      </c>
      <c r="K4" s="166" t="s">
        <v>15</v>
      </c>
      <c r="M4" s="168" t="s">
        <v>84</v>
      </c>
    </row>
    <row r="5" spans="1:13">
      <c r="A5" s="169" t="s">
        <v>16</v>
      </c>
      <c r="B5" s="170" t="s">
        <v>17</v>
      </c>
      <c r="C5" s="222"/>
      <c r="D5" s="223"/>
      <c r="E5" s="224"/>
      <c r="F5" s="225" t="str">
        <f>IFERROR(AVERAGE(C5:E5),"")</f>
        <v/>
      </c>
      <c r="G5" s="226"/>
      <c r="H5" s="227"/>
      <c r="I5" s="227"/>
      <c r="J5" s="222"/>
      <c r="K5" s="228"/>
      <c r="M5" s="260" t="str">
        <f>IFERROR(K5/E5,"")</f>
        <v/>
      </c>
    </row>
    <row r="6" spans="1:13">
      <c r="A6" s="171" t="s">
        <v>18</v>
      </c>
      <c r="B6" s="172" t="s">
        <v>19</v>
      </c>
      <c r="C6" s="229"/>
      <c r="D6" s="230"/>
      <c r="E6" s="231"/>
      <c r="F6" s="225" t="str">
        <f>IFERROR(AVERAGE(C6:E6),"")</f>
        <v/>
      </c>
      <c r="G6" s="232"/>
      <c r="H6" s="230"/>
      <c r="I6" s="230"/>
      <c r="J6" s="230"/>
      <c r="K6" s="233"/>
    </row>
    <row r="7" spans="1:13">
      <c r="A7" s="171" t="s">
        <v>20</v>
      </c>
      <c r="B7" s="172" t="s">
        <v>21</v>
      </c>
      <c r="C7" s="240">
        <f t="shared" ref="C7:E7" si="0">(C5*C6)/10</f>
        <v>0</v>
      </c>
      <c r="D7" s="240">
        <f t="shared" si="0"/>
        <v>0</v>
      </c>
      <c r="E7" s="241">
        <f t="shared" si="0"/>
        <v>0</v>
      </c>
      <c r="F7" s="242">
        <f>AVERAGE(C7:E7)</f>
        <v>0</v>
      </c>
      <c r="G7" s="243">
        <f>(G5*G6)/10</f>
        <v>0</v>
      </c>
      <c r="H7" s="240">
        <f t="shared" ref="H7:K7" si="1">(H5*H6)/10</f>
        <v>0</v>
      </c>
      <c r="I7" s="240">
        <f t="shared" si="1"/>
        <v>0</v>
      </c>
      <c r="J7" s="240">
        <f t="shared" si="1"/>
        <v>0</v>
      </c>
      <c r="K7" s="244">
        <f t="shared" si="1"/>
        <v>0</v>
      </c>
    </row>
    <row r="8" spans="1:13">
      <c r="A8" s="171" t="s">
        <v>22</v>
      </c>
      <c r="B8" s="172" t="s">
        <v>23</v>
      </c>
      <c r="C8" s="206"/>
      <c r="D8" s="207"/>
      <c r="E8" s="208"/>
      <c r="F8" s="209" t="str">
        <f>IFERROR(AVERAGE(C8:E8),"")</f>
        <v/>
      </c>
      <c r="G8" s="220"/>
      <c r="H8" s="207"/>
      <c r="I8" s="207"/>
      <c r="J8" s="207"/>
      <c r="K8" s="221"/>
    </row>
    <row r="9" spans="1:13" ht="16.5" thickBot="1">
      <c r="A9" s="173" t="s">
        <v>24</v>
      </c>
      <c r="B9" s="174" t="s">
        <v>25</v>
      </c>
      <c r="C9" s="213">
        <f t="shared" ref="C9:E9" si="2">(C7*C8)/1000</f>
        <v>0</v>
      </c>
      <c r="D9" s="214">
        <f t="shared" si="2"/>
        <v>0</v>
      </c>
      <c r="E9" s="215">
        <f t="shared" si="2"/>
        <v>0</v>
      </c>
      <c r="F9" s="216">
        <f t="shared" ref="F9" si="3">AVERAGE(C9:E9)</f>
        <v>0</v>
      </c>
      <c r="G9" s="217">
        <f t="shared" ref="G9:J9" si="4">(G7*G8)/1000</f>
        <v>0</v>
      </c>
      <c r="H9" s="214">
        <f t="shared" si="4"/>
        <v>0</v>
      </c>
      <c r="I9" s="218">
        <f t="shared" si="4"/>
        <v>0</v>
      </c>
      <c r="J9" s="214">
        <f t="shared" si="4"/>
        <v>0</v>
      </c>
      <c r="K9" s="214">
        <f>(K7*K8)/1000</f>
        <v>0</v>
      </c>
    </row>
    <row r="10" spans="1:13" ht="16.5" thickBot="1">
      <c r="C10" s="175"/>
      <c r="D10" s="175"/>
      <c r="E10" s="175"/>
      <c r="F10" s="175"/>
      <c r="G10" s="175"/>
      <c r="H10" s="175"/>
      <c r="I10" s="175"/>
      <c r="J10" s="175"/>
      <c r="K10" s="175"/>
    </row>
    <row r="11" spans="1:13" ht="16.5" thickBot="1">
      <c r="A11" s="268" t="s">
        <v>26</v>
      </c>
      <c r="B11" s="269"/>
      <c r="C11" s="270" t="s">
        <v>6</v>
      </c>
      <c r="D11" s="271"/>
      <c r="E11" s="272"/>
      <c r="F11" s="161"/>
      <c r="G11" s="273" t="s">
        <v>7</v>
      </c>
      <c r="H11" s="274"/>
      <c r="I11" s="274"/>
      <c r="J11" s="274"/>
      <c r="K11" s="275"/>
    </row>
    <row r="12" spans="1:13" ht="16.5" thickBot="1">
      <c r="A12" s="276"/>
      <c r="B12" s="277"/>
      <c r="C12" s="162" t="s">
        <v>8</v>
      </c>
      <c r="D12" s="162" t="s">
        <v>9</v>
      </c>
      <c r="E12" s="163" t="s">
        <v>10</v>
      </c>
      <c r="F12" s="161" t="s">
        <v>37</v>
      </c>
      <c r="G12" s="164" t="s">
        <v>11</v>
      </c>
      <c r="H12" s="165" t="s">
        <v>12</v>
      </c>
      <c r="I12" s="165" t="s">
        <v>13</v>
      </c>
      <c r="J12" s="165" t="s">
        <v>14</v>
      </c>
      <c r="K12" s="166" t="s">
        <v>15</v>
      </c>
    </row>
    <row r="13" spans="1:13">
      <c r="A13" s="169" t="s">
        <v>16</v>
      </c>
      <c r="B13" s="170" t="s">
        <v>17</v>
      </c>
      <c r="C13" s="222"/>
      <c r="D13" s="223"/>
      <c r="E13" s="224"/>
      <c r="F13" s="225" t="str">
        <f>IFERROR(AVERAGE(C13:E13),"")</f>
        <v/>
      </c>
      <c r="G13" s="234"/>
      <c r="H13" s="223"/>
      <c r="I13" s="235"/>
      <c r="J13" s="223"/>
      <c r="K13" s="236"/>
      <c r="M13" s="260" t="str">
        <f>IFERROR(K13/E13,"")</f>
        <v/>
      </c>
    </row>
    <row r="14" spans="1:13">
      <c r="A14" s="171" t="s">
        <v>27</v>
      </c>
      <c r="B14" s="172" t="s">
        <v>19</v>
      </c>
      <c r="C14" s="229"/>
      <c r="D14" s="230"/>
      <c r="E14" s="231"/>
      <c r="F14" s="225" t="str">
        <f>IFERROR(AVERAGE(C14:E14),"")</f>
        <v/>
      </c>
      <c r="G14" s="237"/>
      <c r="H14" s="230"/>
      <c r="I14" s="238"/>
      <c r="J14" s="230"/>
      <c r="K14" s="239"/>
    </row>
    <row r="15" spans="1:13">
      <c r="A15" s="171" t="s">
        <v>20</v>
      </c>
      <c r="B15" s="172" t="s">
        <v>21</v>
      </c>
      <c r="C15" s="240">
        <f t="shared" ref="C15:K15" si="5">(C13*C14)/10</f>
        <v>0</v>
      </c>
      <c r="D15" s="240">
        <f t="shared" si="5"/>
        <v>0</v>
      </c>
      <c r="E15" s="241">
        <f t="shared" si="5"/>
        <v>0</v>
      </c>
      <c r="F15" s="242">
        <f>AVERAGE(C15:E15)</f>
        <v>0</v>
      </c>
      <c r="G15" s="243">
        <f t="shared" si="5"/>
        <v>0</v>
      </c>
      <c r="H15" s="240">
        <f t="shared" si="5"/>
        <v>0</v>
      </c>
      <c r="I15" s="240">
        <f t="shared" si="5"/>
        <v>0</v>
      </c>
      <c r="J15" s="240">
        <f t="shared" si="5"/>
        <v>0</v>
      </c>
      <c r="K15" s="244">
        <f t="shared" si="5"/>
        <v>0</v>
      </c>
    </row>
    <row r="16" spans="1:13">
      <c r="A16" s="171" t="s">
        <v>22</v>
      </c>
      <c r="B16" s="172" t="s">
        <v>23</v>
      </c>
      <c r="C16" s="206"/>
      <c r="D16" s="207"/>
      <c r="E16" s="208"/>
      <c r="F16" s="209" t="str">
        <f>IFERROR(AVERAGE(C16:E16),"")</f>
        <v/>
      </c>
      <c r="G16" s="210"/>
      <c r="H16" s="207"/>
      <c r="I16" s="211"/>
      <c r="J16" s="207"/>
      <c r="K16" s="212"/>
    </row>
    <row r="17" spans="1:13" ht="16.5" thickBot="1">
      <c r="A17" s="173" t="s">
        <v>24</v>
      </c>
      <c r="B17" s="174" t="s">
        <v>25</v>
      </c>
      <c r="C17" s="213">
        <f t="shared" ref="C17:K17" si="6">(C15*C16)/1000</f>
        <v>0</v>
      </c>
      <c r="D17" s="214">
        <f t="shared" si="6"/>
        <v>0</v>
      </c>
      <c r="E17" s="215">
        <f t="shared" si="6"/>
        <v>0</v>
      </c>
      <c r="F17" s="216">
        <f t="shared" ref="F17" si="7">AVERAGE(C17:E17)</f>
        <v>0</v>
      </c>
      <c r="G17" s="217">
        <f t="shared" si="6"/>
        <v>0</v>
      </c>
      <c r="H17" s="214">
        <f t="shared" si="6"/>
        <v>0</v>
      </c>
      <c r="I17" s="218">
        <f t="shared" si="6"/>
        <v>0</v>
      </c>
      <c r="J17" s="214">
        <f t="shared" si="6"/>
        <v>0</v>
      </c>
      <c r="K17" s="219">
        <f t="shared" si="6"/>
        <v>0</v>
      </c>
    </row>
    <row r="18" spans="1:13" ht="16.5" thickBot="1">
      <c r="C18" s="175"/>
      <c r="D18" s="175"/>
      <c r="E18" s="175"/>
      <c r="F18" s="175"/>
      <c r="G18" s="175"/>
      <c r="H18" s="175"/>
      <c r="I18" s="175"/>
      <c r="J18" s="175"/>
      <c r="K18" s="175"/>
    </row>
    <row r="19" spans="1:13" ht="16.5" thickBot="1">
      <c r="A19" s="268" t="s">
        <v>28</v>
      </c>
      <c r="B19" s="269"/>
      <c r="C19" s="270" t="s">
        <v>6</v>
      </c>
      <c r="D19" s="271"/>
      <c r="E19" s="272"/>
      <c r="F19" s="161"/>
      <c r="G19" s="273" t="s">
        <v>7</v>
      </c>
      <c r="H19" s="274"/>
      <c r="I19" s="274"/>
      <c r="J19" s="274"/>
      <c r="K19" s="275"/>
    </row>
    <row r="20" spans="1:13" ht="16.5" thickBot="1">
      <c r="A20" s="276"/>
      <c r="B20" s="277"/>
      <c r="C20" s="162" t="s">
        <v>8</v>
      </c>
      <c r="D20" s="162" t="s">
        <v>9</v>
      </c>
      <c r="E20" s="163" t="s">
        <v>10</v>
      </c>
      <c r="F20" s="161" t="s">
        <v>37</v>
      </c>
      <c r="G20" s="164" t="s">
        <v>11</v>
      </c>
      <c r="H20" s="165" t="s">
        <v>12</v>
      </c>
      <c r="I20" s="165" t="s">
        <v>13</v>
      </c>
      <c r="J20" s="165" t="s">
        <v>14</v>
      </c>
      <c r="K20" s="166" t="s">
        <v>15</v>
      </c>
    </row>
    <row r="21" spans="1:13">
      <c r="A21" s="169" t="s">
        <v>16</v>
      </c>
      <c r="B21" s="170" t="s">
        <v>17</v>
      </c>
      <c r="C21" s="222"/>
      <c r="D21" s="223"/>
      <c r="E21" s="224"/>
      <c r="F21" s="225" t="str">
        <f>IFERROR(AVERAGE(C21:E21),"")</f>
        <v/>
      </c>
      <c r="G21" s="234"/>
      <c r="H21" s="223"/>
      <c r="I21" s="235"/>
      <c r="J21" s="223"/>
      <c r="K21" s="236"/>
      <c r="M21" s="260" t="str">
        <f>IFERROR(K21/E21,"")</f>
        <v/>
      </c>
    </row>
    <row r="22" spans="1:13">
      <c r="A22" s="171" t="s">
        <v>27</v>
      </c>
      <c r="B22" s="172" t="s">
        <v>19</v>
      </c>
      <c r="C22" s="229"/>
      <c r="D22" s="230"/>
      <c r="E22" s="231"/>
      <c r="F22" s="225" t="str">
        <f>IFERROR(AVERAGE(C22:E22),"")</f>
        <v/>
      </c>
      <c r="G22" s="237"/>
      <c r="H22" s="230"/>
      <c r="I22" s="238"/>
      <c r="J22" s="230"/>
      <c r="K22" s="239"/>
    </row>
    <row r="23" spans="1:13">
      <c r="A23" s="171" t="s">
        <v>20</v>
      </c>
      <c r="B23" s="172" t="s">
        <v>21</v>
      </c>
      <c r="C23" s="240">
        <f t="shared" ref="C23:K23" si="8">(C21*C22)/10</f>
        <v>0</v>
      </c>
      <c r="D23" s="240">
        <f t="shared" si="8"/>
        <v>0</v>
      </c>
      <c r="E23" s="241">
        <f t="shared" si="8"/>
        <v>0</v>
      </c>
      <c r="F23" s="242">
        <f>AVERAGE(C23:E23)</f>
        <v>0</v>
      </c>
      <c r="G23" s="243">
        <f t="shared" si="8"/>
        <v>0</v>
      </c>
      <c r="H23" s="240">
        <f t="shared" si="8"/>
        <v>0</v>
      </c>
      <c r="I23" s="240">
        <f t="shared" si="8"/>
        <v>0</v>
      </c>
      <c r="J23" s="240">
        <f t="shared" si="8"/>
        <v>0</v>
      </c>
      <c r="K23" s="244">
        <f t="shared" si="8"/>
        <v>0</v>
      </c>
    </row>
    <row r="24" spans="1:13">
      <c r="A24" s="171" t="s">
        <v>22</v>
      </c>
      <c r="B24" s="172" t="s">
        <v>23</v>
      </c>
      <c r="C24" s="206"/>
      <c r="D24" s="207"/>
      <c r="E24" s="208"/>
      <c r="F24" s="209" t="str">
        <f>IFERROR(AVERAGE(C24:E24),"")</f>
        <v/>
      </c>
      <c r="G24" s="210"/>
      <c r="H24" s="207"/>
      <c r="I24" s="211"/>
      <c r="J24" s="207"/>
      <c r="K24" s="212"/>
    </row>
    <row r="25" spans="1:13" ht="16.5" thickBot="1">
      <c r="A25" s="173" t="s">
        <v>24</v>
      </c>
      <c r="B25" s="174" t="s">
        <v>25</v>
      </c>
      <c r="C25" s="213">
        <f t="shared" ref="C25:K25" si="9">(C23*C24)/1000</f>
        <v>0</v>
      </c>
      <c r="D25" s="214">
        <f t="shared" si="9"/>
        <v>0</v>
      </c>
      <c r="E25" s="215">
        <f t="shared" si="9"/>
        <v>0</v>
      </c>
      <c r="F25" s="216">
        <f t="shared" ref="F25" si="10">AVERAGE(C25:E25)</f>
        <v>0</v>
      </c>
      <c r="G25" s="217">
        <f t="shared" si="9"/>
        <v>0</v>
      </c>
      <c r="H25" s="214">
        <f t="shared" si="9"/>
        <v>0</v>
      </c>
      <c r="I25" s="218">
        <f t="shared" si="9"/>
        <v>0</v>
      </c>
      <c r="J25" s="214">
        <f t="shared" si="9"/>
        <v>0</v>
      </c>
      <c r="K25" s="219">
        <f t="shared" si="9"/>
        <v>0</v>
      </c>
    </row>
    <row r="26" spans="1:13" ht="16.5" thickBot="1">
      <c r="C26" s="175"/>
      <c r="D26" s="175"/>
      <c r="E26" s="175"/>
      <c r="F26" s="175"/>
      <c r="G26" s="175"/>
      <c r="H26" s="175"/>
      <c r="I26" s="175"/>
      <c r="J26" s="175"/>
      <c r="K26" s="175"/>
    </row>
    <row r="27" spans="1:13" ht="16.5" thickBot="1">
      <c r="A27" s="268" t="s">
        <v>29</v>
      </c>
      <c r="B27" s="269"/>
      <c r="C27" s="270" t="s">
        <v>6</v>
      </c>
      <c r="D27" s="271"/>
      <c r="E27" s="272"/>
      <c r="F27" s="161"/>
      <c r="G27" s="273" t="s">
        <v>7</v>
      </c>
      <c r="H27" s="274"/>
      <c r="I27" s="274"/>
      <c r="J27" s="274"/>
      <c r="K27" s="275"/>
    </row>
    <row r="28" spans="1:13" ht="16.5" thickBot="1">
      <c r="A28" s="276"/>
      <c r="B28" s="277"/>
      <c r="C28" s="162" t="s">
        <v>8</v>
      </c>
      <c r="D28" s="162" t="s">
        <v>9</v>
      </c>
      <c r="E28" s="163" t="s">
        <v>10</v>
      </c>
      <c r="F28" s="161" t="s">
        <v>37</v>
      </c>
      <c r="G28" s="164" t="s">
        <v>11</v>
      </c>
      <c r="H28" s="165" t="s">
        <v>12</v>
      </c>
      <c r="I28" s="165" t="s">
        <v>13</v>
      </c>
      <c r="J28" s="165" t="s">
        <v>14</v>
      </c>
      <c r="K28" s="166" t="s">
        <v>15</v>
      </c>
    </row>
    <row r="29" spans="1:13">
      <c r="A29" s="169" t="s">
        <v>16</v>
      </c>
      <c r="B29" s="170" t="s">
        <v>30</v>
      </c>
      <c r="C29" s="222"/>
      <c r="D29" s="223"/>
      <c r="E29" s="224"/>
      <c r="F29" s="225" t="str">
        <f>IFERROR(AVERAGE(C29:E29),"")</f>
        <v/>
      </c>
      <c r="G29" s="234"/>
      <c r="H29" s="223"/>
      <c r="I29" s="235"/>
      <c r="J29" s="223"/>
      <c r="K29" s="236"/>
      <c r="M29" s="260" t="str">
        <f>IFERROR(K29/E29,"")</f>
        <v/>
      </c>
    </row>
    <row r="30" spans="1:13">
      <c r="A30" s="171" t="s">
        <v>27</v>
      </c>
      <c r="B30" s="172" t="s">
        <v>31</v>
      </c>
      <c r="C30" s="229"/>
      <c r="D30" s="230"/>
      <c r="E30" s="231"/>
      <c r="F30" s="225" t="str">
        <f>IFERROR(AVERAGE(C30:E30),"")</f>
        <v/>
      </c>
      <c r="G30" s="237"/>
      <c r="H30" s="230"/>
      <c r="I30" s="238"/>
      <c r="J30" s="230"/>
      <c r="K30" s="239"/>
    </row>
    <row r="31" spans="1:13">
      <c r="A31" s="171" t="s">
        <v>20</v>
      </c>
      <c r="B31" s="172" t="s">
        <v>32</v>
      </c>
      <c r="C31" s="240">
        <f t="shared" ref="C31:K31" si="11">(C29*C30)/10</f>
        <v>0</v>
      </c>
      <c r="D31" s="240">
        <f t="shared" si="11"/>
        <v>0</v>
      </c>
      <c r="E31" s="241">
        <f t="shared" si="11"/>
        <v>0</v>
      </c>
      <c r="F31" s="242">
        <f>AVERAGE(C31:E31)</f>
        <v>0</v>
      </c>
      <c r="G31" s="243">
        <f t="shared" si="11"/>
        <v>0</v>
      </c>
      <c r="H31" s="240">
        <f t="shared" si="11"/>
        <v>0</v>
      </c>
      <c r="I31" s="240">
        <f t="shared" si="11"/>
        <v>0</v>
      </c>
      <c r="J31" s="240">
        <f t="shared" si="11"/>
        <v>0</v>
      </c>
      <c r="K31" s="244">
        <f t="shared" si="11"/>
        <v>0</v>
      </c>
    </row>
    <row r="32" spans="1:13">
      <c r="A32" s="171" t="s">
        <v>22</v>
      </c>
      <c r="B32" s="172" t="s">
        <v>33</v>
      </c>
      <c r="C32" s="206"/>
      <c r="D32" s="207"/>
      <c r="E32" s="208"/>
      <c r="F32" s="209" t="str">
        <f>IFERROR(AVERAGE(C32:E32),"")</f>
        <v/>
      </c>
      <c r="G32" s="210"/>
      <c r="H32" s="207"/>
      <c r="I32" s="211"/>
      <c r="J32" s="207"/>
      <c r="K32" s="212"/>
    </row>
    <row r="33" spans="1:13" ht="16.5" thickBot="1">
      <c r="A33" s="173" t="s">
        <v>24</v>
      </c>
      <c r="B33" s="174" t="s">
        <v>34</v>
      </c>
      <c r="C33" s="213">
        <f t="shared" ref="C33:K33" si="12">(C31*C32)/1000</f>
        <v>0</v>
      </c>
      <c r="D33" s="214">
        <f t="shared" si="12"/>
        <v>0</v>
      </c>
      <c r="E33" s="215">
        <f t="shared" si="12"/>
        <v>0</v>
      </c>
      <c r="F33" s="216">
        <f t="shared" ref="F33" si="13">AVERAGE(C33:E33)</f>
        <v>0</v>
      </c>
      <c r="G33" s="217">
        <f t="shared" si="12"/>
        <v>0</v>
      </c>
      <c r="H33" s="214">
        <f t="shared" si="12"/>
        <v>0</v>
      </c>
      <c r="I33" s="218">
        <f t="shared" si="12"/>
        <v>0</v>
      </c>
      <c r="J33" s="214">
        <f t="shared" si="12"/>
        <v>0</v>
      </c>
      <c r="K33" s="219">
        <f t="shared" si="12"/>
        <v>0</v>
      </c>
    </row>
    <row r="34" spans="1:13" ht="16.5" thickBot="1">
      <c r="C34" s="175"/>
      <c r="D34" s="175"/>
      <c r="E34" s="175"/>
      <c r="F34" s="175"/>
      <c r="G34" s="175"/>
      <c r="H34" s="175"/>
      <c r="I34" s="175"/>
      <c r="J34" s="175"/>
      <c r="K34" s="175"/>
    </row>
    <row r="35" spans="1:13" ht="16.5" thickBot="1">
      <c r="A35" s="268" t="s">
        <v>35</v>
      </c>
      <c r="B35" s="269"/>
      <c r="C35" s="270" t="s">
        <v>6</v>
      </c>
      <c r="D35" s="271"/>
      <c r="E35" s="272"/>
      <c r="F35" s="161"/>
      <c r="G35" s="273" t="s">
        <v>7</v>
      </c>
      <c r="H35" s="274"/>
      <c r="I35" s="274"/>
      <c r="J35" s="274"/>
      <c r="K35" s="275"/>
    </row>
    <row r="36" spans="1:13" ht="16.5" thickBot="1">
      <c r="A36" s="276"/>
      <c r="B36" s="277"/>
      <c r="C36" s="162" t="s">
        <v>8</v>
      </c>
      <c r="D36" s="162" t="s">
        <v>9</v>
      </c>
      <c r="E36" s="163" t="s">
        <v>10</v>
      </c>
      <c r="F36" s="161" t="s">
        <v>37</v>
      </c>
      <c r="G36" s="164" t="s">
        <v>11</v>
      </c>
      <c r="H36" s="165" t="s">
        <v>12</v>
      </c>
      <c r="I36" s="165" t="s">
        <v>13</v>
      </c>
      <c r="J36" s="165" t="s">
        <v>14</v>
      </c>
      <c r="K36" s="166" t="s">
        <v>15</v>
      </c>
    </row>
    <row r="37" spans="1:13">
      <c r="A37" s="169" t="s">
        <v>16</v>
      </c>
      <c r="B37" s="170" t="s">
        <v>30</v>
      </c>
      <c r="C37" s="222"/>
      <c r="D37" s="223"/>
      <c r="E37" s="224"/>
      <c r="F37" s="225" t="str">
        <f>IFERROR(AVERAGE(C37:E37),"")</f>
        <v/>
      </c>
      <c r="G37" s="234"/>
      <c r="H37" s="223"/>
      <c r="I37" s="235"/>
      <c r="J37" s="223"/>
      <c r="K37" s="236"/>
      <c r="M37" s="260" t="str">
        <f>IFERROR(K37/E37,"")</f>
        <v/>
      </c>
    </row>
    <row r="38" spans="1:13">
      <c r="A38" s="171" t="s">
        <v>27</v>
      </c>
      <c r="B38" s="172" t="s">
        <v>31</v>
      </c>
      <c r="C38" s="229"/>
      <c r="D38" s="230"/>
      <c r="E38" s="231"/>
      <c r="F38" s="225" t="str">
        <f>IFERROR(AVERAGE(C38:E38),"")</f>
        <v/>
      </c>
      <c r="G38" s="237"/>
      <c r="H38" s="230"/>
      <c r="I38" s="238"/>
      <c r="J38" s="230"/>
      <c r="K38" s="239"/>
    </row>
    <row r="39" spans="1:13">
      <c r="A39" s="171" t="s">
        <v>20</v>
      </c>
      <c r="B39" s="172" t="s">
        <v>32</v>
      </c>
      <c r="C39" s="240">
        <f t="shared" ref="C39:K39" si="14">(C37*C38)/10</f>
        <v>0</v>
      </c>
      <c r="D39" s="240">
        <f t="shared" si="14"/>
        <v>0</v>
      </c>
      <c r="E39" s="241">
        <f t="shared" si="14"/>
        <v>0</v>
      </c>
      <c r="F39" s="242">
        <f>AVERAGE(C39:E39)</f>
        <v>0</v>
      </c>
      <c r="G39" s="243">
        <f t="shared" si="14"/>
        <v>0</v>
      </c>
      <c r="H39" s="240">
        <f t="shared" si="14"/>
        <v>0</v>
      </c>
      <c r="I39" s="240">
        <f t="shared" si="14"/>
        <v>0</v>
      </c>
      <c r="J39" s="240">
        <f t="shared" si="14"/>
        <v>0</v>
      </c>
      <c r="K39" s="244">
        <f t="shared" si="14"/>
        <v>0</v>
      </c>
    </row>
    <row r="40" spans="1:13">
      <c r="A40" s="171" t="s">
        <v>22</v>
      </c>
      <c r="B40" s="172" t="s">
        <v>33</v>
      </c>
      <c r="C40" s="206"/>
      <c r="D40" s="207"/>
      <c r="E40" s="208"/>
      <c r="F40" s="209" t="str">
        <f>IFERROR(AVERAGE(C40:E40),"")</f>
        <v/>
      </c>
      <c r="G40" s="210"/>
      <c r="H40" s="207"/>
      <c r="I40" s="211"/>
      <c r="J40" s="207"/>
      <c r="K40" s="212"/>
    </row>
    <row r="41" spans="1:13" ht="16.5" thickBot="1">
      <c r="A41" s="173" t="s">
        <v>24</v>
      </c>
      <c r="B41" s="174" t="s">
        <v>34</v>
      </c>
      <c r="C41" s="213">
        <f t="shared" ref="C41:K41" si="15">(C39*C40)/1000</f>
        <v>0</v>
      </c>
      <c r="D41" s="214">
        <f t="shared" si="15"/>
        <v>0</v>
      </c>
      <c r="E41" s="215">
        <f t="shared" si="15"/>
        <v>0</v>
      </c>
      <c r="F41" s="216">
        <f t="shared" ref="F41" si="16">AVERAGE(C41:E41)</f>
        <v>0</v>
      </c>
      <c r="G41" s="217">
        <f t="shared" si="15"/>
        <v>0</v>
      </c>
      <c r="H41" s="214">
        <f t="shared" si="15"/>
        <v>0</v>
      </c>
      <c r="I41" s="218">
        <f t="shared" si="15"/>
        <v>0</v>
      </c>
      <c r="J41" s="214">
        <f t="shared" si="15"/>
        <v>0</v>
      </c>
      <c r="K41" s="219">
        <f t="shared" si="15"/>
        <v>0</v>
      </c>
    </row>
    <row r="42" spans="1:13" ht="16.5" thickBot="1">
      <c r="C42" s="175"/>
      <c r="D42" s="175"/>
      <c r="E42" s="175"/>
      <c r="F42" s="175"/>
      <c r="G42" s="175"/>
      <c r="H42" s="175"/>
      <c r="I42" s="175"/>
      <c r="J42" s="175"/>
      <c r="K42" s="175"/>
    </row>
    <row r="43" spans="1:13">
      <c r="A43" s="176" t="s">
        <v>38</v>
      </c>
      <c r="B43" s="177"/>
      <c r="C43" s="178"/>
      <c r="D43" s="178"/>
      <c r="E43" s="178"/>
      <c r="F43" s="179"/>
      <c r="G43" s="178"/>
      <c r="H43" s="178"/>
      <c r="I43" s="178"/>
      <c r="J43" s="178"/>
      <c r="K43" s="180"/>
      <c r="M43" s="159" t="s">
        <v>75</v>
      </c>
    </row>
    <row r="44" spans="1:13">
      <c r="A44" s="181" t="s">
        <v>73</v>
      </c>
      <c r="B44" s="182" t="s">
        <v>139</v>
      </c>
      <c r="C44" s="198">
        <f>C5+C13+C21+C29+C37</f>
        <v>0</v>
      </c>
      <c r="D44" s="198">
        <f t="shared" ref="D44:K44" si="17">D5+D13+D21+D29+D37</f>
        <v>0</v>
      </c>
      <c r="E44" s="198">
        <f t="shared" si="17"/>
        <v>0</v>
      </c>
      <c r="F44" s="199" t="str">
        <f>IFERROR(F5+F13+F21+F29+F37,"")</f>
        <v/>
      </c>
      <c r="G44" s="198">
        <f>G5+G13+G21+G29+G37</f>
        <v>0</v>
      </c>
      <c r="H44" s="198">
        <f t="shared" si="17"/>
        <v>0</v>
      </c>
      <c r="I44" s="198">
        <f t="shared" si="17"/>
        <v>0</v>
      </c>
      <c r="J44" s="198">
        <f t="shared" si="17"/>
        <v>0</v>
      </c>
      <c r="K44" s="200">
        <f t="shared" si="17"/>
        <v>0</v>
      </c>
      <c r="M44" s="260" t="str">
        <f>IFERROR(K44/E44,"")</f>
        <v/>
      </c>
    </row>
    <row r="45" spans="1:13">
      <c r="A45" s="181" t="s">
        <v>138</v>
      </c>
      <c r="B45" s="182" t="s">
        <v>140</v>
      </c>
      <c r="C45" s="198">
        <f>C7+C15+C23+C31+C39</f>
        <v>0</v>
      </c>
      <c r="D45" s="198">
        <f t="shared" ref="D45:E45" si="18">D7+D15+D23+D31+D39</f>
        <v>0</v>
      </c>
      <c r="E45" s="198">
        <f t="shared" si="18"/>
        <v>0</v>
      </c>
      <c r="F45" s="199">
        <f>IFERROR(F7+F15+F23+F31+F39,"")</f>
        <v>0</v>
      </c>
      <c r="G45" s="198">
        <f>G7+G15+G23+G31+G39</f>
        <v>0</v>
      </c>
      <c r="H45" s="198">
        <f t="shared" ref="H45:K45" si="19">H7+H15+H23+H31+H39</f>
        <v>0</v>
      </c>
      <c r="I45" s="198">
        <f t="shared" si="19"/>
        <v>0</v>
      </c>
      <c r="J45" s="198">
        <f t="shared" si="19"/>
        <v>0</v>
      </c>
      <c r="K45" s="200">
        <f t="shared" si="19"/>
        <v>0</v>
      </c>
      <c r="M45" s="160"/>
    </row>
    <row r="46" spans="1:13" ht="16.5" thickBot="1">
      <c r="A46" s="183" t="s">
        <v>39</v>
      </c>
      <c r="B46" s="184" t="s">
        <v>141</v>
      </c>
      <c r="C46" s="201">
        <f>(C9+C17+C25+C33+C41)*1000</f>
        <v>0</v>
      </c>
      <c r="D46" s="201">
        <f>(D9+D17+D25+D33+D41)*1000</f>
        <v>0</v>
      </c>
      <c r="E46" s="201">
        <f>(E9+E17+E25+E33+E41)*1000</f>
        <v>0</v>
      </c>
      <c r="F46" s="202">
        <f>IFERROR((F9+F17+F25+F33+F41)*1000,"")</f>
        <v>0</v>
      </c>
      <c r="G46" s="201">
        <f t="shared" ref="G46:J46" si="20">(G9+G17+G25+G33+G41)*1000</f>
        <v>0</v>
      </c>
      <c r="H46" s="201">
        <f t="shared" si="20"/>
        <v>0</v>
      </c>
      <c r="I46" s="201">
        <f t="shared" si="20"/>
        <v>0</v>
      </c>
      <c r="J46" s="201">
        <f t="shared" si="20"/>
        <v>0</v>
      </c>
      <c r="K46" s="203">
        <f>(K9+K17+K25+K33+K41)*1000</f>
        <v>0</v>
      </c>
    </row>
    <row r="47" spans="1:13" ht="16.5" thickBot="1"/>
    <row r="48" spans="1:13">
      <c r="A48" s="176" t="s">
        <v>41</v>
      </c>
      <c r="B48" s="177" t="s">
        <v>36</v>
      </c>
      <c r="C48" s="204">
        <f>K46-E46</f>
        <v>0</v>
      </c>
    </row>
    <row r="49" spans="1:11" ht="16.5" thickBot="1">
      <c r="A49" s="183" t="s">
        <v>40</v>
      </c>
      <c r="B49" s="184" t="s">
        <v>36</v>
      </c>
      <c r="C49" s="205">
        <f>K46-F46</f>
        <v>0</v>
      </c>
    </row>
    <row r="51" spans="1:11" ht="16.5" thickBot="1">
      <c r="A51" s="159" t="s">
        <v>86</v>
      </c>
    </row>
    <row r="52" spans="1:11" ht="16.5" thickBot="1">
      <c r="A52" s="176"/>
      <c r="B52" s="177"/>
      <c r="C52" s="278" t="s">
        <v>6</v>
      </c>
      <c r="D52" s="271"/>
      <c r="E52" s="272"/>
      <c r="F52" s="161"/>
      <c r="G52" s="273" t="s">
        <v>7</v>
      </c>
      <c r="H52" s="274"/>
      <c r="I52" s="274"/>
      <c r="J52" s="274"/>
      <c r="K52" s="275"/>
    </row>
    <row r="53" spans="1:11" ht="16.5" thickBot="1">
      <c r="A53" s="185" t="s">
        <v>85</v>
      </c>
      <c r="B53" s="182"/>
      <c r="C53" s="186" t="s">
        <v>8</v>
      </c>
      <c r="D53" s="162" t="s">
        <v>9</v>
      </c>
      <c r="E53" s="163" t="s">
        <v>10</v>
      </c>
      <c r="F53" s="161" t="s">
        <v>37</v>
      </c>
      <c r="G53" s="164" t="s">
        <v>11</v>
      </c>
      <c r="H53" s="165" t="s">
        <v>12</v>
      </c>
      <c r="I53" s="165" t="s">
        <v>13</v>
      </c>
      <c r="J53" s="165" t="s">
        <v>14</v>
      </c>
      <c r="K53" s="166" t="s">
        <v>15</v>
      </c>
    </row>
    <row r="54" spans="1:11">
      <c r="A54" s="192" t="s">
        <v>79</v>
      </c>
      <c r="B54" s="187" t="s">
        <v>74</v>
      </c>
      <c r="C54" s="245"/>
      <c r="D54" s="246"/>
      <c r="E54" s="247"/>
      <c r="F54" s="225" t="str">
        <f t="shared" ref="F54:F58" si="21">IFERROR(AVERAGE(C54:E54),"")</f>
        <v/>
      </c>
      <c r="G54" s="245"/>
      <c r="H54" s="246"/>
      <c r="I54" s="246"/>
      <c r="J54" s="246"/>
      <c r="K54" s="247"/>
    </row>
    <row r="55" spans="1:11">
      <c r="A55" s="193" t="s">
        <v>80</v>
      </c>
      <c r="B55" s="188" t="s">
        <v>74</v>
      </c>
      <c r="C55" s="248"/>
      <c r="D55" s="249"/>
      <c r="E55" s="250"/>
      <c r="F55" s="251" t="str">
        <f t="shared" si="21"/>
        <v/>
      </c>
      <c r="G55" s="248"/>
      <c r="H55" s="249"/>
      <c r="I55" s="249"/>
      <c r="J55" s="249"/>
      <c r="K55" s="250"/>
    </row>
    <row r="56" spans="1:11">
      <c r="A56" s="193" t="s">
        <v>81</v>
      </c>
      <c r="B56" s="188" t="s">
        <v>74</v>
      </c>
      <c r="C56" s="248"/>
      <c r="D56" s="249"/>
      <c r="E56" s="250"/>
      <c r="F56" s="251" t="str">
        <f t="shared" si="21"/>
        <v/>
      </c>
      <c r="G56" s="248"/>
      <c r="H56" s="249"/>
      <c r="I56" s="249"/>
      <c r="J56" s="249"/>
      <c r="K56" s="250"/>
    </row>
    <row r="57" spans="1:11">
      <c r="A57" s="193" t="s">
        <v>82</v>
      </c>
      <c r="B57" s="188" t="s">
        <v>74</v>
      </c>
      <c r="C57" s="248"/>
      <c r="D57" s="249"/>
      <c r="E57" s="250"/>
      <c r="F57" s="251" t="str">
        <f t="shared" si="21"/>
        <v/>
      </c>
      <c r="G57" s="248"/>
      <c r="H57" s="249"/>
      <c r="I57" s="249"/>
      <c r="J57" s="249"/>
      <c r="K57" s="250"/>
    </row>
    <row r="58" spans="1:11">
      <c r="A58" s="193" t="s">
        <v>83</v>
      </c>
      <c r="B58" s="188" t="s">
        <v>74</v>
      </c>
      <c r="C58" s="248"/>
      <c r="D58" s="249"/>
      <c r="E58" s="250"/>
      <c r="F58" s="251" t="str">
        <f t="shared" si="21"/>
        <v/>
      </c>
      <c r="G58" s="248"/>
      <c r="H58" s="249"/>
      <c r="I58" s="249"/>
      <c r="J58" s="249"/>
      <c r="K58" s="250"/>
    </row>
    <row r="59" spans="1:11">
      <c r="A59" s="189" t="s">
        <v>88</v>
      </c>
      <c r="B59" s="188" t="s">
        <v>74</v>
      </c>
      <c r="C59" s="252">
        <f>SUM(C53:C58)</f>
        <v>0</v>
      </c>
      <c r="D59" s="253">
        <f t="shared" ref="D59:E59" si="22">SUM(D53:D58)</f>
        <v>0</v>
      </c>
      <c r="E59" s="254">
        <f t="shared" si="22"/>
        <v>0</v>
      </c>
      <c r="F59" s="255">
        <f>IFERROR(AVERAGE(C59:E59),"")</f>
        <v>0</v>
      </c>
      <c r="G59" s="252">
        <f t="shared" ref="G59:K59" si="23">SUM(G53:G58)</f>
        <v>0</v>
      </c>
      <c r="H59" s="253">
        <f t="shared" si="23"/>
        <v>0</v>
      </c>
      <c r="I59" s="253">
        <f t="shared" si="23"/>
        <v>0</v>
      </c>
      <c r="J59" s="253">
        <f t="shared" si="23"/>
        <v>0</v>
      </c>
      <c r="K59" s="254">
        <f t="shared" si="23"/>
        <v>0</v>
      </c>
    </row>
    <row r="60" spans="1:11" ht="16.5" thickBot="1">
      <c r="A60" s="190" t="s">
        <v>89</v>
      </c>
      <c r="B60" s="191" t="s">
        <v>74</v>
      </c>
      <c r="C60" s="256">
        <f>C59+C44</f>
        <v>0</v>
      </c>
      <c r="D60" s="257">
        <f t="shared" ref="D60:E60" si="24">D59+D44</f>
        <v>0</v>
      </c>
      <c r="E60" s="258">
        <f t="shared" si="24"/>
        <v>0</v>
      </c>
      <c r="F60" s="259">
        <f>IFERROR(AVERAGE(C60:E60),"")</f>
        <v>0</v>
      </c>
      <c r="G60" s="256">
        <f t="shared" ref="G60:J60" si="25">G59+G44</f>
        <v>0</v>
      </c>
      <c r="H60" s="257">
        <f t="shared" si="25"/>
        <v>0</v>
      </c>
      <c r="I60" s="257">
        <f t="shared" si="25"/>
        <v>0</v>
      </c>
      <c r="J60" s="257">
        <f t="shared" si="25"/>
        <v>0</v>
      </c>
      <c r="K60" s="258">
        <f>K59+K44</f>
        <v>0</v>
      </c>
    </row>
  </sheetData>
  <sheetProtection sheet="1" scenarios="1" formatCells="0" formatColumns="0" formatRows="0" insertColumns="0" insertRows="0" insertHyperlinks="0" deleteColumns="0" deleteRows="0" sort="0"/>
  <mergeCells count="22">
    <mergeCell ref="C52:E52"/>
    <mergeCell ref="G52:K52"/>
    <mergeCell ref="A28:B28"/>
    <mergeCell ref="A35:B35"/>
    <mergeCell ref="C35:E35"/>
    <mergeCell ref="G35:K35"/>
    <mergeCell ref="A36:B36"/>
    <mergeCell ref="A27:B27"/>
    <mergeCell ref="C27:E27"/>
    <mergeCell ref="G27:K27"/>
    <mergeCell ref="A3:B3"/>
    <mergeCell ref="C3:E3"/>
    <mergeCell ref="G3:K3"/>
    <mergeCell ref="A4:B4"/>
    <mergeCell ref="A11:B11"/>
    <mergeCell ref="C11:E11"/>
    <mergeCell ref="G11:K11"/>
    <mergeCell ref="A12:B12"/>
    <mergeCell ref="A19:B19"/>
    <mergeCell ref="C19:E19"/>
    <mergeCell ref="G19:K19"/>
    <mergeCell ref="A20:B20"/>
  </mergeCells>
  <phoneticPr fontId="1"/>
  <pageMargins left="0.7" right="0.7" top="0.75" bottom="0.75" header="0.3" footer="0.3"/>
  <pageSetup paperSize="9" scale="34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FCD19-290B-4005-9F9A-A210323EBF30}">
  <sheetPr>
    <tabColor theme="2" tint="-0.249977111117893"/>
    <pageSetUpPr fitToPage="1"/>
  </sheetPr>
  <dimension ref="A1:G47"/>
  <sheetViews>
    <sheetView zoomScaleNormal="100" workbookViewId="0"/>
  </sheetViews>
  <sheetFormatPr defaultRowHeight="18"/>
  <cols>
    <col min="1" max="1" width="28.6640625" style="3" customWidth="1"/>
    <col min="2" max="6" width="17" style="3" customWidth="1"/>
    <col min="7" max="7" width="13.9140625" style="3" customWidth="1"/>
    <col min="8" max="16384" width="8.6640625" style="3"/>
  </cols>
  <sheetData>
    <row r="1" spans="1:7">
      <c r="A1" s="1" t="s">
        <v>134</v>
      </c>
      <c r="B1" s="2"/>
      <c r="C1" s="2"/>
      <c r="D1" s="2"/>
      <c r="E1" s="2"/>
      <c r="F1" s="2"/>
      <c r="G1" s="2"/>
    </row>
    <row r="2" spans="1:7">
      <c r="A2" s="4" t="s">
        <v>66</v>
      </c>
      <c r="B2" s="5"/>
      <c r="C2" s="5"/>
      <c r="D2" s="5"/>
    </row>
    <row r="3" spans="1:7">
      <c r="A3" s="6" t="s">
        <v>57</v>
      </c>
      <c r="B3" s="5"/>
      <c r="C3" s="5"/>
      <c r="D3" s="5"/>
    </row>
    <row r="4" spans="1:7" ht="52.5">
      <c r="A4" s="7"/>
      <c r="B4" s="8" t="s">
        <v>131</v>
      </c>
      <c r="C4" s="7" t="s">
        <v>58</v>
      </c>
      <c r="D4" s="8" t="s">
        <v>59</v>
      </c>
    </row>
    <row r="5" spans="1:7">
      <c r="A5" s="7" t="s">
        <v>60</v>
      </c>
      <c r="B5" s="10">
        <f>シート１_青色申告決算書!E77</f>
        <v>0</v>
      </c>
      <c r="C5" s="10">
        <f>シート１_青色申告決算書!H77</f>
        <v>0</v>
      </c>
      <c r="D5" s="61" t="str">
        <f>IFERROR(ROUND((C5-B5)/ABS(B5)*100,1),"")</f>
        <v/>
      </c>
    </row>
    <row r="6" spans="1:7">
      <c r="A6" s="7" t="s">
        <v>61</v>
      </c>
      <c r="B6" s="10">
        <f>シート１_青色申告決算書!E78</f>
        <v>0</v>
      </c>
      <c r="C6" s="10" t="str">
        <f>シート１_青色申告決算書!H78</f>
        <v/>
      </c>
      <c r="D6" s="61" t="str">
        <f>IFERROR(ROUND((C6-B6)/ABS(B6)*100,1),"")</f>
        <v/>
      </c>
    </row>
    <row r="7" spans="1:7">
      <c r="A7" s="7" t="s">
        <v>62</v>
      </c>
      <c r="B7" s="10" t="str">
        <f>IFERROR(ROUND(B5/B6,0),"")</f>
        <v/>
      </c>
      <c r="C7" s="10" t="str">
        <f>IFERROR(ROUND(C5/C6,0),"")</f>
        <v/>
      </c>
      <c r="D7" s="61" t="str">
        <f>IFERROR(ROUND((C7-B7)/ABS(B7)*100,1),"")</f>
        <v/>
      </c>
    </row>
    <row r="8" spans="1:7">
      <c r="A8" s="5"/>
      <c r="B8" s="5"/>
      <c r="C8" s="5"/>
      <c r="D8" s="11" t="str">
        <f>IF(OR(D7&lt;5,D7=""),"NG","OK")</f>
        <v>NG</v>
      </c>
    </row>
    <row r="9" spans="1:7">
      <c r="A9" s="6" t="s">
        <v>63</v>
      </c>
      <c r="B9" s="5"/>
      <c r="C9" s="5"/>
      <c r="D9" s="5"/>
    </row>
    <row r="10" spans="1:7" ht="52.5">
      <c r="A10" s="7" t="s">
        <v>64</v>
      </c>
      <c r="B10" s="8" t="s">
        <v>65</v>
      </c>
      <c r="C10" s="5"/>
      <c r="D10" s="5"/>
    </row>
    <row r="11" spans="1:7">
      <c r="A11" s="7" t="s">
        <v>76</v>
      </c>
      <c r="B11" s="63">
        <f>シート１_青色申告決算書!E82/1000000</f>
        <v>0</v>
      </c>
      <c r="C11" s="5"/>
      <c r="D11" s="5"/>
    </row>
    <row r="12" spans="1:7">
      <c r="A12" s="7" t="s">
        <v>77</v>
      </c>
      <c r="B12" s="63" t="str">
        <f>IFERROR(シート１_青色申告決算書!H82/1000000,"")</f>
        <v/>
      </c>
      <c r="C12" s="5"/>
      <c r="D12" s="5"/>
    </row>
    <row r="13" spans="1:7">
      <c r="A13" s="5"/>
      <c r="B13" s="11" t="str">
        <f>IF(B12="","NG",IF(AND(B12-B11&gt;=0,B12&gt;0),"OK","NG"))</f>
        <v>NG</v>
      </c>
      <c r="C13" s="5"/>
      <c r="D13" s="5"/>
    </row>
    <row r="14" spans="1:7">
      <c r="A14" s="5"/>
      <c r="B14" s="5"/>
      <c r="C14" s="5"/>
      <c r="D14" s="9"/>
    </row>
    <row r="15" spans="1:7">
      <c r="A15" s="4" t="s">
        <v>67</v>
      </c>
      <c r="B15" s="5"/>
      <c r="C15" s="5"/>
      <c r="D15" s="9"/>
    </row>
    <row r="16" spans="1:7">
      <c r="A16" s="6" t="s">
        <v>57</v>
      </c>
      <c r="B16" s="5"/>
      <c r="C16" s="5"/>
      <c r="D16" s="5"/>
    </row>
    <row r="17" spans="1:7" ht="52.5">
      <c r="A17" s="7"/>
      <c r="B17" s="8" t="s">
        <v>132</v>
      </c>
      <c r="C17" s="7" t="s">
        <v>58</v>
      </c>
      <c r="D17" s="8" t="s">
        <v>59</v>
      </c>
    </row>
    <row r="18" spans="1:7">
      <c r="A18" s="7" t="s">
        <v>60</v>
      </c>
      <c r="B18" s="10">
        <f>シート１_青色申告決算書!F77</f>
        <v>0</v>
      </c>
      <c r="C18" s="10">
        <f>シート１_青色申告決算書!H77</f>
        <v>0</v>
      </c>
      <c r="D18" s="61" t="str">
        <f>IFERROR(ROUND((C18-B18)/ABS(B18)*100,1),"")</f>
        <v/>
      </c>
    </row>
    <row r="19" spans="1:7">
      <c r="A19" s="7" t="s">
        <v>61</v>
      </c>
      <c r="B19" s="10" t="str">
        <f>シート１_青色申告決算書!F78</f>
        <v/>
      </c>
      <c r="C19" s="10" t="str">
        <f>シート１_青色申告決算書!H78</f>
        <v/>
      </c>
      <c r="D19" s="61" t="str">
        <f>IFERROR(ROUND((C19-B19)/ABS(B19)*100,1),"")</f>
        <v/>
      </c>
    </row>
    <row r="20" spans="1:7">
      <c r="A20" s="7" t="s">
        <v>62</v>
      </c>
      <c r="B20" s="10" t="str">
        <f>IFERROR(ROUND(B18/B19,0),"")</f>
        <v/>
      </c>
      <c r="C20" s="10" t="str">
        <f>IFERROR(ROUND(C18/C19,0),"")</f>
        <v/>
      </c>
      <c r="D20" s="61" t="str">
        <f>IFERROR(ROUND((C20-B20)/ABS(B20)*100,1),"")</f>
        <v/>
      </c>
    </row>
    <row r="21" spans="1:7">
      <c r="A21" s="5"/>
      <c r="B21" s="5"/>
      <c r="C21" s="5"/>
      <c r="D21" s="11" t="str">
        <f>IF(D20="","NG",IF(D20&gt;5,"OK","NG"))</f>
        <v>NG</v>
      </c>
    </row>
    <row r="22" spans="1:7">
      <c r="A22" s="6" t="s">
        <v>63</v>
      </c>
      <c r="B22" s="5"/>
      <c r="C22" s="5"/>
      <c r="D22" s="5"/>
    </row>
    <row r="23" spans="1:7" ht="52.5">
      <c r="A23" s="7" t="s">
        <v>64</v>
      </c>
      <c r="B23" s="8" t="s">
        <v>65</v>
      </c>
      <c r="C23" s="5"/>
      <c r="D23" s="5"/>
    </row>
    <row r="24" spans="1:7">
      <c r="A24" s="7" t="s">
        <v>78</v>
      </c>
      <c r="B24" s="62">
        <f>シート１_青色申告決算書!F82/1000000</f>
        <v>0</v>
      </c>
      <c r="C24" s="5"/>
      <c r="D24" s="5"/>
    </row>
    <row r="25" spans="1:7">
      <c r="A25" s="7" t="s">
        <v>77</v>
      </c>
      <c r="B25" s="62" t="str">
        <f>IFERROR(シート１_青色申告決算書!H82/1000000,"")</f>
        <v/>
      </c>
      <c r="C25" s="5"/>
      <c r="D25" s="5"/>
    </row>
    <row r="26" spans="1:7">
      <c r="A26" s="5"/>
      <c r="B26" s="11" t="str">
        <f>IF(B25="","NG",IF(AND(B25-B24&gt;=0,B25&gt;0),"OK","NG"))</f>
        <v>NG</v>
      </c>
      <c r="C26" s="5"/>
      <c r="D26" s="5"/>
    </row>
    <row r="28" spans="1:7" s="69" customFormat="1" ht="17.5">
      <c r="A28" s="197" t="s">
        <v>158</v>
      </c>
      <c r="B28" s="194"/>
      <c r="C28" s="195"/>
      <c r="D28" s="195"/>
      <c r="E28" s="196"/>
      <c r="F28" s="196"/>
      <c r="G28" s="196"/>
    </row>
    <row r="29" spans="1:7" s="69" customFormat="1" ht="17.5">
      <c r="A29" s="5"/>
      <c r="B29" s="68"/>
      <c r="C29" s="5"/>
      <c r="D29" s="5"/>
    </row>
    <row r="30" spans="1:7" s="69" customFormat="1" ht="17.5">
      <c r="A30" s="78"/>
      <c r="B30" s="79" t="s">
        <v>148</v>
      </c>
      <c r="C30" s="80"/>
      <c r="D30" s="119" t="s">
        <v>183</v>
      </c>
      <c r="E30" s="81"/>
      <c r="F30" s="82" t="s">
        <v>149</v>
      </c>
      <c r="G30" s="83" t="s">
        <v>150</v>
      </c>
    </row>
    <row r="31" spans="1:7" s="69" customFormat="1" ht="17.5">
      <c r="A31" s="84" t="s">
        <v>159</v>
      </c>
      <c r="B31" s="85"/>
      <c r="C31" s="86" t="s">
        <v>151</v>
      </c>
      <c r="D31" s="84"/>
      <c r="E31" s="87" t="s">
        <v>151</v>
      </c>
      <c r="F31" s="88"/>
      <c r="G31" s="89"/>
    </row>
    <row r="32" spans="1:7" s="69" customFormat="1" ht="17.5">
      <c r="A32" s="70" t="s">
        <v>160</v>
      </c>
      <c r="B32" s="90">
        <f>IF(シート２_経営実績・計画把握表!E46="","",シート２_経営実績・計画把握表!E46)</f>
        <v>0</v>
      </c>
      <c r="C32" s="91" t="str">
        <f>IFERROR(ROUND(B32/B$35,1),"")</f>
        <v/>
      </c>
      <c r="D32" s="92">
        <f>IF(シート２_経営実績・計画把握表!I46="","",シート２_経営実績・計画把握表!I46)</f>
        <v>0</v>
      </c>
      <c r="E32" s="93" t="str">
        <f>IFERROR(ROUND(D32/D$35,1),"")</f>
        <v/>
      </c>
      <c r="F32" s="94" t="str">
        <f>IFERROR(ROUND((E32-C32)/ABS(C32)*100,1),"")</f>
        <v/>
      </c>
      <c r="G32" s="95" t="str">
        <f>IF(F32="","NG",IF(F32&gt;5,"OK","NG"))</f>
        <v>NG</v>
      </c>
    </row>
    <row r="33" spans="1:7" s="69" customFormat="1" ht="17.5">
      <c r="A33" s="70" t="s">
        <v>142</v>
      </c>
      <c r="B33" s="90">
        <f>IF(シート２_経営実績・計画把握表!E45="","",シート２_経営実績・計画把握表!E45)</f>
        <v>0</v>
      </c>
      <c r="C33" s="96" t="str">
        <f>IFERROR(ROUND(B33/B$35,1),"")</f>
        <v/>
      </c>
      <c r="D33" s="92">
        <f>IF(シート２_経営実績・計画把握表!I45="","",シート２_経営実績・計画把握表!I45)</f>
        <v>0</v>
      </c>
      <c r="E33" s="97" t="str">
        <f>IFERROR(ROUND(D33/D$35,1),"")</f>
        <v/>
      </c>
      <c r="F33" s="94" t="str">
        <f>IFERROR(ROUND((E33-C33)/ABS(C33)*100,1),"")</f>
        <v/>
      </c>
      <c r="G33" s="95" t="str">
        <f>IF(F33="","NG",IF(F33&gt;5,"OK","NG"))</f>
        <v>NG</v>
      </c>
    </row>
    <row r="34" spans="1:7" s="69" customFormat="1" ht="17.5">
      <c r="A34" s="70" t="s">
        <v>152</v>
      </c>
      <c r="B34" s="98">
        <f>IF(シート２_経営実績・計画把握表!E44="","",シート２_経営実績・計画把握表!E44)</f>
        <v>0</v>
      </c>
      <c r="C34" s="99" t="str">
        <f t="shared" ref="C34" si="0">IFERROR(ROUND(B34/B$35,3),"")</f>
        <v/>
      </c>
      <c r="D34" s="100">
        <f>IF(シート２_経営実績・計画把握表!I44="","",シート２_経営実績・計画把握表!I44)</f>
        <v>0</v>
      </c>
      <c r="E34" s="101" t="str">
        <f>IFERROR(ROUND(D34/D$35,3),"")</f>
        <v/>
      </c>
      <c r="F34" s="94" t="str">
        <f>IFERROR(ROUND((E34-C34)/ABS(C34)*100,1),"")</f>
        <v/>
      </c>
      <c r="G34" s="95" t="str">
        <f t="shared" ref="G34" si="1">IF(F34="","NG",IF(F34&gt;5,"OK","NG"))</f>
        <v>NG</v>
      </c>
    </row>
    <row r="35" spans="1:7" s="69" customFormat="1" ht="17.5">
      <c r="A35" s="72" t="s">
        <v>143</v>
      </c>
      <c r="B35" s="102" t="str">
        <f>IF(シート１_青色申告決算書!E78="","",シート１_青色申告決算書!E78)</f>
        <v/>
      </c>
      <c r="C35" s="103"/>
      <c r="D35" s="104" t="str">
        <f>IF(シート１_青色申告決算書!H78="","",シート１_青色申告決算書!H78)</f>
        <v/>
      </c>
      <c r="E35" s="105"/>
      <c r="F35" s="106"/>
      <c r="G35" s="107"/>
    </row>
    <row r="36" spans="1:7" s="69" customFormat="1" ht="17.5">
      <c r="D36" s="267" t="s">
        <v>184</v>
      </c>
    </row>
    <row r="37" spans="1:7" s="69" customFormat="1" ht="17.5">
      <c r="A37" s="108" t="s">
        <v>179</v>
      </c>
      <c r="B37" s="109"/>
      <c r="C37" s="109"/>
      <c r="D37" s="109"/>
      <c r="E37" s="109"/>
      <c r="F37" s="109"/>
      <c r="G37" s="110"/>
    </row>
    <row r="38" spans="1:7" s="69" customFormat="1" ht="17.5">
      <c r="A38" s="70"/>
      <c r="B38" s="267" t="s">
        <v>144</v>
      </c>
      <c r="D38" s="111" t="s">
        <v>161</v>
      </c>
      <c r="F38" s="111" t="s">
        <v>182</v>
      </c>
      <c r="G38" s="71"/>
    </row>
    <row r="39" spans="1:7" s="69" customFormat="1" ht="17.5">
      <c r="A39" s="75" t="s">
        <v>145</v>
      </c>
      <c r="B39" s="76">
        <v>0.05</v>
      </c>
      <c r="C39" s="73" t="s">
        <v>146</v>
      </c>
      <c r="D39" s="112" t="str">
        <f>C32</f>
        <v/>
      </c>
      <c r="E39" s="73" t="s">
        <v>153</v>
      </c>
      <c r="F39" s="113" t="str">
        <f>IFERROR(ROUND(D39*B39+D39,1),"")</f>
        <v/>
      </c>
      <c r="G39" s="74" t="s">
        <v>154</v>
      </c>
    </row>
    <row r="40" spans="1:7" s="69" customFormat="1" ht="17.5">
      <c r="B40" s="77"/>
    </row>
    <row r="41" spans="1:7" s="69" customFormat="1" ht="17.5">
      <c r="A41" s="108" t="s">
        <v>180</v>
      </c>
      <c r="B41" s="114"/>
      <c r="C41" s="109"/>
      <c r="D41" s="109"/>
      <c r="E41" s="109"/>
      <c r="F41" s="109"/>
      <c r="G41" s="110"/>
    </row>
    <row r="42" spans="1:7" s="69" customFormat="1" ht="17.5">
      <c r="A42" s="70"/>
      <c r="B42" s="267" t="s">
        <v>144</v>
      </c>
      <c r="D42" s="111" t="s">
        <v>147</v>
      </c>
      <c r="F42" s="111" t="s">
        <v>155</v>
      </c>
      <c r="G42" s="71"/>
    </row>
    <row r="43" spans="1:7" s="69" customFormat="1" ht="17.5">
      <c r="A43" s="75" t="s">
        <v>145</v>
      </c>
      <c r="B43" s="76">
        <v>0.05</v>
      </c>
      <c r="C43" s="73" t="s">
        <v>146</v>
      </c>
      <c r="D43" s="115" t="str">
        <f>C33</f>
        <v/>
      </c>
      <c r="E43" s="73" t="s">
        <v>153</v>
      </c>
      <c r="F43" s="116" t="str">
        <f>IFERROR(ROUND(D43*B43+D43,1),"")</f>
        <v/>
      </c>
      <c r="G43" s="74" t="s">
        <v>154</v>
      </c>
    </row>
    <row r="44" spans="1:7" s="69" customFormat="1" ht="17.5">
      <c r="B44" s="77"/>
    </row>
    <row r="45" spans="1:7" s="69" customFormat="1" ht="17.5">
      <c r="A45" s="108" t="s">
        <v>181</v>
      </c>
      <c r="B45" s="109"/>
      <c r="C45" s="109"/>
      <c r="D45" s="109"/>
      <c r="E45" s="109"/>
      <c r="F45" s="109"/>
      <c r="G45" s="110"/>
    </row>
    <row r="46" spans="1:7" s="69" customFormat="1" ht="17.5">
      <c r="A46" s="70"/>
      <c r="B46" s="267" t="s">
        <v>144</v>
      </c>
      <c r="D46" s="111" t="s">
        <v>156</v>
      </c>
      <c r="F46" s="111" t="s">
        <v>157</v>
      </c>
      <c r="G46" s="71"/>
    </row>
    <row r="47" spans="1:7" s="69" customFormat="1" ht="17.5">
      <c r="A47" s="75" t="s">
        <v>145</v>
      </c>
      <c r="B47" s="76">
        <v>0.05</v>
      </c>
      <c r="C47" s="73" t="s">
        <v>146</v>
      </c>
      <c r="D47" s="117" t="str">
        <f>C34</f>
        <v/>
      </c>
      <c r="E47" s="73" t="s">
        <v>153</v>
      </c>
      <c r="F47" s="118" t="str">
        <f>IFERROR(ROUND(D47*B47+D47,3),"")</f>
        <v/>
      </c>
      <c r="G47" s="74" t="s">
        <v>154</v>
      </c>
    </row>
  </sheetData>
  <sheetProtection sheet="1" formatCells="0" formatColumns="0" formatRows="0" insertColumns="0" insertRows="0" deleteColumns="0" deleteRows="0" sort="0"/>
  <phoneticPr fontId="1"/>
  <dataValidations count="2">
    <dataValidation type="list" allowBlank="1" showInputMessage="1" showErrorMessage="1" sqref="B39 B43 B47" xr:uid="{9B8BC45F-EC57-4A0D-B56B-9F627959C0B5}">
      <formula1>"5%,9%,13%,16%,20%"</formula1>
    </dataValidation>
    <dataValidation type="list" allowBlank="1" showInputMessage="1" showErrorMessage="1" sqref="B44" xr:uid="{AFFA335B-9F11-4D90-9BBB-1BB64F4E9A9B}">
      <formula1>"5%,10%,20%"</formula1>
    </dataValidation>
  </dataValidations>
  <pageMargins left="0.7" right="0.7" top="0.75" bottom="0.75" header="0.3" footer="0.3"/>
  <pageSetup paperSize="9" scale="63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D31A70B27CD834BAF6AD1C3DB27EE84" ma:contentTypeVersion="17" ma:contentTypeDescription="新しいドキュメントを作成します。" ma:contentTypeScope="" ma:versionID="b3f9cd6013da3f89b13c72516f041b95">
  <xsd:schema xmlns:xsd="http://www.w3.org/2001/XMLSchema" xmlns:xs="http://www.w3.org/2001/XMLSchema" xmlns:p="http://schemas.microsoft.com/office/2006/metadata/properties" xmlns:ns2="a1a8d0ca-bdf7-47ae-9354-bb12f94800fb" xmlns:ns3="f64a651d-62e0-4d4f-83e2-4e87fd44fa6c" targetNamespace="http://schemas.microsoft.com/office/2006/metadata/properties" ma:root="true" ma:fieldsID="f48791dee575b058f32b37ab6f314cec" ns2:_="" ns3:_="">
    <xsd:import namespace="a1a8d0ca-bdf7-47ae-9354-bb12f94800fb"/>
    <xsd:import namespace="f64a651d-62e0-4d4f-83e2-4e87fd44fa6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a8d0ca-bdf7-47ae-9354-bb12f94800f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4a651d-62e0-4d4f-83e2-4e87fd44fa6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dd8d238-25fa-48bb-8cdd-0f411afd2a75}" ma:internalName="TaxCatchAll" ma:showField="CatchAllData" ma:web="f64a651d-62e0-4d4f-83e2-4e87fd44fa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1a8d0ca-bdf7-47ae-9354-bb12f94800fb">
      <Terms xmlns="http://schemas.microsoft.com/office/infopath/2007/PartnerControls"/>
    </lcf76f155ced4ddcb4097134ff3c332f>
    <_x4f5c__x6210__x65e5__x6642_ xmlns="a1a8d0ca-bdf7-47ae-9354-bb12f94800fb" xsi:nil="true"/>
    <TaxCatchAll xmlns="f64a651d-62e0-4d4f-83e2-4e87fd44fa6c" xsi:nil="true"/>
  </documentManagement>
</p:properties>
</file>

<file path=customXml/itemProps1.xml><?xml version="1.0" encoding="utf-8"?>
<ds:datastoreItem xmlns:ds="http://schemas.openxmlformats.org/officeDocument/2006/customXml" ds:itemID="{854747EA-A400-4049-A276-0F6D1E7C4AF4}"/>
</file>

<file path=customXml/itemProps2.xml><?xml version="1.0" encoding="utf-8"?>
<ds:datastoreItem xmlns:ds="http://schemas.openxmlformats.org/officeDocument/2006/customXml" ds:itemID="{CC37EE57-9E10-450E-82D1-8EB3A7657EF2}"/>
</file>

<file path=customXml/itemProps3.xml><?xml version="1.0" encoding="utf-8"?>
<ds:datastoreItem xmlns:ds="http://schemas.openxmlformats.org/officeDocument/2006/customXml" ds:itemID="{E327AF11-3326-4FDA-BA80-3D2500DDA1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シート１_青色申告決算書</vt:lpstr>
      <vt:lpstr>シート２_経営実績・計画把握表</vt:lpstr>
      <vt:lpstr>シート３_計画書への転記用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2026-07-22T07:23:36Z</dcterms:created>
  <dcterms:modified xsi:type="dcterms:W3CDTF">2026-07-22T07:28:49Z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0x010100AD31A70B27CD834BAF6AD1C3DB27EE84</vt:lpwstr>
  </property>
</Properties>
</file>