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0"/>
  </bookViews>
  <sheets>
    <sheet name="Sheet1" sheetId="1" r:id="rId1"/>
  </sheets>
  <definedNames/>
  <calcPr fullCalcOnLoad="1"/>
</workbook>
</file>

<file path=xl/sharedStrings.xml><?xml version="1.0" encoding="utf-8"?>
<sst xmlns="http://schemas.openxmlformats.org/spreadsheetml/2006/main" count="644" uniqueCount="332">
  <si>
    <t>ａ　作付増加効果</t>
  </si>
  <si>
    <t>作物名</t>
  </si>
  <si>
    <t>現在</t>
  </si>
  <si>
    <t>計画</t>
  </si>
  <si>
    <t>現在単収</t>
  </si>
  <si>
    <t>計画単収</t>
  </si>
  <si>
    <t>年効果額</t>
  </si>
  <si>
    <t>純益率</t>
  </si>
  <si>
    <t>(千円)</t>
  </si>
  <si>
    <t>効果発生面積</t>
  </si>
  <si>
    <t>ａ　林産物利用増進効果</t>
  </si>
  <si>
    <t>林産物名</t>
  </si>
  <si>
    <t>現在作付面積</t>
  </si>
  <si>
    <t>計画作付面積</t>
  </si>
  <si>
    <t>作付面積増減</t>
  </si>
  <si>
    <t>現在生産物単価</t>
  </si>
  <si>
    <t>按分率</t>
  </si>
  <si>
    <t>ｂ　単収増加効果</t>
  </si>
  <si>
    <t>単収増加</t>
  </si>
  <si>
    <t>ｃ　品質等向上効果</t>
  </si>
  <si>
    <t>（データの出典）</t>
  </si>
  <si>
    <t>効果項目</t>
  </si>
  <si>
    <t>（千円）</t>
  </si>
  <si>
    <t>年平均利用増加見込量</t>
  </si>
  <si>
    <t>現在の林産物市場価格</t>
  </si>
  <si>
    <t>現在の伐採、採取・搬出・輸送経費</t>
  </si>
  <si>
    <t>ｂ　林産物生産増進効果</t>
  </si>
  <si>
    <t>ｃ　林産物販売促進効果</t>
  </si>
  <si>
    <t>林産物販売量</t>
  </si>
  <si>
    <t>林産物市場価格</t>
  </si>
  <si>
    <t>計画販売経費</t>
  </si>
  <si>
    <t>ａ　生産増加効果</t>
  </si>
  <si>
    <t>魚種名</t>
  </si>
  <si>
    <t>現在の生産量</t>
  </si>
  <si>
    <t>計画の生産量</t>
  </si>
  <si>
    <t>現在の単価</t>
  </si>
  <si>
    <t>利益率</t>
  </si>
  <si>
    <t>ｂ　魚価向上効果</t>
  </si>
  <si>
    <t>水産物名</t>
  </si>
  <si>
    <t>計画の単価</t>
  </si>
  <si>
    <t>現在の価格</t>
  </si>
  <si>
    <t>計画の価格</t>
  </si>
  <si>
    <t>計画の取扱数量</t>
  </si>
  <si>
    <t>労賃単価</t>
  </si>
  <si>
    <t>(データの出典)</t>
  </si>
  <si>
    <t>(年)</t>
  </si>
  <si>
    <t>現在年平均維持管理費</t>
  </si>
  <si>
    <t>計画年平均維持管理費</t>
  </si>
  <si>
    <t>井戸等の建設費</t>
  </si>
  <si>
    <t>井戸等の維持管理費</t>
  </si>
  <si>
    <t>水質検査費</t>
  </si>
  <si>
    <t>ａ　悪臭防止効果</t>
  </si>
  <si>
    <t>１戸当たり年平均薬剤散布回数</t>
  </si>
  <si>
    <t>対象戸数</t>
  </si>
  <si>
    <t>１回当たり薬剤散布量</t>
  </si>
  <si>
    <t>薬剤散布単価</t>
  </si>
  <si>
    <t>ｂ　害虫防止効果</t>
  </si>
  <si>
    <t>（１）農林水産物販売促進効果</t>
  </si>
  <si>
    <t>農林水産物名</t>
  </si>
  <si>
    <t>現在販売量</t>
  </si>
  <si>
    <t>計画販売量</t>
  </si>
  <si>
    <t>計画販売単価</t>
  </si>
  <si>
    <t>生産に係る経費</t>
  </si>
  <si>
    <t>（２）農林水産物流通・販売経費節減効果</t>
  </si>
  <si>
    <t>現在流通・販売経費</t>
  </si>
  <si>
    <t>計画流通・販売経費</t>
  </si>
  <si>
    <t>交流施設利用内容</t>
  </si>
  <si>
    <t>利用単位</t>
  </si>
  <si>
    <t>単位</t>
  </si>
  <si>
    <t>利用期間</t>
  </si>
  <si>
    <t>利用単価</t>
  </si>
  <si>
    <t>活動内容</t>
  </si>
  <si>
    <t>活動時間</t>
  </si>
  <si>
    <t>活動人数</t>
  </si>
  <si>
    <t>加工品等販売額</t>
  </si>
  <si>
    <t>原材料費</t>
  </si>
  <si>
    <t>計</t>
  </si>
  <si>
    <t>販売品目</t>
  </si>
  <si>
    <t>販売額</t>
  </si>
  <si>
    <t>イベントに係る施設効果割合</t>
  </si>
  <si>
    <t>（４）地域関連産業波及効果</t>
  </si>
  <si>
    <t>地域関連業者名</t>
  </si>
  <si>
    <t>現在取引額</t>
  </si>
  <si>
    <t>計画取引額</t>
  </si>
  <si>
    <t>（%）</t>
  </si>
  <si>
    <t>新規常勤雇用人数</t>
  </si>
  <si>
    <t>新規非常勤雇用人数</t>
  </si>
  <si>
    <t>営業日数</t>
  </si>
  <si>
    <t>年間利用者数（大人）</t>
  </si>
  <si>
    <t>施設を利用することにより地域材を利用した住宅を建築するようになる者の割合</t>
  </si>
  <si>
    <t>木造住宅と非木造住宅の単位面積当たり木材利用料の差</t>
  </si>
  <si>
    <t>木材住宅の平均的延床面積</t>
  </si>
  <si>
    <t>（㎥/㎡）</t>
  </si>
  <si>
    <t>（千円/㎥）</t>
  </si>
  <si>
    <t>施設の整備を契機として建設が見込まれる木造公共施設の数</t>
  </si>
  <si>
    <t>施設と同規模の木造公共施設と非木造公共施設の単位面積当たり木材利用量の差</t>
  </si>
  <si>
    <t>当該施設の延床面積</t>
  </si>
  <si>
    <t>当該施設の整備に要する１㎥当たり木材費</t>
  </si>
  <si>
    <t>当該施設の還元率</t>
  </si>
  <si>
    <t>（施設）</t>
  </si>
  <si>
    <t>（年）</t>
  </si>
  <si>
    <t>ａ　生産減収被害防止効果</t>
  </si>
  <si>
    <t>受益面積</t>
  </si>
  <si>
    <t>被害面積率</t>
  </si>
  <si>
    <t>被害単収</t>
  </si>
  <si>
    <t>現在単価</t>
  </si>
  <si>
    <t>ｂ　品質低下被害防止効果</t>
  </si>
  <si>
    <t>平年単収</t>
  </si>
  <si>
    <t>平年収穫量</t>
  </si>
  <si>
    <t>被害率</t>
  </si>
  <si>
    <t>ｃ　生産阻害等防止効果</t>
  </si>
  <si>
    <t>被害見込率</t>
  </si>
  <si>
    <t>ｄ　生産基盤被害防止効果</t>
  </si>
  <si>
    <t>生産基盤名</t>
  </si>
  <si>
    <t>受益基盤面積</t>
  </si>
  <si>
    <t>被害箇所率</t>
  </si>
  <si>
    <t>修復単価</t>
  </si>
  <si>
    <t>平均単価</t>
  </si>
  <si>
    <t>耐用年数</t>
  </si>
  <si>
    <t>(ha)</t>
  </si>
  <si>
    <t>ａ　生産維持効果</t>
  </si>
  <si>
    <t>仮想減少面積</t>
  </si>
  <si>
    <t>ｂ　生産基盤維持保全効果</t>
  </si>
  <si>
    <t>仮想減少基盤面積</t>
  </si>
  <si>
    <t>ａ　生産経費節減効果</t>
  </si>
  <si>
    <t>被害生産経費</t>
  </si>
  <si>
    <t>平年生産経費</t>
  </si>
  <si>
    <t>ｂ　生産労働費節減効果</t>
  </si>
  <si>
    <t>被害労働時間</t>
  </si>
  <si>
    <t>平年労働時間</t>
  </si>
  <si>
    <t>ｃ　被害防止労働費等節減効果</t>
  </si>
  <si>
    <t>施設等名</t>
  </si>
  <si>
    <t>施設等労働費</t>
  </si>
  <si>
    <t>既存施設等労働費</t>
  </si>
  <si>
    <t>施設等委託費</t>
  </si>
  <si>
    <t>既存施設等委託費</t>
  </si>
  <si>
    <t>鳥獣等処理費</t>
  </si>
  <si>
    <t>年効果額（千円）</t>
  </si>
  <si>
    <t>還元率</t>
  </si>
  <si>
    <t>Ⅰ　年効果額</t>
  </si>
  <si>
    <t>Ⅱ　投資効率の算定</t>
  </si>
  <si>
    <t>１　年総効果額の総括</t>
  </si>
  <si>
    <t>１　農林漁業生産効果</t>
  </si>
  <si>
    <t>ｂ　漁価向上効果</t>
  </si>
  <si>
    <t>ｃ　生育阻害等防止効果</t>
  </si>
  <si>
    <t>年総効果額</t>
  </si>
  <si>
    <t>備　　　　考</t>
  </si>
  <si>
    <t>(注)該当しない項目は非表示にすること。</t>
  </si>
  <si>
    <t>２　総合耐用年数の算定</t>
  </si>
  <si>
    <t>事業費</t>
  </si>
  <si>
    <t>年事業費</t>
  </si>
  <si>
    <t>総合耐用年数</t>
  </si>
  <si>
    <t>(注）投資効率を１．０とみなした事業については、上表に含めない。</t>
  </si>
  <si>
    <t>３　廃用損失額</t>
  </si>
  <si>
    <t>金額</t>
  </si>
  <si>
    <t>４　投資効率の算定等</t>
  </si>
  <si>
    <t>総事業費</t>
  </si>
  <si>
    <t>妥当投資額</t>
  </si>
  <si>
    <t>廃用損失額</t>
  </si>
  <si>
    <t>投資効率</t>
  </si>
  <si>
    <t>区　　分</t>
  </si>
  <si>
    <t>数　　　値</t>
  </si>
  <si>
    <t>（１）投資効率の算定</t>
  </si>
  <si>
    <t>（２）投資効率を１．０とみなした施設等</t>
  </si>
  <si>
    <t>都市農村共生・対流総合対策交付金　費用対効果算定フォーム</t>
  </si>
  <si>
    <t>１　観光活用に係る効果</t>
  </si>
  <si>
    <t>①　　（ｔ）</t>
  </si>
  <si>
    <t>②　　（ｔ）</t>
  </si>
  <si>
    <t>③（千円/ｔ）</t>
  </si>
  <si>
    <t>④（千円/ｔ）</t>
  </si>
  <si>
    <t>(②-①)×(③-④)</t>
  </si>
  <si>
    <t>（３）農山漁村文化理解醸成効果</t>
  </si>
  <si>
    <t>２　観光活用に係る効果</t>
  </si>
  <si>
    <t>２　教育活用に係る効果</t>
  </si>
  <si>
    <t>（４）コミュニティ活動促進効果</t>
  </si>
  <si>
    <t>（５）地域資源加工効果</t>
  </si>
  <si>
    <t>①(千円)</t>
  </si>
  <si>
    <t>②(千円)</t>
  </si>
  <si>
    <t>③(千円)</t>
  </si>
  <si>
    <t>④(千円)</t>
  </si>
  <si>
    <t>年効果額
(千円)</t>
  </si>
  <si>
    <t>(③-④)-(①-②)</t>
  </si>
  <si>
    <t>（６）食文化継承効果</t>
  </si>
  <si>
    <t>（７）地域農林漁業等波及効果</t>
  </si>
  <si>
    <t>②　　　(%)</t>
  </si>
  <si>
    <t>③　　　(%)</t>
  </si>
  <si>
    <t>①×②×③</t>
  </si>
  <si>
    <t>郷土料理等販売額</t>
  </si>
  <si>
    <t>（１）農林水産物普及促進効果</t>
  </si>
  <si>
    <t>（２）農林漁業理解醸成効果</t>
  </si>
  <si>
    <t>（３）農林漁業技術継承効果</t>
  </si>
  <si>
    <t>（４）地域農林漁業等波及効果</t>
  </si>
  <si>
    <t>（１）定住促進効果</t>
  </si>
  <si>
    <t>３　定住・集住等環境整備に係る効果</t>
  </si>
  <si>
    <t>（２）集住促進効果</t>
  </si>
  <si>
    <t>（３）生活環境向上効果</t>
  </si>
  <si>
    <t>①簡易給水施設に係る効果</t>
  </si>
  <si>
    <t>②簡易排水施設に係る効果</t>
  </si>
  <si>
    <t>①被害防止効果</t>
  </si>
  <si>
    <t>（４）鳥獣被害防止等効果</t>
  </si>
  <si>
    <t>②生産維持効果</t>
  </si>
  <si>
    <t>③生産経費等節減効果</t>
  </si>
  <si>
    <t>④その他の効果</t>
  </si>
  <si>
    <t>４　地域産業の拡大効果</t>
  </si>
  <si>
    <t>（１）就業機会増加効果</t>
  </si>
  <si>
    <t>①　農業生産向上効果</t>
  </si>
  <si>
    <t>（２）農林漁業生産向上効果</t>
  </si>
  <si>
    <t>①農業生産向上効果</t>
  </si>
  <si>
    <t>②林業生産向上効果</t>
  </si>
  <si>
    <t>③漁業生産向上効果</t>
  </si>
  <si>
    <t>②　林業生産向上効果</t>
  </si>
  <si>
    <t>③　漁業生産向上効果</t>
  </si>
  <si>
    <t>①住宅における地域材需要拡大効果</t>
  </si>
  <si>
    <t>（３）地域材需要拡大効果</t>
  </si>
  <si>
    <t>②公共施設における地域材需要拡大効果</t>
  </si>
  <si>
    <t>５　維持管理費等節減効果</t>
  </si>
  <si>
    <t>５　維持管理費等節減効果</t>
  </si>
  <si>
    <t>②　　(人)</t>
  </si>
  <si>
    <t>①　　(hr)</t>
  </si>
  <si>
    <t>③(円/hr）</t>
  </si>
  <si>
    <r>
      <t>年効果額(千円</t>
    </r>
    <r>
      <rPr>
        <sz val="11"/>
        <rFont val="ＭＳ Ｐゴシック"/>
        <family val="3"/>
      </rPr>
      <t>)</t>
    </r>
  </si>
  <si>
    <t>①×②×③÷1000</t>
  </si>
  <si>
    <t>注）労賃単価は、主たる事業実施地域における地域別最低賃金時間額とする。</t>
  </si>
  <si>
    <t>①（人）</t>
  </si>
  <si>
    <t>(hr)</t>
  </si>
  <si>
    <t>②</t>
  </si>
  <si>
    <t>①　（千円/年）</t>
  </si>
  <si>
    <t>②　（千円/年）</t>
  </si>
  <si>
    <t>③（千円/年）</t>
  </si>
  <si>
    <t>②　（戸）</t>
  </si>
  <si>
    <t>①　（回/戸・年）</t>
  </si>
  <si>
    <t>③　（ｔ/回）</t>
  </si>
  <si>
    <t>①</t>
  </si>
  <si>
    <t>①-②</t>
  </si>
  <si>
    <t>(①×②×③÷2)÷1000</t>
  </si>
  <si>
    <r>
      <t>①+②</t>
    </r>
    <r>
      <rPr>
        <sz val="11"/>
        <rFont val="ＭＳ Ｐゴシック"/>
        <family val="3"/>
      </rPr>
      <t>+③</t>
    </r>
  </si>
  <si>
    <t>年効果額（千円）</t>
  </si>
  <si>
    <t>①×②×③×④</t>
  </si>
  <si>
    <t>①　　(ha)</t>
  </si>
  <si>
    <t>②　　(%)</t>
  </si>
  <si>
    <t>③　(t/ha）</t>
  </si>
  <si>
    <t>④　(t/ha）</t>
  </si>
  <si>
    <t>⑤　(千円/t)</t>
  </si>
  <si>
    <t>年効果額(千円)</t>
  </si>
  <si>
    <t>①×②×(④-③)×⑤</t>
  </si>
  <si>
    <t>被害単価(千円/t）</t>
  </si>
  <si>
    <t>③</t>
  </si>
  <si>
    <t>平年単価(千円/t）</t>
  </si>
  <si>
    <t>④</t>
  </si>
  <si>
    <r>
      <t>①×②×(④</t>
    </r>
    <r>
      <rPr>
        <sz val="11"/>
        <rFont val="ＭＳ Ｐゴシック"/>
        <family val="3"/>
      </rPr>
      <t>-③)</t>
    </r>
  </si>
  <si>
    <t>①　(ha)</t>
  </si>
  <si>
    <t>③　(t/ha)</t>
  </si>
  <si>
    <t>④　　　(%)</t>
  </si>
  <si>
    <t>①×②×③×④×⑤</t>
  </si>
  <si>
    <t>③(千円/ha）</t>
  </si>
  <si>
    <t>④(千円/ha）</t>
  </si>
  <si>
    <t>⑤　　　(年)</t>
  </si>
  <si>
    <r>
      <t>①×②×(③＋④÷⑤</t>
    </r>
    <r>
      <rPr>
        <sz val="11"/>
        <rFont val="ＭＳ Ｐゴシック"/>
        <family val="3"/>
      </rPr>
      <t>)</t>
    </r>
  </si>
  <si>
    <t>②(t/ha）</t>
  </si>
  <si>
    <t>③(千円/t）</t>
  </si>
  <si>
    <t>①×②×③×④</t>
  </si>
  <si>
    <t>②(千円/ha)</t>
  </si>
  <si>
    <t>③　　(年)</t>
  </si>
  <si>
    <t>①×②÷③</t>
  </si>
  <si>
    <t>年効果額(千円）</t>
  </si>
  <si>
    <r>
      <t>①×②×(③</t>
    </r>
    <r>
      <rPr>
        <sz val="11"/>
        <rFont val="ＭＳ Ｐゴシック"/>
        <family val="3"/>
      </rPr>
      <t>-④)</t>
    </r>
  </si>
  <si>
    <t>③(hr/ha）</t>
  </si>
  <si>
    <t>④(hr/ha）</t>
  </si>
  <si>
    <t>⑤(円/hr）</t>
  </si>
  <si>
    <r>
      <t>①×②×(③</t>
    </r>
    <r>
      <rPr>
        <sz val="11"/>
        <rFont val="ＭＳ Ｐゴシック"/>
        <family val="3"/>
      </rPr>
      <t>-④)×⑤÷1000</t>
    </r>
  </si>
  <si>
    <t>④　(千円)</t>
  </si>
  <si>
    <t>③　(千円)</t>
  </si>
  <si>
    <t>⑤　(千円)</t>
  </si>
  <si>
    <t>(②-①)＋(④-③)＋⑤</t>
  </si>
  <si>
    <t>①　（人）</t>
  </si>
  <si>
    <t>常勤雇用賃金
（千円/人年）</t>
  </si>
  <si>
    <t>③　（人）</t>
  </si>
  <si>
    <t>④　　（日）</t>
  </si>
  <si>
    <t>非常勤雇用賃金
（千円/人日）</t>
  </si>
  <si>
    <t>⑤</t>
  </si>
  <si>
    <t>①×②＋③×④×⑤</t>
  </si>
  <si>
    <t>①　　(ha)</t>
  </si>
  <si>
    <t>②　　(ha)</t>
  </si>
  <si>
    <r>
      <t>③=②</t>
    </r>
    <r>
      <rPr>
        <sz val="11"/>
        <rFont val="ＭＳ Ｐゴシック"/>
        <family val="3"/>
      </rPr>
      <t>-①</t>
    </r>
    <r>
      <rPr>
        <sz val="11"/>
        <rFont val="ＭＳ Ｐゴシック"/>
        <family val="3"/>
      </rPr>
      <t>(ha)</t>
    </r>
  </si>
  <si>
    <t xml:space="preserve"> ④　(t/ha)</t>
  </si>
  <si>
    <t>⑥　　　(%)</t>
  </si>
  <si>
    <t>⑦　　　(%)</t>
  </si>
  <si>
    <t>③×④×⑤×⑥×⑦</t>
  </si>
  <si>
    <t>①　(t/ha)</t>
  </si>
  <si>
    <t>②(t/ha)</t>
  </si>
  <si>
    <r>
      <t>③=②</t>
    </r>
    <r>
      <rPr>
        <sz val="11"/>
        <rFont val="ＭＳ Ｐゴシック"/>
        <family val="3"/>
      </rPr>
      <t>-</t>
    </r>
    <r>
      <rPr>
        <sz val="11"/>
        <rFont val="ＭＳ Ｐゴシック"/>
        <family val="3"/>
      </rPr>
      <t>①(t/ha)</t>
    </r>
  </si>
  <si>
    <t>④　　(ha)</t>
  </si>
  <si>
    <t>⑤(千円/t)</t>
  </si>
  <si>
    <t>⑥　　　(%)</t>
  </si>
  <si>
    <t>①　　　　　（㎥、ｔ）</t>
  </si>
  <si>
    <t>②　　（千円/㎥、ｔ）</t>
  </si>
  <si>
    <t>③　　（千円/㎥、ｔ）</t>
  </si>
  <si>
    <t>①×(②-③)</t>
  </si>
  <si>
    <t>①（㎥、ｔ）</t>
  </si>
  <si>
    <t>②　（千円/㎥、ｔ）</t>
  </si>
  <si>
    <t>③（㎥、ｔ）</t>
  </si>
  <si>
    <t>④　　　（千円/㎥、ｔ）</t>
  </si>
  <si>
    <t>⑤（千円）</t>
  </si>
  <si>
    <t>(③-①)×(④-②)-⑤</t>
  </si>
  <si>
    <t>④　　　(%)</t>
  </si>
  <si>
    <t>(②-①)×③×④</t>
  </si>
  <si>
    <t>①（千円/ｔ）</t>
  </si>
  <si>
    <t>②（千円/ｔ）</t>
  </si>
  <si>
    <t>③　　　（ｔ）</t>
  </si>
  <si>
    <t>(②-①)×③</t>
  </si>
  <si>
    <t>③　　（ｔ）</t>
  </si>
  <si>
    <t>④　　（㎡）</t>
  </si>
  <si>
    <t>製材品等の価格（千円/㎥）</t>
  </si>
  <si>
    <t>③　　（㎡）</t>
  </si>
  <si>
    <t>⑤　　（年）</t>
  </si>
  <si>
    <t>流通・販売経費</t>
  </si>
  <si>
    <t>（室・区画）</t>
  </si>
  <si>
    <t>利用数</t>
  </si>
  <si>
    <t>（hr・年・泊）</t>
  </si>
  <si>
    <t>（千円/hr・年・泊）</t>
  </si>
  <si>
    <t>注）体験施設等で販売されている農林水産物等の販売について記入する。</t>
  </si>
  <si>
    <t>研修内容</t>
  </si>
  <si>
    <t>研修人数</t>
  </si>
  <si>
    <t>１人当たり研修時間</t>
  </si>
  <si>
    <t>定住予定者の地域での
活動内容</t>
  </si>
  <si>
    <t>①　　(人)</t>
  </si>
  <si>
    <t>定住人口</t>
  </si>
  <si>
    <t>②(千円/年）</t>
  </si>
  <si>
    <t>①×②</t>
  </si>
  <si>
    <t>年間所得</t>
  </si>
  <si>
    <t>④（千円/t）</t>
  </si>
  <si>
    <t>コミュニティ活動の内容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</si>
</sst>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0;[Red]\-#,##0.000"/>
    <numFmt numFmtId="180" formatCode="#,##0.0000;[Red]\-#,##0.0000"/>
    <numFmt numFmtId="181" formatCode="#,##0.00000;[Red]\-#,##0.00000"/>
    <numFmt numFmtId="182" formatCode="#,##0.000000;[Red]\-#,##0.000000"/>
    <numFmt numFmtId="183" formatCode="#,##0.0000000;[Red]\-#,##0.0000000"/>
  </numFmts>
  <fonts count="42">
    <font>
      <sz val="11"/>
      <name val="ＭＳ Ｐゴシック"/>
      <family val="3"/>
    </font>
    <font>
      <sz val="6"/>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ＭＳ Ｐゴシック"/>
      <family val="3"/>
    </font>
    <font>
      <sz val="10"/>
      <color indexed="17"/>
      <name val="ＭＳ Ｐゴシック"/>
      <family val="3"/>
    </font>
    <font>
      <sz val="11"/>
      <color indexed="10"/>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u val="single"/>
      <sz val="11"/>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double"/>
    </border>
    <border diagonalDown="1">
      <left style="thin"/>
      <right style="thin"/>
      <top style="double"/>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139">
    <xf numFmtId="0" fontId="0" fillId="0" borderId="0" xfId="0" applyAlignment="1">
      <alignment vertical="center"/>
    </xf>
    <xf numFmtId="38" fontId="0" fillId="0" borderId="0" xfId="49" applyFont="1" applyAlignment="1">
      <alignment vertical="center"/>
    </xf>
    <xf numFmtId="38" fontId="0" fillId="33" borderId="10" xfId="49" applyFont="1" applyFill="1" applyBorder="1" applyAlignment="1">
      <alignment horizontal="center" vertical="center"/>
    </xf>
    <xf numFmtId="38" fontId="0" fillId="33" borderId="11" xfId="49" applyFont="1" applyFill="1" applyBorder="1" applyAlignment="1">
      <alignment horizontal="right" vertical="center"/>
    </xf>
    <xf numFmtId="38" fontId="0" fillId="0" borderId="0" xfId="49" applyFont="1" applyAlignment="1">
      <alignment horizontal="right" vertical="center"/>
    </xf>
    <xf numFmtId="38" fontId="0" fillId="0" borderId="12" xfId="49" applyFont="1" applyBorder="1" applyAlignment="1">
      <alignment vertical="center"/>
    </xf>
    <xf numFmtId="38" fontId="0" fillId="0" borderId="12" xfId="49" applyFont="1" applyBorder="1" applyAlignment="1">
      <alignment horizontal="center" vertical="center"/>
    </xf>
    <xf numFmtId="38" fontId="0" fillId="33" borderId="13" xfId="49" applyFont="1" applyFill="1" applyBorder="1" applyAlignment="1">
      <alignment horizontal="right" vertical="center"/>
    </xf>
    <xf numFmtId="38" fontId="0" fillId="33" borderId="10" xfId="49" applyFont="1" applyFill="1" applyBorder="1" applyAlignment="1">
      <alignment horizontal="center" vertical="center" wrapText="1"/>
    </xf>
    <xf numFmtId="38" fontId="0" fillId="33" borderId="10" xfId="49" applyFont="1" applyFill="1" applyBorder="1" applyAlignment="1">
      <alignment vertical="center" wrapText="1"/>
    </xf>
    <xf numFmtId="38" fontId="0" fillId="33" borderId="11" xfId="49" applyFont="1" applyFill="1" applyBorder="1" applyAlignment="1">
      <alignment horizontal="right" vertical="center" wrapText="1"/>
    </xf>
    <xf numFmtId="38" fontId="0" fillId="33" borderId="11" xfId="49" applyFont="1" applyFill="1" applyBorder="1" applyAlignment="1">
      <alignment horizontal="center" vertical="center"/>
    </xf>
    <xf numFmtId="9" fontId="0" fillId="0" borderId="12" xfId="49" applyNumberFormat="1" applyFont="1" applyBorder="1" applyAlignment="1">
      <alignment vertical="center"/>
    </xf>
    <xf numFmtId="38" fontId="0" fillId="33" borderId="14" xfId="49" applyFont="1" applyFill="1" applyBorder="1" applyAlignment="1">
      <alignment horizontal="right" vertical="center"/>
    </xf>
    <xf numFmtId="38" fontId="0" fillId="33" borderId="10" xfId="49" applyFont="1" applyFill="1" applyBorder="1" applyAlignment="1">
      <alignment vertical="center"/>
    </xf>
    <xf numFmtId="38" fontId="0" fillId="0" borderId="0" xfId="49" applyFont="1" applyAlignment="1">
      <alignment horizontal="center" vertical="center"/>
    </xf>
    <xf numFmtId="180" fontId="0" fillId="0" borderId="12" xfId="49" applyNumberFormat="1" applyFont="1" applyBorder="1" applyAlignment="1">
      <alignment vertical="center"/>
    </xf>
    <xf numFmtId="38" fontId="0" fillId="0" borderId="0" xfId="49" applyFont="1" applyAlignment="1">
      <alignment vertical="center" wrapText="1"/>
    </xf>
    <xf numFmtId="38" fontId="0" fillId="0" borderId="15" xfId="49" applyFont="1" applyBorder="1" applyAlignment="1">
      <alignment vertical="center" wrapText="1"/>
    </xf>
    <xf numFmtId="38" fontId="0" fillId="0" borderId="16" xfId="49" applyFont="1" applyBorder="1" applyAlignment="1">
      <alignment vertical="center"/>
    </xf>
    <xf numFmtId="38" fontId="0" fillId="0" borderId="17"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0" fillId="0" borderId="13"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0" fillId="0" borderId="11" xfId="49" applyFont="1" applyBorder="1" applyAlignment="1">
      <alignment vertical="center"/>
    </xf>
    <xf numFmtId="40" fontId="0" fillId="0" borderId="0" xfId="49" applyNumberFormat="1" applyFont="1" applyAlignment="1">
      <alignment vertical="center"/>
    </xf>
    <xf numFmtId="180" fontId="0" fillId="0" borderId="0" xfId="49" applyNumberFormat="1" applyFont="1" applyBorder="1" applyAlignment="1">
      <alignment vertical="center"/>
    </xf>
    <xf numFmtId="38" fontId="0" fillId="0" borderId="11" xfId="49" applyFont="1" applyFill="1" applyBorder="1" applyAlignment="1">
      <alignment vertical="center"/>
    </xf>
    <xf numFmtId="38" fontId="0" fillId="0" borderId="20" xfId="49" applyFont="1" applyFill="1" applyBorder="1" applyAlignment="1">
      <alignmen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0" fillId="0" borderId="0" xfId="49" applyFont="1" applyFill="1" applyBorder="1" applyAlignment="1">
      <alignment vertical="center"/>
    </xf>
    <xf numFmtId="38" fontId="0" fillId="0" borderId="23" xfId="49" applyFont="1" applyFill="1" applyBorder="1" applyAlignment="1">
      <alignment vertical="center"/>
    </xf>
    <xf numFmtId="38" fontId="0" fillId="0" borderId="15" xfId="49" applyFont="1" applyFill="1" applyBorder="1" applyAlignment="1">
      <alignment vertical="center"/>
    </xf>
    <xf numFmtId="38" fontId="0" fillId="0" borderId="26" xfId="49" applyFont="1" applyBorder="1" applyAlignment="1">
      <alignment vertical="center"/>
    </xf>
    <xf numFmtId="38" fontId="41" fillId="0" borderId="17" xfId="49" applyFont="1" applyBorder="1" applyAlignment="1">
      <alignment vertical="center"/>
    </xf>
    <xf numFmtId="38" fontId="0" fillId="34" borderId="18" xfId="49" applyFont="1" applyFill="1" applyBorder="1" applyAlignment="1">
      <alignment horizontal="center" vertical="center"/>
    </xf>
    <xf numFmtId="38" fontId="0" fillId="34" borderId="12" xfId="49" applyFont="1" applyFill="1" applyBorder="1" applyAlignment="1">
      <alignment horizontal="center" vertical="center"/>
    </xf>
    <xf numFmtId="38" fontId="0" fillId="0" borderId="18" xfId="49" applyFont="1" applyBorder="1" applyAlignment="1">
      <alignment vertical="center"/>
    </xf>
    <xf numFmtId="38" fontId="0" fillId="0" borderId="12" xfId="49" applyFont="1" applyBorder="1" applyAlignment="1">
      <alignment vertical="center"/>
    </xf>
    <xf numFmtId="38" fontId="0" fillId="0" borderId="18" xfId="49" applyFont="1" applyFill="1" applyBorder="1" applyAlignment="1">
      <alignment vertical="center"/>
    </xf>
    <xf numFmtId="38" fontId="0" fillId="0" borderId="13" xfId="49" applyFont="1" applyBorder="1" applyAlignment="1">
      <alignment vertical="center"/>
    </xf>
    <xf numFmtId="38" fontId="0" fillId="33" borderId="11" xfId="49" applyFont="1" applyFill="1" applyBorder="1" applyAlignment="1">
      <alignment horizontal="right" vertical="center"/>
    </xf>
    <xf numFmtId="38" fontId="0" fillId="33" borderId="10" xfId="49" applyFont="1" applyFill="1" applyBorder="1" applyAlignment="1">
      <alignment horizontal="center" vertical="center"/>
    </xf>
    <xf numFmtId="38" fontId="0" fillId="33" borderId="11" xfId="49" applyFont="1" applyFill="1" applyBorder="1" applyAlignment="1">
      <alignment horizontal="right" vertical="center" shrinkToFit="1"/>
    </xf>
    <xf numFmtId="38" fontId="0" fillId="0" borderId="0" xfId="49" applyFont="1" applyAlignment="1">
      <alignment vertical="center"/>
    </xf>
    <xf numFmtId="38" fontId="0" fillId="33" borderId="13" xfId="49" applyFont="1" applyFill="1" applyBorder="1" applyAlignment="1">
      <alignment horizontal="right" vertical="center"/>
    </xf>
    <xf numFmtId="38" fontId="0" fillId="33" borderId="14" xfId="49" applyFont="1" applyFill="1" applyBorder="1" applyAlignment="1">
      <alignment horizontal="right" vertical="center"/>
    </xf>
    <xf numFmtId="38" fontId="0" fillId="33" borderId="11" xfId="49" applyFont="1" applyFill="1" applyBorder="1" applyAlignment="1">
      <alignment horizontal="center" vertical="center"/>
    </xf>
    <xf numFmtId="38" fontId="0" fillId="33" borderId="11" xfId="49" applyFont="1" applyFill="1" applyBorder="1" applyAlignment="1">
      <alignment horizontal="center" vertical="center" shrinkToFit="1"/>
    </xf>
    <xf numFmtId="38" fontId="0" fillId="33" borderId="10" xfId="49" applyFont="1" applyFill="1" applyBorder="1" applyAlignment="1">
      <alignment horizontal="center" vertical="center" shrinkToFit="1"/>
    </xf>
    <xf numFmtId="38" fontId="0" fillId="0" borderId="16" xfId="49" applyFont="1" applyBorder="1" applyAlignment="1">
      <alignment horizontal="left" vertical="center"/>
    </xf>
    <xf numFmtId="38" fontId="0" fillId="0" borderId="18" xfId="49" applyFont="1" applyBorder="1" applyAlignment="1">
      <alignment horizontal="left" vertical="center"/>
    </xf>
    <xf numFmtId="38" fontId="0" fillId="0" borderId="16" xfId="49" applyFont="1" applyBorder="1" applyAlignment="1">
      <alignment horizontal="center" vertical="center"/>
    </xf>
    <xf numFmtId="38" fontId="0" fillId="0" borderId="18" xfId="49" applyFont="1" applyBorder="1" applyAlignment="1">
      <alignment horizontal="center" vertical="center"/>
    </xf>
    <xf numFmtId="38" fontId="0" fillId="0" borderId="23" xfId="49" applyFont="1" applyBorder="1" applyAlignment="1">
      <alignment horizontal="left" vertical="center"/>
    </xf>
    <xf numFmtId="38" fontId="0" fillId="0" borderId="24" xfId="49" applyFont="1" applyBorder="1" applyAlignment="1">
      <alignment horizontal="left" vertical="center"/>
    </xf>
    <xf numFmtId="38" fontId="0" fillId="0" borderId="25" xfId="49" applyFont="1" applyBorder="1" applyAlignment="1">
      <alignment horizontal="left" vertical="center"/>
    </xf>
    <xf numFmtId="38" fontId="0" fillId="0" borderId="14" xfId="49" applyFont="1" applyBorder="1" applyAlignment="1">
      <alignment horizontal="left" vertical="center"/>
    </xf>
    <xf numFmtId="38" fontId="0" fillId="0" borderId="26" xfId="49" applyFont="1" applyBorder="1" applyAlignment="1">
      <alignment horizontal="left" vertical="center"/>
    </xf>
    <xf numFmtId="38" fontId="0" fillId="0" borderId="13" xfId="49" applyFont="1" applyBorder="1" applyAlignment="1">
      <alignment horizontal="lef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14" xfId="49" applyFont="1" applyBorder="1" applyAlignment="1">
      <alignment vertical="center"/>
    </xf>
    <xf numFmtId="38" fontId="0" fillId="0" borderId="26" xfId="49" applyFont="1" applyBorder="1" applyAlignment="1">
      <alignment vertical="center"/>
    </xf>
    <xf numFmtId="38" fontId="0" fillId="0" borderId="13" xfId="49" applyFont="1" applyBorder="1" applyAlignment="1">
      <alignment vertical="center"/>
    </xf>
    <xf numFmtId="38" fontId="0" fillId="33" borderId="10" xfId="49" applyFont="1" applyFill="1" applyBorder="1" applyAlignment="1">
      <alignment horizontal="center" vertical="center"/>
    </xf>
    <xf numFmtId="38" fontId="0" fillId="33" borderId="11" xfId="49" applyFont="1" applyFill="1" applyBorder="1" applyAlignment="1">
      <alignment horizontal="center" vertical="center"/>
    </xf>
    <xf numFmtId="38" fontId="0" fillId="33" borderId="12" xfId="49" applyFont="1" applyFill="1" applyBorder="1" applyAlignment="1">
      <alignment horizontal="center" vertical="center"/>
    </xf>
    <xf numFmtId="38" fontId="0" fillId="0" borderId="17" xfId="49" applyFont="1" applyBorder="1" applyAlignment="1">
      <alignment horizontal="left" vertical="center"/>
    </xf>
    <xf numFmtId="38" fontId="0" fillId="0" borderId="16" xfId="49" applyFont="1" applyBorder="1" applyAlignment="1">
      <alignment horizontal="right" vertical="center"/>
    </xf>
    <xf numFmtId="38" fontId="0" fillId="0" borderId="18" xfId="49" applyFont="1" applyBorder="1" applyAlignment="1">
      <alignment horizontal="right" vertical="center"/>
    </xf>
    <xf numFmtId="38" fontId="0" fillId="0" borderId="17" xfId="49" applyFont="1" applyBorder="1" applyAlignment="1">
      <alignment horizontal="center" vertical="center"/>
    </xf>
    <xf numFmtId="38" fontId="0" fillId="33" borderId="10" xfId="49" applyFont="1" applyFill="1" applyBorder="1" applyAlignment="1">
      <alignment horizontal="center" vertical="center"/>
    </xf>
    <xf numFmtId="38" fontId="0" fillId="33" borderId="11" xfId="49" applyFont="1" applyFill="1" applyBorder="1" applyAlignment="1">
      <alignment horizontal="right" vertical="center"/>
    </xf>
    <xf numFmtId="40" fontId="0" fillId="35" borderId="27" xfId="49" applyNumberFormat="1" applyFont="1" applyFill="1" applyBorder="1" applyAlignment="1">
      <alignment horizontal="right" vertical="center"/>
    </xf>
    <xf numFmtId="40" fontId="0" fillId="35" borderId="28" xfId="49" applyNumberFormat="1" applyFont="1" applyFill="1" applyBorder="1" applyAlignment="1">
      <alignment horizontal="right" vertical="center"/>
    </xf>
    <xf numFmtId="38" fontId="0" fillId="0" borderId="10" xfId="49" applyFont="1" applyBorder="1" applyAlignment="1">
      <alignment horizontal="right" vertical="center"/>
    </xf>
    <xf numFmtId="38" fontId="0" fillId="0" borderId="12" xfId="49" applyFont="1" applyBorder="1" applyAlignment="1">
      <alignment horizontal="right" vertical="center"/>
    </xf>
    <xf numFmtId="180" fontId="0" fillId="0" borderId="12" xfId="49" applyNumberFormat="1" applyFont="1" applyBorder="1" applyAlignment="1">
      <alignment horizontal="right" vertical="center"/>
    </xf>
    <xf numFmtId="38" fontId="0" fillId="33" borderId="29" xfId="49" applyFont="1" applyFill="1" applyBorder="1" applyAlignment="1">
      <alignment horizontal="center" vertical="center"/>
    </xf>
    <xf numFmtId="38" fontId="0" fillId="33" borderId="27" xfId="49" applyFont="1" applyFill="1" applyBorder="1" applyAlignment="1">
      <alignment horizontal="center" vertical="center"/>
    </xf>
    <xf numFmtId="38" fontId="0" fillId="0" borderId="17" xfId="49" applyFont="1" applyBorder="1" applyAlignment="1">
      <alignment horizontal="right" vertical="center"/>
    </xf>
    <xf numFmtId="38" fontId="0" fillId="0" borderId="30" xfId="49" applyFont="1" applyBorder="1" applyAlignment="1">
      <alignment horizontal="center" vertical="center"/>
    </xf>
    <xf numFmtId="38" fontId="0" fillId="0" borderId="31" xfId="49" applyFont="1" applyBorder="1" applyAlignment="1">
      <alignment horizontal="center" vertical="center"/>
    </xf>
    <xf numFmtId="38" fontId="0" fillId="0" borderId="32" xfId="49" applyFont="1" applyBorder="1" applyAlignment="1">
      <alignment horizontal="center" vertical="center"/>
    </xf>
    <xf numFmtId="38" fontId="0" fillId="0" borderId="33" xfId="49" applyFont="1" applyBorder="1" applyAlignment="1">
      <alignment horizontal="left" vertical="center"/>
    </xf>
    <xf numFmtId="38" fontId="0" fillId="0" borderId="34" xfId="49" applyFont="1" applyBorder="1" applyAlignment="1">
      <alignment horizontal="left" vertical="center"/>
    </xf>
    <xf numFmtId="38" fontId="0" fillId="0" borderId="35" xfId="49" applyFont="1" applyBorder="1" applyAlignment="1">
      <alignment horizontal="left" vertical="center"/>
    </xf>
    <xf numFmtId="38" fontId="0" fillId="0" borderId="14" xfId="49" applyFont="1" applyBorder="1" applyAlignment="1">
      <alignment horizontal="center" vertical="center"/>
    </xf>
    <xf numFmtId="38" fontId="0" fillId="0" borderId="26" xfId="49" applyFont="1" applyBorder="1" applyAlignment="1">
      <alignment horizontal="center" vertical="center"/>
    </xf>
    <xf numFmtId="38" fontId="0" fillId="0" borderId="13" xfId="49" applyFont="1" applyBorder="1" applyAlignment="1">
      <alignment horizontal="center" vertical="center"/>
    </xf>
    <xf numFmtId="38" fontId="0" fillId="33" borderId="10" xfId="49" applyFont="1" applyFill="1" applyBorder="1" applyAlignment="1">
      <alignment horizontal="center" vertical="center" shrinkToFit="1"/>
    </xf>
    <xf numFmtId="38" fontId="0" fillId="33" borderId="20" xfId="49" applyFont="1" applyFill="1" applyBorder="1" applyAlignment="1">
      <alignment horizontal="center" vertical="center" shrinkToFit="1"/>
    </xf>
    <xf numFmtId="38" fontId="0" fillId="34" borderId="16" xfId="49" applyFont="1" applyFill="1" applyBorder="1" applyAlignment="1">
      <alignment horizontal="center" vertical="center"/>
    </xf>
    <xf numFmtId="38" fontId="0" fillId="34" borderId="17" xfId="49" applyFont="1" applyFill="1" applyBorder="1" applyAlignment="1">
      <alignment horizontal="center" vertical="center"/>
    </xf>
    <xf numFmtId="38" fontId="0" fillId="34" borderId="18" xfId="49" applyFont="1" applyFill="1" applyBorder="1" applyAlignment="1">
      <alignment horizontal="center" vertical="center"/>
    </xf>
    <xf numFmtId="38" fontId="0" fillId="33" borderId="12" xfId="49" applyFont="1" applyFill="1" applyBorder="1" applyAlignment="1">
      <alignment horizontal="center" vertical="center" shrinkToFit="1"/>
    </xf>
    <xf numFmtId="38" fontId="0" fillId="33" borderId="10" xfId="49" applyFont="1" applyFill="1" applyBorder="1" applyAlignment="1">
      <alignment horizontal="center" vertical="center" shrinkToFit="1"/>
    </xf>
    <xf numFmtId="38" fontId="0" fillId="33" borderId="10" xfId="49" applyFont="1" applyFill="1" applyBorder="1" applyAlignment="1">
      <alignment horizontal="center" vertical="center" wrapText="1"/>
    </xf>
    <xf numFmtId="0" fontId="0" fillId="33" borderId="20" xfId="0" applyFont="1" applyFill="1" applyBorder="1" applyAlignment="1">
      <alignment horizontal="center" vertical="center" wrapText="1"/>
    </xf>
    <xf numFmtId="38" fontId="0" fillId="33" borderId="12" xfId="49" applyFont="1" applyFill="1" applyBorder="1" applyAlignment="1">
      <alignment vertical="center" wrapText="1"/>
    </xf>
    <xf numFmtId="0" fontId="0" fillId="33" borderId="10" xfId="0" applyFont="1" applyFill="1" applyBorder="1" applyAlignment="1">
      <alignment vertical="center" wrapText="1"/>
    </xf>
    <xf numFmtId="38" fontId="0" fillId="33" borderId="11" xfId="49" applyFont="1" applyFill="1" applyBorder="1" applyAlignment="1">
      <alignment horizontal="center" vertical="center"/>
    </xf>
    <xf numFmtId="38" fontId="0" fillId="0" borderId="23" xfId="49" applyFont="1" applyBorder="1" applyAlignment="1">
      <alignment horizontal="left" vertical="center"/>
    </xf>
    <xf numFmtId="0" fontId="0" fillId="33" borderId="12" xfId="0" applyFont="1" applyFill="1" applyBorder="1" applyAlignment="1">
      <alignment vertical="center" wrapText="1"/>
    </xf>
    <xf numFmtId="40" fontId="0" fillId="0" borderId="16" xfId="49" applyNumberFormat="1" applyFont="1" applyBorder="1" applyAlignment="1">
      <alignment horizontal="right" vertical="center"/>
    </xf>
    <xf numFmtId="40" fontId="0" fillId="0" borderId="18" xfId="49" applyNumberFormat="1" applyFont="1" applyBorder="1" applyAlignment="1">
      <alignment horizontal="right" vertical="center"/>
    </xf>
    <xf numFmtId="177" fontId="0" fillId="0" borderId="16" xfId="49" applyNumberFormat="1" applyFont="1" applyBorder="1" applyAlignment="1">
      <alignment horizontal="right" vertical="center"/>
    </xf>
    <xf numFmtId="177" fontId="0" fillId="0" borderId="18" xfId="49" applyNumberFormat="1" applyFont="1" applyBorder="1" applyAlignment="1">
      <alignment horizontal="right" vertical="center"/>
    </xf>
    <xf numFmtId="38" fontId="0" fillId="33" borderId="20" xfId="49" applyFont="1" applyFill="1" applyBorder="1" applyAlignment="1">
      <alignment horizontal="center" vertical="center"/>
    </xf>
    <xf numFmtId="38" fontId="0" fillId="33" borderId="12" xfId="49" applyFont="1" applyFill="1" applyBorder="1" applyAlignment="1">
      <alignment horizontal="left" vertical="center" wrapText="1"/>
    </xf>
    <xf numFmtId="38" fontId="0" fillId="33" borderId="10" xfId="49" applyFont="1" applyFill="1" applyBorder="1" applyAlignment="1">
      <alignment horizontal="left" vertical="center" wrapText="1"/>
    </xf>
    <xf numFmtId="38" fontId="0" fillId="33" borderId="12" xfId="49" applyFont="1" applyFill="1" applyBorder="1" applyAlignment="1">
      <alignment vertical="center" wrapText="1"/>
    </xf>
    <xf numFmtId="38" fontId="0" fillId="33" borderId="12" xfId="49" applyFont="1" applyFill="1" applyBorder="1" applyAlignment="1">
      <alignment horizontal="center" vertical="center" wrapText="1"/>
    </xf>
    <xf numFmtId="0" fontId="0" fillId="33" borderId="10" xfId="0" applyFont="1" applyFill="1" applyBorder="1" applyAlignment="1">
      <alignment horizontal="center" vertical="center" wrapText="1"/>
    </xf>
    <xf numFmtId="38" fontId="0" fillId="33" borderId="12" xfId="49" applyFont="1" applyFill="1" applyBorder="1" applyAlignment="1">
      <alignment horizontal="center" vertical="center" wrapText="1"/>
    </xf>
    <xf numFmtId="38" fontId="0" fillId="33" borderId="12" xfId="49" applyFont="1" applyFill="1" applyBorder="1" applyAlignment="1">
      <alignment horizontal="center" vertical="center"/>
    </xf>
    <xf numFmtId="38" fontId="0" fillId="33" borderId="23" xfId="49" applyFont="1" applyFill="1" applyBorder="1" applyAlignment="1">
      <alignment horizontal="center" vertical="center"/>
    </xf>
    <xf numFmtId="38" fontId="0" fillId="33" borderId="25" xfId="49" applyFont="1" applyFill="1" applyBorder="1" applyAlignment="1">
      <alignment horizontal="center" vertical="center"/>
    </xf>
    <xf numFmtId="38" fontId="0" fillId="33" borderId="14" xfId="49" applyFont="1" applyFill="1" applyBorder="1" applyAlignment="1">
      <alignment horizontal="right" vertical="center"/>
    </xf>
    <xf numFmtId="38" fontId="0" fillId="33" borderId="13" xfId="49" applyFont="1" applyFill="1" applyBorder="1" applyAlignment="1">
      <alignment horizontal="right" vertical="center"/>
    </xf>
    <xf numFmtId="38" fontId="0" fillId="33" borderId="16" xfId="49" applyFont="1" applyFill="1" applyBorder="1" applyAlignment="1">
      <alignment horizontal="center" vertical="center"/>
    </xf>
    <xf numFmtId="38" fontId="0" fillId="33" borderId="17" xfId="49" applyFont="1" applyFill="1" applyBorder="1" applyAlignment="1">
      <alignment horizontal="center" vertical="center"/>
    </xf>
    <xf numFmtId="38" fontId="0" fillId="33" borderId="18" xfId="49" applyFont="1" applyFill="1" applyBorder="1" applyAlignment="1">
      <alignment horizontal="center" vertical="center"/>
    </xf>
    <xf numFmtId="38" fontId="0" fillId="0" borderId="23" xfId="49" applyFont="1" applyBorder="1" applyAlignment="1">
      <alignment horizontal="left" vertical="center" wrapText="1"/>
    </xf>
    <xf numFmtId="38" fontId="0" fillId="0" borderId="24" xfId="49" applyFont="1" applyBorder="1" applyAlignment="1">
      <alignment horizontal="left" vertical="center" wrapText="1"/>
    </xf>
    <xf numFmtId="38" fontId="0" fillId="0" borderId="14" xfId="49" applyFont="1" applyBorder="1" applyAlignment="1">
      <alignment horizontal="left" vertical="center" wrapText="1"/>
    </xf>
    <xf numFmtId="38" fontId="0" fillId="0" borderId="26" xfId="49" applyFont="1" applyBorder="1" applyAlignment="1">
      <alignment horizontal="left" vertical="center" wrapText="1"/>
    </xf>
    <xf numFmtId="38" fontId="0" fillId="33" borderId="23" xfId="49" applyFont="1" applyFill="1" applyBorder="1" applyAlignment="1">
      <alignment horizontal="center" vertical="center" wrapText="1"/>
    </xf>
    <xf numFmtId="38" fontId="0" fillId="33" borderId="25" xfId="49" applyFont="1" applyFill="1" applyBorder="1" applyAlignment="1">
      <alignment horizontal="center" vertical="center" wrapText="1"/>
    </xf>
    <xf numFmtId="38" fontId="0" fillId="33" borderId="14" xfId="49" applyFont="1" applyFill="1" applyBorder="1" applyAlignment="1">
      <alignment horizontal="center" vertical="center" wrapText="1"/>
    </xf>
    <xf numFmtId="38" fontId="0" fillId="33" borderId="13"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19"/>
  <sheetViews>
    <sheetView tabSelected="1" showOutlineSymbols="0" view="pageBreakPreview" zoomScale="85" zoomScaleNormal="55" zoomScaleSheetLayoutView="85" zoomScalePageLayoutView="0" workbookViewId="0" topLeftCell="A1">
      <selection activeCell="G3" sqref="G3"/>
    </sheetView>
  </sheetViews>
  <sheetFormatPr defaultColWidth="9.00390625" defaultRowHeight="13.5" outlineLevelCol="4"/>
  <cols>
    <col min="1" max="1" width="2.125" style="1" customWidth="1"/>
    <col min="2" max="2" width="2.25390625" style="1" customWidth="1"/>
    <col min="3" max="3" width="2.375" style="1" customWidth="1"/>
    <col min="4" max="5" width="2.625" style="1" customWidth="1"/>
    <col min="6" max="6" width="12.25390625" style="1" customWidth="1"/>
    <col min="7" max="7" width="12.875" style="1" customWidth="1" outlineLevel="4"/>
    <col min="8" max="8" width="12.50390625" style="1" customWidth="1" outlineLevel="4"/>
    <col min="9" max="9" width="13.75390625" style="1" customWidth="1" outlineLevel="3"/>
    <col min="10" max="10" width="14.125" style="1" customWidth="1" outlineLevel="3"/>
    <col min="11" max="11" width="15.375" style="1" customWidth="1" outlineLevel="4"/>
    <col min="12" max="13" width="13.50390625" style="1" customWidth="1" outlineLevel="4"/>
    <col min="14" max="15" width="13.50390625" style="1" customWidth="1" outlineLevel="3"/>
    <col min="16" max="16384" width="9.00390625" style="1" customWidth="1"/>
  </cols>
  <sheetData>
    <row r="1" ht="13.5">
      <c r="B1" s="1" t="s">
        <v>164</v>
      </c>
    </row>
    <row r="3" ht="13.5">
      <c r="A3" s="1" t="s">
        <v>139</v>
      </c>
    </row>
    <row r="4" ht="13.5">
      <c r="B4" s="1" t="s">
        <v>165</v>
      </c>
    </row>
    <row r="5" ht="13.5">
      <c r="C5" s="1" t="s">
        <v>57</v>
      </c>
    </row>
    <row r="6" spans="6:11" ht="13.5">
      <c r="F6" s="74" t="s">
        <v>58</v>
      </c>
      <c r="G6" s="2" t="s">
        <v>59</v>
      </c>
      <c r="H6" s="2" t="s">
        <v>60</v>
      </c>
      <c r="I6" s="2" t="s">
        <v>61</v>
      </c>
      <c r="J6" s="48" t="s">
        <v>315</v>
      </c>
      <c r="K6" s="2" t="s">
        <v>137</v>
      </c>
    </row>
    <row r="7" spans="6:11" ht="13.5">
      <c r="F7" s="74"/>
      <c r="G7" s="3" t="s">
        <v>166</v>
      </c>
      <c r="H7" s="3" t="s">
        <v>167</v>
      </c>
      <c r="I7" s="3" t="s">
        <v>168</v>
      </c>
      <c r="J7" s="3" t="s">
        <v>169</v>
      </c>
      <c r="K7" s="3" t="s">
        <v>170</v>
      </c>
    </row>
    <row r="8" spans="6:11" ht="13.5">
      <c r="F8" s="5"/>
      <c r="G8" s="5"/>
      <c r="H8" s="5"/>
      <c r="I8" s="5"/>
      <c r="J8" s="5"/>
      <c r="K8" s="5">
        <f>(H8-G8)*(I8-J8)</f>
        <v>0</v>
      </c>
    </row>
    <row r="9" spans="6:11" ht="13.5">
      <c r="F9" s="5"/>
      <c r="G9" s="5"/>
      <c r="H9" s="5"/>
      <c r="I9" s="5"/>
      <c r="J9" s="5"/>
      <c r="K9" s="5">
        <f>(H9-G9)*(I9-J9)</f>
        <v>0</v>
      </c>
    </row>
    <row r="10" spans="6:11" ht="13.5">
      <c r="F10" s="5"/>
      <c r="G10" s="5"/>
      <c r="H10" s="5"/>
      <c r="I10" s="5"/>
      <c r="J10" s="5"/>
      <c r="K10" s="5">
        <f>(H10-G10)*(I10-J10)</f>
        <v>0</v>
      </c>
    </row>
    <row r="11" spans="6:11" ht="13.5">
      <c r="F11" s="5"/>
      <c r="G11" s="5"/>
      <c r="H11" s="5"/>
      <c r="I11" s="5"/>
      <c r="J11" s="5"/>
      <c r="K11" s="5">
        <f>(H11-G11)*(I11-J11)</f>
        <v>0</v>
      </c>
    </row>
    <row r="12" spans="6:11" ht="13.5">
      <c r="F12" s="6" t="s">
        <v>76</v>
      </c>
      <c r="G12" s="5"/>
      <c r="H12" s="5"/>
      <c r="I12" s="5"/>
      <c r="J12" s="5"/>
      <c r="K12" s="5">
        <f>SUM(K8:K11)</f>
        <v>0</v>
      </c>
    </row>
    <row r="13" spans="6:11" ht="13.5">
      <c r="F13" s="60" t="s">
        <v>20</v>
      </c>
      <c r="G13" s="61"/>
      <c r="H13" s="61"/>
      <c r="I13" s="61"/>
      <c r="J13" s="61"/>
      <c r="K13" s="62"/>
    </row>
    <row r="14" spans="6:11" ht="13.5">
      <c r="F14" s="63"/>
      <c r="G14" s="64"/>
      <c r="H14" s="64"/>
      <c r="I14" s="64"/>
      <c r="J14" s="64"/>
      <c r="K14" s="65"/>
    </row>
    <row r="17" ht="13.5">
      <c r="C17" s="1" t="s">
        <v>63</v>
      </c>
    </row>
    <row r="18" spans="6:11" ht="13.5">
      <c r="F18" s="74" t="s">
        <v>58</v>
      </c>
      <c r="G18" s="79" t="s">
        <v>64</v>
      </c>
      <c r="H18" s="79"/>
      <c r="I18" s="79" t="s">
        <v>65</v>
      </c>
      <c r="J18" s="79"/>
      <c r="K18" s="2" t="s">
        <v>137</v>
      </c>
    </row>
    <row r="19" spans="6:11" ht="13.5">
      <c r="F19" s="74"/>
      <c r="G19" s="52" t="s">
        <v>232</v>
      </c>
      <c r="H19" s="7" t="s">
        <v>22</v>
      </c>
      <c r="I19" s="52" t="s">
        <v>225</v>
      </c>
      <c r="J19" s="7" t="s">
        <v>22</v>
      </c>
      <c r="K19" s="53" t="s">
        <v>233</v>
      </c>
    </row>
    <row r="20" spans="6:11" ht="13.5">
      <c r="F20" s="5"/>
      <c r="G20" s="76"/>
      <c r="H20" s="77"/>
      <c r="I20" s="76"/>
      <c r="J20" s="77"/>
      <c r="K20" s="5">
        <f>G20-I20</f>
        <v>0</v>
      </c>
    </row>
    <row r="21" spans="6:11" ht="13.5">
      <c r="F21" s="5"/>
      <c r="G21" s="76"/>
      <c r="H21" s="77"/>
      <c r="I21" s="76"/>
      <c r="J21" s="77"/>
      <c r="K21" s="5">
        <f>G21-I21</f>
        <v>0</v>
      </c>
    </row>
    <row r="22" spans="6:11" ht="13.5">
      <c r="F22" s="5"/>
      <c r="G22" s="76"/>
      <c r="H22" s="77"/>
      <c r="I22" s="76"/>
      <c r="J22" s="77"/>
      <c r="K22" s="5">
        <f>G22-I22</f>
        <v>0</v>
      </c>
    </row>
    <row r="23" spans="6:11" ht="13.5">
      <c r="F23" s="5"/>
      <c r="G23" s="76"/>
      <c r="H23" s="77"/>
      <c r="I23" s="76"/>
      <c r="J23" s="77"/>
      <c r="K23" s="5">
        <f>G23-I23</f>
        <v>0</v>
      </c>
    </row>
    <row r="24" spans="6:11" ht="13.5">
      <c r="F24" s="6" t="s">
        <v>76</v>
      </c>
      <c r="G24" s="76"/>
      <c r="H24" s="77"/>
      <c r="I24" s="76"/>
      <c r="J24" s="77"/>
      <c r="K24" s="5">
        <f>SUM(K20:K23)</f>
        <v>0</v>
      </c>
    </row>
    <row r="25" spans="6:11" ht="13.5">
      <c r="F25" s="60" t="s">
        <v>20</v>
      </c>
      <c r="G25" s="61"/>
      <c r="H25" s="61"/>
      <c r="I25" s="61"/>
      <c r="J25" s="61"/>
      <c r="K25" s="62"/>
    </row>
    <row r="26" spans="6:11" ht="13.5">
      <c r="F26" s="63"/>
      <c r="G26" s="64"/>
      <c r="H26" s="64"/>
      <c r="I26" s="64"/>
      <c r="J26" s="64"/>
      <c r="K26" s="65"/>
    </row>
    <row r="28" ht="13.5">
      <c r="C28" s="1" t="s">
        <v>171</v>
      </c>
    </row>
    <row r="29" spans="6:15" ht="13.5">
      <c r="F29" s="74" t="s">
        <v>66</v>
      </c>
      <c r="G29" s="74"/>
      <c r="H29" s="74" t="s">
        <v>67</v>
      </c>
      <c r="I29" s="2" t="s">
        <v>68</v>
      </c>
      <c r="J29" s="48" t="s">
        <v>317</v>
      </c>
      <c r="K29" s="74" t="s">
        <v>69</v>
      </c>
      <c r="L29" s="2" t="s">
        <v>68</v>
      </c>
      <c r="M29" s="74" t="s">
        <v>70</v>
      </c>
      <c r="N29" s="2" t="s">
        <v>68</v>
      </c>
      <c r="O29" s="2" t="s">
        <v>6</v>
      </c>
    </row>
    <row r="30" spans="6:15" ht="13.5">
      <c r="F30" s="74"/>
      <c r="G30" s="74"/>
      <c r="H30" s="74"/>
      <c r="I30" s="53" t="s">
        <v>316</v>
      </c>
      <c r="J30" s="3"/>
      <c r="K30" s="74"/>
      <c r="L30" s="53" t="s">
        <v>318</v>
      </c>
      <c r="M30" s="74"/>
      <c r="N30" s="49" t="s">
        <v>319</v>
      </c>
      <c r="O30" s="3" t="s">
        <v>8</v>
      </c>
    </row>
    <row r="31" spans="6:15" ht="13.5">
      <c r="F31" s="56"/>
      <c r="G31" s="57"/>
      <c r="H31" s="5"/>
      <c r="I31" s="5"/>
      <c r="J31" s="5"/>
      <c r="K31" s="5"/>
      <c r="L31" s="5"/>
      <c r="M31" s="5"/>
      <c r="N31" s="5"/>
      <c r="O31" s="5">
        <f>H31*J31*K31*M31</f>
        <v>0</v>
      </c>
    </row>
    <row r="32" spans="6:15" ht="13.5">
      <c r="F32" s="56"/>
      <c r="G32" s="57"/>
      <c r="H32" s="5"/>
      <c r="I32" s="5"/>
      <c r="J32" s="5"/>
      <c r="K32" s="5"/>
      <c r="L32" s="5"/>
      <c r="M32" s="5"/>
      <c r="N32" s="5"/>
      <c r="O32" s="5">
        <f>H32*J32*K32*M32</f>
        <v>0</v>
      </c>
    </row>
    <row r="33" spans="6:15" ht="13.5">
      <c r="F33" s="56"/>
      <c r="G33" s="57"/>
      <c r="H33" s="5"/>
      <c r="I33" s="5"/>
      <c r="J33" s="5"/>
      <c r="K33" s="5"/>
      <c r="L33" s="5"/>
      <c r="M33" s="5"/>
      <c r="N33" s="5"/>
      <c r="O33" s="5">
        <f>H33*J33*K33*M33</f>
        <v>0</v>
      </c>
    </row>
    <row r="34" spans="6:15" ht="13.5">
      <c r="F34" s="56"/>
      <c r="G34" s="57"/>
      <c r="H34" s="5"/>
      <c r="I34" s="5"/>
      <c r="J34" s="5"/>
      <c r="K34" s="5"/>
      <c r="L34" s="5"/>
      <c r="M34" s="5"/>
      <c r="N34" s="5"/>
      <c r="O34" s="5">
        <f>H34*J34*K34*M34</f>
        <v>0</v>
      </c>
    </row>
    <row r="35" spans="6:15" ht="13.5">
      <c r="F35" s="58" t="s">
        <v>76</v>
      </c>
      <c r="G35" s="59"/>
      <c r="H35" s="5"/>
      <c r="I35" s="5"/>
      <c r="J35" s="5"/>
      <c r="K35" s="5"/>
      <c r="L35" s="5"/>
      <c r="M35" s="5"/>
      <c r="N35" s="5"/>
      <c r="O35" s="5">
        <f>SUM(O31:O34)</f>
        <v>0</v>
      </c>
    </row>
    <row r="36" spans="6:15" ht="13.5">
      <c r="F36" s="60" t="s">
        <v>20</v>
      </c>
      <c r="G36" s="61"/>
      <c r="H36" s="61"/>
      <c r="I36" s="61"/>
      <c r="J36" s="61"/>
      <c r="K36" s="61"/>
      <c r="L36" s="61"/>
      <c r="M36" s="61"/>
      <c r="N36" s="61"/>
      <c r="O36" s="62"/>
    </row>
    <row r="37" spans="6:15" ht="13.5">
      <c r="F37" s="63"/>
      <c r="G37" s="64"/>
      <c r="H37" s="64"/>
      <c r="I37" s="64"/>
      <c r="J37" s="64"/>
      <c r="K37" s="64"/>
      <c r="L37" s="64"/>
      <c r="M37" s="64"/>
      <c r="N37" s="64"/>
      <c r="O37" s="65"/>
    </row>
    <row r="39" ht="13.5">
      <c r="C39" s="1" t="s">
        <v>174</v>
      </c>
    </row>
    <row r="40" spans="6:11" ht="13.5">
      <c r="F40" s="74" t="s">
        <v>71</v>
      </c>
      <c r="G40" s="74"/>
      <c r="H40" s="2" t="s">
        <v>72</v>
      </c>
      <c r="I40" s="2" t="s">
        <v>73</v>
      </c>
      <c r="J40" s="2" t="s">
        <v>43</v>
      </c>
      <c r="K40" s="48" t="s">
        <v>220</v>
      </c>
    </row>
    <row r="41" spans="6:11" ht="13.5">
      <c r="F41" s="74"/>
      <c r="G41" s="74"/>
      <c r="H41" s="47" t="s">
        <v>218</v>
      </c>
      <c r="I41" s="47" t="s">
        <v>217</v>
      </c>
      <c r="J41" s="47" t="s">
        <v>219</v>
      </c>
      <c r="K41" s="49" t="s">
        <v>221</v>
      </c>
    </row>
    <row r="42" spans="6:11" ht="13.5">
      <c r="F42" s="56"/>
      <c r="G42" s="57"/>
      <c r="H42" s="5"/>
      <c r="I42" s="5"/>
      <c r="J42" s="5"/>
      <c r="K42" s="5">
        <f>(H42*I42*J42)/1000</f>
        <v>0</v>
      </c>
    </row>
    <row r="43" spans="6:11" ht="13.5">
      <c r="F43" s="56"/>
      <c r="G43" s="57"/>
      <c r="H43" s="5"/>
      <c r="I43" s="5"/>
      <c r="J43" s="5"/>
      <c r="K43" s="5">
        <f>(H43*I43*J43)/1000</f>
        <v>0</v>
      </c>
    </row>
    <row r="44" spans="6:11" ht="13.5">
      <c r="F44" s="56"/>
      <c r="G44" s="57"/>
      <c r="H44" s="5"/>
      <c r="I44" s="5"/>
      <c r="J44" s="5"/>
      <c r="K44" s="5">
        <f>(H44*I44*J44)/1000</f>
        <v>0</v>
      </c>
    </row>
    <row r="45" spans="6:11" ht="13.5">
      <c r="F45" s="56"/>
      <c r="G45" s="57"/>
      <c r="H45" s="5"/>
      <c r="I45" s="5"/>
      <c r="J45" s="5"/>
      <c r="K45" s="5">
        <f>(H45*I45*J45)/1000</f>
        <v>0</v>
      </c>
    </row>
    <row r="46" spans="6:11" ht="13.5">
      <c r="F46" s="58" t="s">
        <v>76</v>
      </c>
      <c r="G46" s="59"/>
      <c r="H46" s="5"/>
      <c r="I46" s="5"/>
      <c r="J46" s="5"/>
      <c r="K46" s="5">
        <f>SUM(K42:K45)</f>
        <v>0</v>
      </c>
    </row>
    <row r="47" spans="6:11" ht="13.5">
      <c r="F47" s="60" t="s">
        <v>44</v>
      </c>
      <c r="G47" s="61"/>
      <c r="H47" s="61"/>
      <c r="I47" s="61"/>
      <c r="J47" s="61"/>
      <c r="K47" s="62"/>
    </row>
    <row r="48" spans="6:11" ht="13.5">
      <c r="F48" s="63"/>
      <c r="G48" s="64"/>
      <c r="H48" s="64"/>
      <c r="I48" s="64"/>
      <c r="J48" s="64"/>
      <c r="K48" s="65"/>
    </row>
    <row r="49" ht="13.5">
      <c r="F49" s="50" t="s">
        <v>222</v>
      </c>
    </row>
    <row r="51" ht="13.5">
      <c r="C51" s="1" t="s">
        <v>175</v>
      </c>
    </row>
    <row r="52" spans="6:10" ht="13.5">
      <c r="F52" s="74" t="s">
        <v>2</v>
      </c>
      <c r="G52" s="74"/>
      <c r="H52" s="74" t="s">
        <v>3</v>
      </c>
      <c r="I52" s="74"/>
      <c r="J52" s="105" t="s">
        <v>180</v>
      </c>
    </row>
    <row r="53" spans="6:10" ht="13.5">
      <c r="F53" s="107" t="s">
        <v>74</v>
      </c>
      <c r="G53" s="79" t="s">
        <v>75</v>
      </c>
      <c r="H53" s="107" t="s">
        <v>74</v>
      </c>
      <c r="I53" s="79" t="s">
        <v>75</v>
      </c>
      <c r="J53" s="116"/>
    </row>
    <row r="54" spans="6:10" ht="13.5">
      <c r="F54" s="108"/>
      <c r="G54" s="116"/>
      <c r="H54" s="108"/>
      <c r="I54" s="116"/>
      <c r="J54" s="116"/>
    </row>
    <row r="55" spans="6:10" ht="13.5">
      <c r="F55" s="3" t="s">
        <v>176</v>
      </c>
      <c r="G55" s="3" t="s">
        <v>177</v>
      </c>
      <c r="H55" s="3" t="s">
        <v>178</v>
      </c>
      <c r="I55" s="3" t="s">
        <v>179</v>
      </c>
      <c r="J55" s="3" t="s">
        <v>181</v>
      </c>
    </row>
    <row r="56" spans="6:10" ht="13.5">
      <c r="F56" s="5"/>
      <c r="G56" s="5"/>
      <c r="H56" s="5"/>
      <c r="I56" s="5"/>
      <c r="J56" s="5">
        <f>(H56-I56)-(F56-G56)</f>
        <v>0</v>
      </c>
    </row>
    <row r="57" spans="6:10" ht="13.5">
      <c r="F57" s="60" t="s">
        <v>44</v>
      </c>
      <c r="G57" s="61"/>
      <c r="H57" s="61"/>
      <c r="I57" s="61"/>
      <c r="J57" s="62"/>
    </row>
    <row r="58" spans="6:10" ht="13.5">
      <c r="F58" s="63"/>
      <c r="G58" s="64"/>
      <c r="H58" s="64"/>
      <c r="I58" s="64"/>
      <c r="J58" s="65"/>
    </row>
    <row r="60" ht="13.5">
      <c r="C60" s="1" t="s">
        <v>182</v>
      </c>
    </row>
    <row r="61" spans="6:10" ht="13.5">
      <c r="F61" s="74" t="s">
        <v>2</v>
      </c>
      <c r="G61" s="74"/>
      <c r="H61" s="74" t="s">
        <v>3</v>
      </c>
      <c r="I61" s="74"/>
      <c r="J61" s="105" t="s">
        <v>180</v>
      </c>
    </row>
    <row r="62" spans="6:10" ht="14.25" customHeight="1">
      <c r="F62" s="107" t="s">
        <v>187</v>
      </c>
      <c r="G62" s="79" t="s">
        <v>75</v>
      </c>
      <c r="H62" s="107" t="s">
        <v>187</v>
      </c>
      <c r="I62" s="79" t="s">
        <v>75</v>
      </c>
      <c r="J62" s="116"/>
    </row>
    <row r="63" spans="6:10" ht="14.25" customHeight="1">
      <c r="F63" s="108"/>
      <c r="G63" s="116"/>
      <c r="H63" s="108"/>
      <c r="I63" s="116"/>
      <c r="J63" s="116"/>
    </row>
    <row r="64" spans="6:10" ht="13.5">
      <c r="F64" s="3" t="s">
        <v>176</v>
      </c>
      <c r="G64" s="3" t="s">
        <v>177</v>
      </c>
      <c r="H64" s="3" t="s">
        <v>178</v>
      </c>
      <c r="I64" s="3" t="s">
        <v>179</v>
      </c>
      <c r="J64" s="3" t="s">
        <v>181</v>
      </c>
    </row>
    <row r="65" spans="6:10" ht="13.5">
      <c r="F65" s="5"/>
      <c r="G65" s="5"/>
      <c r="H65" s="5"/>
      <c r="I65" s="5"/>
      <c r="J65" s="5">
        <f>(H65-I65)-(F65-G65)</f>
        <v>0</v>
      </c>
    </row>
    <row r="66" spans="6:10" ht="13.5">
      <c r="F66" s="60" t="s">
        <v>44</v>
      </c>
      <c r="G66" s="61"/>
      <c r="H66" s="61"/>
      <c r="I66" s="61"/>
      <c r="J66" s="62"/>
    </row>
    <row r="67" spans="6:10" ht="13.5">
      <c r="F67" s="63"/>
      <c r="G67" s="64"/>
      <c r="H67" s="64"/>
      <c r="I67" s="64"/>
      <c r="J67" s="65"/>
    </row>
    <row r="69" ht="13.5">
      <c r="C69" s="1" t="s">
        <v>183</v>
      </c>
    </row>
    <row r="70" spans="6:11" ht="27">
      <c r="F70" s="74" t="s">
        <v>77</v>
      </c>
      <c r="G70" s="74"/>
      <c r="H70" s="2" t="s">
        <v>78</v>
      </c>
      <c r="I70" s="2" t="s">
        <v>36</v>
      </c>
      <c r="J70" s="9" t="s">
        <v>79</v>
      </c>
      <c r="K70" s="8" t="s">
        <v>180</v>
      </c>
    </row>
    <row r="71" spans="6:11" ht="13.5">
      <c r="F71" s="74"/>
      <c r="G71" s="74"/>
      <c r="H71" s="3" t="s">
        <v>176</v>
      </c>
      <c r="I71" s="3" t="s">
        <v>184</v>
      </c>
      <c r="J71" s="10" t="s">
        <v>185</v>
      </c>
      <c r="K71" s="11" t="s">
        <v>186</v>
      </c>
    </row>
    <row r="72" spans="6:11" ht="13.5">
      <c r="F72" s="56"/>
      <c r="G72" s="57"/>
      <c r="H72" s="5"/>
      <c r="I72" s="12"/>
      <c r="J72" s="12"/>
      <c r="K72" s="5">
        <f>H72*I72*J72</f>
        <v>0</v>
      </c>
    </row>
    <row r="73" spans="6:11" ht="13.5">
      <c r="F73" s="56"/>
      <c r="G73" s="57"/>
      <c r="H73" s="5"/>
      <c r="I73" s="12"/>
      <c r="J73" s="12"/>
      <c r="K73" s="5">
        <f>H73*I73*J73</f>
        <v>0</v>
      </c>
    </row>
    <row r="74" spans="6:11" ht="13.5">
      <c r="F74" s="56"/>
      <c r="G74" s="57"/>
      <c r="H74" s="5"/>
      <c r="I74" s="12"/>
      <c r="J74" s="12"/>
      <c r="K74" s="5">
        <f>H74*I74*J74</f>
        <v>0</v>
      </c>
    </row>
    <row r="75" spans="6:11" ht="13.5">
      <c r="F75" s="56"/>
      <c r="G75" s="57"/>
      <c r="H75" s="5"/>
      <c r="I75" s="12"/>
      <c r="J75" s="12"/>
      <c r="K75" s="5">
        <f>H75*I75*J75</f>
        <v>0</v>
      </c>
    </row>
    <row r="76" spans="6:11" ht="13.5">
      <c r="F76" s="58" t="s">
        <v>76</v>
      </c>
      <c r="G76" s="59"/>
      <c r="H76" s="5"/>
      <c r="I76" s="5"/>
      <c r="J76" s="5"/>
      <c r="K76" s="5">
        <f>SUM(K72:K75)</f>
        <v>0</v>
      </c>
    </row>
    <row r="77" spans="6:11" ht="13.5">
      <c r="F77" s="60" t="s">
        <v>44</v>
      </c>
      <c r="G77" s="61"/>
      <c r="H77" s="61"/>
      <c r="I77" s="61"/>
      <c r="J77" s="61"/>
      <c r="K77" s="62"/>
    </row>
    <row r="78" spans="6:11" ht="13.5">
      <c r="F78" s="63"/>
      <c r="G78" s="64"/>
      <c r="H78" s="64"/>
      <c r="I78" s="64"/>
      <c r="J78" s="64"/>
      <c r="K78" s="65"/>
    </row>
    <row r="80" ht="13.5">
      <c r="B80" s="1" t="s">
        <v>172</v>
      </c>
    </row>
    <row r="81" ht="13.5">
      <c r="C81" s="1" t="s">
        <v>188</v>
      </c>
    </row>
    <row r="82" spans="6:11" ht="13.5">
      <c r="F82" s="74" t="s">
        <v>58</v>
      </c>
      <c r="G82" s="2" t="s">
        <v>59</v>
      </c>
      <c r="H82" s="2" t="s">
        <v>60</v>
      </c>
      <c r="I82" s="2" t="s">
        <v>61</v>
      </c>
      <c r="J82" s="2" t="s">
        <v>62</v>
      </c>
      <c r="K82" s="2" t="s">
        <v>137</v>
      </c>
    </row>
    <row r="83" spans="6:11" ht="13.5">
      <c r="F83" s="74"/>
      <c r="G83" s="3" t="s">
        <v>166</v>
      </c>
      <c r="H83" s="3" t="s">
        <v>167</v>
      </c>
      <c r="I83" s="3" t="s">
        <v>168</v>
      </c>
      <c r="J83" s="3" t="s">
        <v>169</v>
      </c>
      <c r="K83" s="3" t="s">
        <v>170</v>
      </c>
    </row>
    <row r="84" spans="6:11" ht="13.5">
      <c r="F84" s="5"/>
      <c r="G84" s="5"/>
      <c r="H84" s="5"/>
      <c r="I84" s="5"/>
      <c r="J84" s="5"/>
      <c r="K84" s="5">
        <f>(H84-G84)*(I84-J84)</f>
        <v>0</v>
      </c>
    </row>
    <row r="85" spans="6:11" ht="13.5">
      <c r="F85" s="5"/>
      <c r="G85" s="5"/>
      <c r="H85" s="5"/>
      <c r="I85" s="5"/>
      <c r="J85" s="5"/>
      <c r="K85" s="5">
        <f>(H85-G85)*(I85-J85)</f>
        <v>0</v>
      </c>
    </row>
    <row r="86" spans="6:11" ht="13.5">
      <c r="F86" s="5"/>
      <c r="G86" s="5"/>
      <c r="H86" s="5"/>
      <c r="I86" s="5"/>
      <c r="J86" s="5"/>
      <c r="K86" s="5">
        <f>(H86-G86)*(I86-J86)</f>
        <v>0</v>
      </c>
    </row>
    <row r="87" spans="6:11" ht="13.5">
      <c r="F87" s="5"/>
      <c r="G87" s="5"/>
      <c r="H87" s="5"/>
      <c r="I87" s="5"/>
      <c r="J87" s="5"/>
      <c r="K87" s="5">
        <f>(H87-G87)*(I87-J87)</f>
        <v>0</v>
      </c>
    </row>
    <row r="88" spans="6:11" ht="13.5">
      <c r="F88" s="6" t="s">
        <v>76</v>
      </c>
      <c r="G88" s="5"/>
      <c r="H88" s="5"/>
      <c r="I88" s="5"/>
      <c r="J88" s="5"/>
      <c r="K88" s="5">
        <f>SUM(K84:K87)</f>
        <v>0</v>
      </c>
    </row>
    <row r="89" spans="6:11" ht="13.5">
      <c r="F89" s="60" t="s">
        <v>20</v>
      </c>
      <c r="G89" s="61"/>
      <c r="H89" s="61"/>
      <c r="I89" s="61"/>
      <c r="J89" s="61"/>
      <c r="K89" s="62"/>
    </row>
    <row r="90" spans="6:11" ht="13.5">
      <c r="F90" s="63"/>
      <c r="G90" s="64"/>
      <c r="H90" s="64"/>
      <c r="I90" s="64"/>
      <c r="J90" s="64"/>
      <c r="K90" s="65"/>
    </row>
    <row r="91" ht="13.5">
      <c r="F91" s="50" t="s">
        <v>320</v>
      </c>
    </row>
    <row r="93" ht="13.5">
      <c r="C93" s="1" t="s">
        <v>189</v>
      </c>
    </row>
    <row r="94" spans="6:15" ht="13.5">
      <c r="F94" s="74" t="s">
        <v>66</v>
      </c>
      <c r="G94" s="74"/>
      <c r="H94" s="74" t="s">
        <v>67</v>
      </c>
      <c r="I94" s="2" t="s">
        <v>68</v>
      </c>
      <c r="J94" s="72" t="s">
        <v>317</v>
      </c>
      <c r="K94" s="74" t="s">
        <v>69</v>
      </c>
      <c r="L94" s="2" t="s">
        <v>68</v>
      </c>
      <c r="M94" s="74" t="s">
        <v>70</v>
      </c>
      <c r="N94" s="2" t="s">
        <v>68</v>
      </c>
      <c r="O94" s="2" t="s">
        <v>6</v>
      </c>
    </row>
    <row r="95" spans="6:15" ht="13.5">
      <c r="F95" s="74"/>
      <c r="G95" s="74"/>
      <c r="H95" s="74"/>
      <c r="I95" s="53" t="s">
        <v>316</v>
      </c>
      <c r="J95" s="73"/>
      <c r="K95" s="74"/>
      <c r="L95" s="53" t="s">
        <v>318</v>
      </c>
      <c r="M95" s="74"/>
      <c r="N95" s="49" t="s">
        <v>319</v>
      </c>
      <c r="O95" s="3" t="s">
        <v>8</v>
      </c>
    </row>
    <row r="96" spans="6:15" ht="13.5">
      <c r="F96" s="56"/>
      <c r="G96" s="57"/>
      <c r="H96" s="5"/>
      <c r="I96" s="5"/>
      <c r="J96" s="5"/>
      <c r="K96" s="5"/>
      <c r="L96" s="5"/>
      <c r="M96" s="5"/>
      <c r="N96" s="5"/>
      <c r="O96" s="5">
        <f>H96*J96*K96*M96</f>
        <v>0</v>
      </c>
    </row>
    <row r="97" spans="6:15" ht="13.5">
      <c r="F97" s="56"/>
      <c r="G97" s="57"/>
      <c r="H97" s="5"/>
      <c r="I97" s="5"/>
      <c r="J97" s="5"/>
      <c r="K97" s="5"/>
      <c r="L97" s="5"/>
      <c r="M97" s="5"/>
      <c r="N97" s="5"/>
      <c r="O97" s="5">
        <f>H97*J97*K97*M97</f>
        <v>0</v>
      </c>
    </row>
    <row r="98" spans="6:15" ht="13.5">
      <c r="F98" s="56"/>
      <c r="G98" s="57"/>
      <c r="H98" s="5"/>
      <c r="I98" s="5"/>
      <c r="J98" s="5"/>
      <c r="K98" s="5"/>
      <c r="L98" s="5"/>
      <c r="M98" s="5"/>
      <c r="N98" s="5"/>
      <c r="O98" s="5">
        <f>H98*J98*K98*M98</f>
        <v>0</v>
      </c>
    </row>
    <row r="99" spans="6:15" ht="13.5">
      <c r="F99" s="56"/>
      <c r="G99" s="57"/>
      <c r="H99" s="5"/>
      <c r="I99" s="5"/>
      <c r="J99" s="5"/>
      <c r="K99" s="5"/>
      <c r="L99" s="5"/>
      <c r="M99" s="5"/>
      <c r="N99" s="5"/>
      <c r="O99" s="5">
        <f>H99*J99*K99*M99</f>
        <v>0</v>
      </c>
    </row>
    <row r="100" spans="6:15" ht="13.5">
      <c r="F100" s="58" t="s">
        <v>76</v>
      </c>
      <c r="G100" s="59"/>
      <c r="H100" s="5"/>
      <c r="I100" s="5"/>
      <c r="J100" s="5"/>
      <c r="K100" s="5"/>
      <c r="L100" s="5"/>
      <c r="M100" s="5"/>
      <c r="N100" s="5"/>
      <c r="O100" s="5">
        <f>SUM(O96:O99)</f>
        <v>0</v>
      </c>
    </row>
    <row r="101" spans="6:15" ht="13.5">
      <c r="F101" s="60" t="s">
        <v>20</v>
      </c>
      <c r="G101" s="61"/>
      <c r="H101" s="61"/>
      <c r="I101" s="61"/>
      <c r="J101" s="61"/>
      <c r="K101" s="61"/>
      <c r="L101" s="61"/>
      <c r="M101" s="61"/>
      <c r="N101" s="61"/>
      <c r="O101" s="62"/>
    </row>
    <row r="102" spans="6:15" ht="13.5">
      <c r="F102" s="63"/>
      <c r="G102" s="64"/>
      <c r="H102" s="64"/>
      <c r="I102" s="64"/>
      <c r="J102" s="64"/>
      <c r="K102" s="64"/>
      <c r="L102" s="64"/>
      <c r="M102" s="64"/>
      <c r="N102" s="64"/>
      <c r="O102" s="65"/>
    </row>
    <row r="104" ht="13.5">
      <c r="C104" s="1" t="s">
        <v>190</v>
      </c>
    </row>
    <row r="105" spans="6:12" ht="13.5">
      <c r="F105" s="123" t="s">
        <v>321</v>
      </c>
      <c r="G105" s="74"/>
      <c r="H105" s="48" t="s">
        <v>322</v>
      </c>
      <c r="I105" s="124" t="s">
        <v>323</v>
      </c>
      <c r="J105" s="125"/>
      <c r="K105" s="2" t="s">
        <v>43</v>
      </c>
      <c r="L105" s="55" t="s">
        <v>220</v>
      </c>
    </row>
    <row r="106" spans="6:12" ht="13.5">
      <c r="F106" s="74"/>
      <c r="G106" s="74"/>
      <c r="H106" s="47" t="s">
        <v>223</v>
      </c>
      <c r="I106" s="52" t="s">
        <v>225</v>
      </c>
      <c r="J106" s="51" t="s">
        <v>224</v>
      </c>
      <c r="K106" s="47" t="s">
        <v>219</v>
      </c>
      <c r="L106" s="49" t="s">
        <v>234</v>
      </c>
    </row>
    <row r="107" spans="6:12" ht="13.5">
      <c r="F107" s="56"/>
      <c r="G107" s="57"/>
      <c r="H107" s="5"/>
      <c r="I107" s="76"/>
      <c r="J107" s="77"/>
      <c r="K107" s="5"/>
      <c r="L107" s="5">
        <f>(H107*I107*K107/2)/1000</f>
        <v>0</v>
      </c>
    </row>
    <row r="108" spans="6:12" ht="13.5">
      <c r="F108" s="56"/>
      <c r="G108" s="57"/>
      <c r="H108" s="5"/>
      <c r="I108" s="76"/>
      <c r="J108" s="77"/>
      <c r="K108" s="5"/>
      <c r="L108" s="5">
        <f>(H108*I108*K108/2)/1000</f>
        <v>0</v>
      </c>
    </row>
    <row r="109" spans="6:12" ht="13.5">
      <c r="F109" s="56"/>
      <c r="G109" s="57"/>
      <c r="H109" s="5"/>
      <c r="I109" s="76"/>
      <c r="J109" s="77"/>
      <c r="K109" s="5"/>
      <c r="L109" s="5">
        <f>(H109*I109*K109/2)/1000</f>
        <v>0</v>
      </c>
    </row>
    <row r="110" spans="6:12" ht="13.5">
      <c r="F110" s="56"/>
      <c r="G110" s="57"/>
      <c r="H110" s="5"/>
      <c r="I110" s="76"/>
      <c r="J110" s="77"/>
      <c r="K110" s="5"/>
      <c r="L110" s="5">
        <f>(H110*I110*K110/2)/1000</f>
        <v>0</v>
      </c>
    </row>
    <row r="111" spans="6:12" ht="13.5">
      <c r="F111" s="58" t="s">
        <v>76</v>
      </c>
      <c r="G111" s="59"/>
      <c r="H111" s="5"/>
      <c r="I111" s="76"/>
      <c r="J111" s="77"/>
      <c r="K111" s="5"/>
      <c r="L111" s="5">
        <f>SUM(L107:L110)</f>
        <v>0</v>
      </c>
    </row>
    <row r="112" spans="6:12" ht="13.5">
      <c r="F112" s="60" t="s">
        <v>44</v>
      </c>
      <c r="G112" s="61"/>
      <c r="H112" s="61"/>
      <c r="I112" s="61"/>
      <c r="J112" s="61"/>
      <c r="K112" s="61"/>
      <c r="L112" s="62"/>
    </row>
    <row r="113" spans="6:12" ht="13.5">
      <c r="F113" s="63"/>
      <c r="G113" s="64"/>
      <c r="H113" s="64"/>
      <c r="I113" s="64"/>
      <c r="J113" s="64"/>
      <c r="K113" s="64"/>
      <c r="L113" s="65"/>
    </row>
    <row r="115" ht="13.5">
      <c r="C115" s="1" t="s">
        <v>191</v>
      </c>
    </row>
    <row r="116" spans="6:11" ht="27">
      <c r="F116" s="74" t="s">
        <v>77</v>
      </c>
      <c r="G116" s="74"/>
      <c r="H116" s="2" t="s">
        <v>78</v>
      </c>
      <c r="I116" s="2" t="s">
        <v>36</v>
      </c>
      <c r="J116" s="9" t="s">
        <v>79</v>
      </c>
      <c r="K116" s="8" t="s">
        <v>180</v>
      </c>
    </row>
    <row r="117" spans="6:11" ht="13.5">
      <c r="F117" s="74"/>
      <c r="G117" s="74"/>
      <c r="H117" s="3" t="s">
        <v>176</v>
      </c>
      <c r="I117" s="3" t="s">
        <v>184</v>
      </c>
      <c r="J117" s="10" t="s">
        <v>185</v>
      </c>
      <c r="K117" s="11" t="s">
        <v>186</v>
      </c>
    </row>
    <row r="118" spans="6:11" ht="13.5">
      <c r="F118" s="56"/>
      <c r="G118" s="57"/>
      <c r="H118" s="5"/>
      <c r="I118" s="12"/>
      <c r="J118" s="12"/>
      <c r="K118" s="5">
        <f>H118*I118*J118</f>
        <v>0</v>
      </c>
    </row>
    <row r="119" spans="6:11" ht="13.5">
      <c r="F119" s="56"/>
      <c r="G119" s="57"/>
      <c r="H119" s="5"/>
      <c r="I119" s="12"/>
      <c r="J119" s="12"/>
      <c r="K119" s="5">
        <f>H119*I119*J119</f>
        <v>0</v>
      </c>
    </row>
    <row r="120" spans="6:11" ht="13.5">
      <c r="F120" s="56"/>
      <c r="G120" s="57"/>
      <c r="H120" s="5"/>
      <c r="I120" s="12"/>
      <c r="J120" s="12"/>
      <c r="K120" s="5">
        <f>H120*I120*J120</f>
        <v>0</v>
      </c>
    </row>
    <row r="121" spans="6:11" ht="13.5">
      <c r="F121" s="56"/>
      <c r="G121" s="57"/>
      <c r="H121" s="5"/>
      <c r="I121" s="12"/>
      <c r="J121" s="12"/>
      <c r="K121" s="5">
        <f>H121*I121*J121</f>
        <v>0</v>
      </c>
    </row>
    <row r="122" spans="6:11" ht="13.5">
      <c r="F122" s="58" t="s">
        <v>76</v>
      </c>
      <c r="G122" s="59"/>
      <c r="H122" s="5"/>
      <c r="I122" s="5"/>
      <c r="J122" s="5"/>
      <c r="K122" s="5">
        <f>SUM(K118:K121)</f>
        <v>0</v>
      </c>
    </row>
    <row r="123" spans="6:11" ht="13.5">
      <c r="F123" s="60" t="s">
        <v>44</v>
      </c>
      <c r="G123" s="61"/>
      <c r="H123" s="61"/>
      <c r="I123" s="61"/>
      <c r="J123" s="61"/>
      <c r="K123" s="62"/>
    </row>
    <row r="124" spans="6:11" ht="13.5">
      <c r="F124" s="63"/>
      <c r="G124" s="64"/>
      <c r="H124" s="64"/>
      <c r="I124" s="64"/>
      <c r="J124" s="64"/>
      <c r="K124" s="65"/>
    </row>
    <row r="126" ht="13.5">
      <c r="B126" s="1" t="s">
        <v>193</v>
      </c>
    </row>
    <row r="127" ht="13.5">
      <c r="C127" s="1" t="s">
        <v>192</v>
      </c>
    </row>
    <row r="128" spans="6:10" ht="13.5">
      <c r="F128" s="135" t="s">
        <v>324</v>
      </c>
      <c r="G128" s="136"/>
      <c r="H128" s="48" t="s">
        <v>326</v>
      </c>
      <c r="I128" s="48" t="s">
        <v>329</v>
      </c>
      <c r="J128" s="48" t="s">
        <v>220</v>
      </c>
    </row>
    <row r="129" spans="6:10" ht="13.5">
      <c r="F129" s="137"/>
      <c r="G129" s="138"/>
      <c r="H129" s="47" t="s">
        <v>325</v>
      </c>
      <c r="I129" s="47" t="s">
        <v>327</v>
      </c>
      <c r="J129" s="54" t="s">
        <v>328</v>
      </c>
    </row>
    <row r="130" spans="6:10" ht="13.5">
      <c r="F130" s="56"/>
      <c r="G130" s="57"/>
      <c r="H130" s="5"/>
      <c r="I130" s="5"/>
      <c r="J130" s="5">
        <f>(H130*I130)/1000</f>
        <v>0</v>
      </c>
    </row>
    <row r="131" spans="6:10" ht="13.5">
      <c r="F131" s="56"/>
      <c r="G131" s="57"/>
      <c r="H131" s="5"/>
      <c r="I131" s="5"/>
      <c r="J131" s="5">
        <f>(H131*I131)/1000</f>
        <v>0</v>
      </c>
    </row>
    <row r="132" spans="6:10" ht="13.5">
      <c r="F132" s="56"/>
      <c r="G132" s="57"/>
      <c r="H132" s="5"/>
      <c r="I132" s="5"/>
      <c r="J132" s="5">
        <f>(H132*I132)/1000</f>
        <v>0</v>
      </c>
    </row>
    <row r="133" spans="6:10" ht="13.5">
      <c r="F133" s="56"/>
      <c r="G133" s="57"/>
      <c r="H133" s="5"/>
      <c r="I133" s="5"/>
      <c r="J133" s="5">
        <f>(H133*I133)/1000</f>
        <v>0</v>
      </c>
    </row>
    <row r="134" spans="6:10" ht="13.5">
      <c r="F134" s="58" t="s">
        <v>76</v>
      </c>
      <c r="G134" s="59"/>
      <c r="H134" s="5"/>
      <c r="I134" s="5"/>
      <c r="J134" s="5">
        <f>SUM(J130:J133)</f>
        <v>0</v>
      </c>
    </row>
    <row r="135" spans="6:10" ht="13.5">
      <c r="F135" s="66" t="s">
        <v>44</v>
      </c>
      <c r="G135" s="67"/>
      <c r="H135" s="67"/>
      <c r="I135" s="67"/>
      <c r="J135" s="68"/>
    </row>
    <row r="136" spans="6:10" ht="13.5">
      <c r="F136" s="69"/>
      <c r="G136" s="70"/>
      <c r="H136" s="70"/>
      <c r="I136" s="70"/>
      <c r="J136" s="71"/>
    </row>
    <row r="137" ht="13.5">
      <c r="F137" s="50" t="s">
        <v>222</v>
      </c>
    </row>
    <row r="139" ht="13.5">
      <c r="C139" s="1" t="s">
        <v>194</v>
      </c>
    </row>
    <row r="140" spans="6:11" ht="13.5">
      <c r="F140" s="123" t="s">
        <v>331</v>
      </c>
      <c r="G140" s="74"/>
      <c r="H140" s="2" t="s">
        <v>72</v>
      </c>
      <c r="I140" s="2" t="s">
        <v>73</v>
      </c>
      <c r="J140" s="2" t="s">
        <v>43</v>
      </c>
      <c r="K140" s="48" t="s">
        <v>220</v>
      </c>
    </row>
    <row r="141" spans="6:11" ht="13.5">
      <c r="F141" s="74"/>
      <c r="G141" s="74"/>
      <c r="H141" s="47" t="s">
        <v>218</v>
      </c>
      <c r="I141" s="47" t="s">
        <v>217</v>
      </c>
      <c r="J141" s="47" t="s">
        <v>219</v>
      </c>
      <c r="K141" s="49" t="s">
        <v>221</v>
      </c>
    </row>
    <row r="142" spans="6:11" ht="13.5">
      <c r="F142" s="56"/>
      <c r="G142" s="57"/>
      <c r="H142" s="5"/>
      <c r="I142" s="5"/>
      <c r="J142" s="5"/>
      <c r="K142" s="5">
        <f>(H142*I142*J142)/1000</f>
        <v>0</v>
      </c>
    </row>
    <row r="143" spans="6:11" ht="13.5">
      <c r="F143" s="56"/>
      <c r="G143" s="57"/>
      <c r="H143" s="5"/>
      <c r="I143" s="5"/>
      <c r="J143" s="5"/>
      <c r="K143" s="5">
        <f>(H143*I143*J143)/1000</f>
        <v>0</v>
      </c>
    </row>
    <row r="144" spans="6:11" ht="13.5">
      <c r="F144" s="56"/>
      <c r="G144" s="57"/>
      <c r="H144" s="5"/>
      <c r="I144" s="5"/>
      <c r="J144" s="5"/>
      <c r="K144" s="5">
        <f>(H144*I144*J144)/1000</f>
        <v>0</v>
      </c>
    </row>
    <row r="145" spans="6:11" ht="13.5">
      <c r="F145" s="56"/>
      <c r="G145" s="57"/>
      <c r="H145" s="5"/>
      <c r="I145" s="5"/>
      <c r="J145" s="5"/>
      <c r="K145" s="5">
        <f>(H145*I145*J145)/1000</f>
        <v>0</v>
      </c>
    </row>
    <row r="146" spans="6:11" ht="13.5">
      <c r="F146" s="58" t="s">
        <v>76</v>
      </c>
      <c r="G146" s="59"/>
      <c r="H146" s="5"/>
      <c r="I146" s="5"/>
      <c r="J146" s="5"/>
      <c r="K146" s="5">
        <f>SUM(K142:K145)</f>
        <v>0</v>
      </c>
    </row>
    <row r="147" spans="6:11" ht="13.5">
      <c r="F147" s="60" t="s">
        <v>44</v>
      </c>
      <c r="G147" s="61"/>
      <c r="H147" s="61"/>
      <c r="I147" s="61"/>
      <c r="J147" s="61"/>
      <c r="K147" s="62"/>
    </row>
    <row r="148" spans="6:11" ht="13.5">
      <c r="F148" s="63"/>
      <c r="G148" s="64"/>
      <c r="H148" s="64"/>
      <c r="I148" s="64"/>
      <c r="J148" s="64"/>
      <c r="K148" s="65"/>
    </row>
    <row r="149" ht="13.5">
      <c r="F149" s="50" t="s">
        <v>222</v>
      </c>
    </row>
    <row r="151" ht="13.5">
      <c r="C151" s="1" t="s">
        <v>195</v>
      </c>
    </row>
    <row r="152" ht="13.5">
      <c r="D152" s="1" t="s">
        <v>196</v>
      </c>
    </row>
    <row r="153" spans="6:11" ht="13.5">
      <c r="F153" s="79" t="s">
        <v>48</v>
      </c>
      <c r="G153" s="79"/>
      <c r="H153" s="79" t="s">
        <v>49</v>
      </c>
      <c r="I153" s="79"/>
      <c r="J153" s="2" t="s">
        <v>50</v>
      </c>
      <c r="K153" s="48" t="s">
        <v>236</v>
      </c>
    </row>
    <row r="154" spans="6:11" ht="13.5">
      <c r="F154" s="13"/>
      <c r="G154" s="51" t="s">
        <v>226</v>
      </c>
      <c r="H154" s="13"/>
      <c r="I154" s="51" t="s">
        <v>227</v>
      </c>
      <c r="J154" s="47" t="s">
        <v>228</v>
      </c>
      <c r="K154" s="54" t="s">
        <v>235</v>
      </c>
    </row>
    <row r="155" spans="6:11" ht="13.5">
      <c r="F155" s="76"/>
      <c r="G155" s="77"/>
      <c r="H155" s="76"/>
      <c r="I155" s="77"/>
      <c r="J155" s="5"/>
      <c r="K155" s="5">
        <f>F155+H155+J155</f>
        <v>0</v>
      </c>
    </row>
    <row r="156" spans="6:11" ht="13.5">
      <c r="F156" s="60" t="s">
        <v>20</v>
      </c>
      <c r="G156" s="61"/>
      <c r="H156" s="61"/>
      <c r="I156" s="61"/>
      <c r="J156" s="61"/>
      <c r="K156" s="62"/>
    </row>
    <row r="157" spans="6:11" ht="13.5">
      <c r="F157" s="63"/>
      <c r="G157" s="64"/>
      <c r="H157" s="64"/>
      <c r="I157" s="64"/>
      <c r="J157" s="64"/>
      <c r="K157" s="65"/>
    </row>
    <row r="159" ht="13.5">
      <c r="D159" s="1" t="s">
        <v>197</v>
      </c>
    </row>
    <row r="160" ht="13.5">
      <c r="E160" s="1" t="s">
        <v>51</v>
      </c>
    </row>
    <row r="161" spans="6:11" ht="13.5">
      <c r="F161" s="107" t="s">
        <v>52</v>
      </c>
      <c r="G161" s="111"/>
      <c r="H161" s="79" t="s">
        <v>53</v>
      </c>
      <c r="I161" s="117" t="s">
        <v>54</v>
      </c>
      <c r="J161" s="79" t="s">
        <v>55</v>
      </c>
      <c r="K161" s="72" t="s">
        <v>236</v>
      </c>
    </row>
    <row r="162" spans="6:11" ht="13.5">
      <c r="F162" s="108"/>
      <c r="G162" s="108"/>
      <c r="H162" s="116"/>
      <c r="I162" s="118"/>
      <c r="J162" s="116"/>
      <c r="K162" s="116"/>
    </row>
    <row r="163" spans="6:11" ht="13.5">
      <c r="F163" s="126" t="s">
        <v>230</v>
      </c>
      <c r="G163" s="127"/>
      <c r="H163" s="47" t="s">
        <v>229</v>
      </c>
      <c r="I163" s="47" t="s">
        <v>231</v>
      </c>
      <c r="J163" s="47" t="s">
        <v>330</v>
      </c>
      <c r="K163" s="54" t="s">
        <v>237</v>
      </c>
    </row>
    <row r="164" spans="6:11" ht="13.5">
      <c r="F164" s="76"/>
      <c r="G164" s="77"/>
      <c r="H164" s="5"/>
      <c r="I164" s="5"/>
      <c r="J164" s="5"/>
      <c r="K164" s="5">
        <f>F164*H164*I164*J164</f>
        <v>0</v>
      </c>
    </row>
    <row r="165" spans="6:11" ht="13.5">
      <c r="F165" s="60" t="s">
        <v>20</v>
      </c>
      <c r="G165" s="61"/>
      <c r="H165" s="61"/>
      <c r="I165" s="61"/>
      <c r="J165" s="61"/>
      <c r="K165" s="62"/>
    </row>
    <row r="166" spans="6:11" ht="13.5">
      <c r="F166" s="63"/>
      <c r="G166" s="64"/>
      <c r="H166" s="64"/>
      <c r="I166" s="64"/>
      <c r="J166" s="64"/>
      <c r="K166" s="65"/>
    </row>
    <row r="168" ht="13.5">
      <c r="E168" s="1" t="s">
        <v>56</v>
      </c>
    </row>
    <row r="169" spans="6:11" ht="13.5">
      <c r="F169" s="107" t="s">
        <v>52</v>
      </c>
      <c r="G169" s="111"/>
      <c r="H169" s="79" t="s">
        <v>53</v>
      </c>
      <c r="I169" s="117" t="s">
        <v>54</v>
      </c>
      <c r="J169" s="79" t="s">
        <v>55</v>
      </c>
      <c r="K169" s="72" t="s">
        <v>236</v>
      </c>
    </row>
    <row r="170" spans="6:11" ht="13.5">
      <c r="F170" s="108"/>
      <c r="G170" s="108"/>
      <c r="H170" s="116"/>
      <c r="I170" s="118"/>
      <c r="J170" s="116"/>
      <c r="K170" s="116"/>
    </row>
    <row r="171" spans="6:11" ht="13.5">
      <c r="F171" s="126" t="s">
        <v>230</v>
      </c>
      <c r="G171" s="127"/>
      <c r="H171" s="47" t="s">
        <v>229</v>
      </c>
      <c r="I171" s="47" t="s">
        <v>231</v>
      </c>
      <c r="J171" s="47" t="s">
        <v>330</v>
      </c>
      <c r="K171" s="54" t="s">
        <v>237</v>
      </c>
    </row>
    <row r="172" spans="6:11" ht="13.5">
      <c r="F172" s="76"/>
      <c r="G172" s="77"/>
      <c r="H172" s="5"/>
      <c r="I172" s="5"/>
      <c r="J172" s="5"/>
      <c r="K172" s="5">
        <f>F172*H172*I172*J172</f>
        <v>0</v>
      </c>
    </row>
    <row r="173" spans="6:11" ht="13.5">
      <c r="F173" s="60" t="s">
        <v>20</v>
      </c>
      <c r="G173" s="61"/>
      <c r="H173" s="61"/>
      <c r="I173" s="61"/>
      <c r="J173" s="61"/>
      <c r="K173" s="62"/>
    </row>
    <row r="174" spans="6:11" ht="13.5">
      <c r="F174" s="63"/>
      <c r="G174" s="64"/>
      <c r="H174" s="64"/>
      <c r="I174" s="64"/>
      <c r="J174" s="64"/>
      <c r="K174" s="65"/>
    </row>
    <row r="176" ht="13.5">
      <c r="C176" s="1" t="s">
        <v>199</v>
      </c>
    </row>
    <row r="177" ht="13.5">
      <c r="D177" s="1" t="s">
        <v>198</v>
      </c>
    </row>
    <row r="178" ht="13.5">
      <c r="E178" s="1" t="s">
        <v>101</v>
      </c>
    </row>
    <row r="179" spans="6:12" ht="13.5">
      <c r="F179" s="74" t="s">
        <v>1</v>
      </c>
      <c r="G179" s="2" t="s">
        <v>102</v>
      </c>
      <c r="H179" s="2" t="s">
        <v>103</v>
      </c>
      <c r="I179" s="2" t="s">
        <v>104</v>
      </c>
      <c r="J179" s="2" t="s">
        <v>107</v>
      </c>
      <c r="K179" s="2" t="s">
        <v>105</v>
      </c>
      <c r="L179" s="55" t="s">
        <v>243</v>
      </c>
    </row>
    <row r="180" spans="6:12" ht="13.5">
      <c r="F180" s="74"/>
      <c r="G180" s="47" t="s">
        <v>238</v>
      </c>
      <c r="H180" s="47" t="s">
        <v>239</v>
      </c>
      <c r="I180" s="47" t="s">
        <v>240</v>
      </c>
      <c r="J180" s="47" t="s">
        <v>241</v>
      </c>
      <c r="K180" s="47" t="s">
        <v>242</v>
      </c>
      <c r="L180" s="49" t="s">
        <v>244</v>
      </c>
    </row>
    <row r="181" spans="6:12" ht="13.5">
      <c r="F181" s="5"/>
      <c r="G181" s="5"/>
      <c r="H181" s="12"/>
      <c r="I181" s="5"/>
      <c r="J181" s="5"/>
      <c r="K181" s="5"/>
      <c r="L181" s="5">
        <f>G181*H181*(J181-I181)*K181</f>
        <v>0</v>
      </c>
    </row>
    <row r="182" spans="6:12" ht="13.5">
      <c r="F182" s="5"/>
      <c r="G182" s="5"/>
      <c r="H182" s="12"/>
      <c r="I182" s="5"/>
      <c r="J182" s="5"/>
      <c r="K182" s="5"/>
      <c r="L182" s="5">
        <f>G182*H182*(J182-I182)*K182</f>
        <v>0</v>
      </c>
    </row>
    <row r="183" spans="6:12" ht="13.5">
      <c r="F183" s="5"/>
      <c r="G183" s="5"/>
      <c r="H183" s="12"/>
      <c r="I183" s="5"/>
      <c r="J183" s="5"/>
      <c r="K183" s="5"/>
      <c r="L183" s="5">
        <f>G183*H183*(J183-I183)*K183</f>
        <v>0</v>
      </c>
    </row>
    <row r="184" spans="6:12" ht="13.5">
      <c r="F184" s="5"/>
      <c r="G184" s="5"/>
      <c r="H184" s="12"/>
      <c r="I184" s="5"/>
      <c r="J184" s="5"/>
      <c r="K184" s="5"/>
      <c r="L184" s="5">
        <f>G184*H184*(J184-I184)*K184</f>
        <v>0</v>
      </c>
    </row>
    <row r="185" spans="6:12" ht="13.5">
      <c r="F185" s="6" t="s">
        <v>76</v>
      </c>
      <c r="G185" s="5"/>
      <c r="H185" s="5"/>
      <c r="I185" s="5"/>
      <c r="J185" s="5"/>
      <c r="K185" s="5"/>
      <c r="L185" s="5">
        <f>SUM(L181:L184)</f>
        <v>0</v>
      </c>
    </row>
    <row r="186" spans="6:12" ht="13.5">
      <c r="F186" s="60" t="s">
        <v>44</v>
      </c>
      <c r="G186" s="61"/>
      <c r="H186" s="61"/>
      <c r="I186" s="61"/>
      <c r="J186" s="61"/>
      <c r="K186" s="61"/>
      <c r="L186" s="62"/>
    </row>
    <row r="187" spans="6:12" ht="13.5">
      <c r="F187" s="63"/>
      <c r="G187" s="64"/>
      <c r="H187" s="64"/>
      <c r="I187" s="64"/>
      <c r="J187" s="64"/>
      <c r="K187" s="64"/>
      <c r="L187" s="65"/>
    </row>
    <row r="189" ht="13.5">
      <c r="E189" s="1" t="s">
        <v>106</v>
      </c>
    </row>
    <row r="190" spans="6:11" ht="13.5">
      <c r="F190" s="74" t="s">
        <v>1</v>
      </c>
      <c r="G190" s="2" t="s">
        <v>108</v>
      </c>
      <c r="H190" s="2" t="s">
        <v>109</v>
      </c>
      <c r="I190" s="55" t="s">
        <v>245</v>
      </c>
      <c r="J190" s="55" t="s">
        <v>247</v>
      </c>
      <c r="K190" s="48" t="s">
        <v>243</v>
      </c>
    </row>
    <row r="191" spans="6:11" ht="13.5">
      <c r="F191" s="74"/>
      <c r="G191" s="47" t="s">
        <v>166</v>
      </c>
      <c r="H191" s="47" t="s">
        <v>239</v>
      </c>
      <c r="I191" s="54" t="s">
        <v>246</v>
      </c>
      <c r="J191" s="53" t="s">
        <v>248</v>
      </c>
      <c r="K191" s="47" t="s">
        <v>249</v>
      </c>
    </row>
    <row r="192" spans="6:11" ht="13.5">
      <c r="F192" s="5"/>
      <c r="G192" s="5"/>
      <c r="H192" s="12"/>
      <c r="I192" s="5"/>
      <c r="J192" s="5"/>
      <c r="K192" s="5">
        <f>G192*H192*(J192-I192)</f>
        <v>0</v>
      </c>
    </row>
    <row r="193" spans="6:11" ht="13.5">
      <c r="F193" s="5"/>
      <c r="G193" s="5"/>
      <c r="H193" s="12"/>
      <c r="I193" s="5"/>
      <c r="J193" s="5"/>
      <c r="K193" s="5">
        <f>G193*H193*(J193-I193)</f>
        <v>0</v>
      </c>
    </row>
    <row r="194" spans="6:11" ht="13.5">
      <c r="F194" s="5"/>
      <c r="G194" s="5"/>
      <c r="H194" s="12"/>
      <c r="I194" s="5"/>
      <c r="J194" s="5"/>
      <c r="K194" s="5">
        <f>G194*H194*(J194-I194)</f>
        <v>0</v>
      </c>
    </row>
    <row r="195" spans="6:11" ht="13.5">
      <c r="F195" s="5"/>
      <c r="G195" s="5"/>
      <c r="H195" s="12"/>
      <c r="I195" s="5"/>
      <c r="J195" s="5"/>
      <c r="K195" s="5">
        <f>G195*H195*(J195-I195)</f>
        <v>0</v>
      </c>
    </row>
    <row r="196" spans="6:11" ht="13.5">
      <c r="F196" s="6" t="s">
        <v>76</v>
      </c>
      <c r="G196" s="5"/>
      <c r="H196" s="5"/>
      <c r="I196" s="5"/>
      <c r="J196" s="5"/>
      <c r="K196" s="5">
        <f>SUM(K192:K195)</f>
        <v>0</v>
      </c>
    </row>
    <row r="197" spans="6:11" ht="13.5">
      <c r="F197" s="60" t="s">
        <v>20</v>
      </c>
      <c r="G197" s="61"/>
      <c r="H197" s="61"/>
      <c r="I197" s="61"/>
      <c r="J197" s="61"/>
      <c r="K197" s="62"/>
    </row>
    <row r="198" spans="6:11" ht="13.5">
      <c r="F198" s="63"/>
      <c r="G198" s="64"/>
      <c r="H198" s="64"/>
      <c r="I198" s="64"/>
      <c r="J198" s="64"/>
      <c r="K198" s="65"/>
    </row>
    <row r="200" ht="13.5">
      <c r="E200" s="1" t="s">
        <v>110</v>
      </c>
    </row>
    <row r="201" spans="6:12" ht="13.5">
      <c r="F201" s="74" t="s">
        <v>1</v>
      </c>
      <c r="G201" s="2" t="s">
        <v>102</v>
      </c>
      <c r="H201" s="2" t="s">
        <v>103</v>
      </c>
      <c r="I201" s="2" t="s">
        <v>107</v>
      </c>
      <c r="J201" s="2" t="s">
        <v>111</v>
      </c>
      <c r="K201" s="2" t="s">
        <v>105</v>
      </c>
      <c r="L201" s="55" t="s">
        <v>243</v>
      </c>
    </row>
    <row r="202" spans="6:12" ht="13.5">
      <c r="F202" s="74"/>
      <c r="G202" s="47" t="s">
        <v>238</v>
      </c>
      <c r="H202" s="47" t="s">
        <v>239</v>
      </c>
      <c r="I202" s="47" t="s">
        <v>251</v>
      </c>
      <c r="J202" s="47" t="s">
        <v>252</v>
      </c>
      <c r="K202" s="47" t="s">
        <v>242</v>
      </c>
      <c r="L202" s="49" t="s">
        <v>253</v>
      </c>
    </row>
    <row r="203" spans="6:12" ht="13.5">
      <c r="F203" s="5"/>
      <c r="G203" s="5"/>
      <c r="H203" s="12"/>
      <c r="I203" s="5"/>
      <c r="J203" s="12"/>
      <c r="K203" s="5"/>
      <c r="L203" s="5">
        <f>G203*H203*I203*J203*K203</f>
        <v>0</v>
      </c>
    </row>
    <row r="204" spans="6:12" ht="13.5">
      <c r="F204" s="5"/>
      <c r="G204" s="5"/>
      <c r="H204" s="12"/>
      <c r="I204" s="5"/>
      <c r="J204" s="12"/>
      <c r="K204" s="5"/>
      <c r="L204" s="5">
        <f>G204*H204*I204*J204*K204</f>
        <v>0</v>
      </c>
    </row>
    <row r="205" spans="6:12" ht="13.5">
      <c r="F205" s="5"/>
      <c r="G205" s="5"/>
      <c r="H205" s="12"/>
      <c r="I205" s="5"/>
      <c r="J205" s="12"/>
      <c r="K205" s="5"/>
      <c r="L205" s="5">
        <f>G205*H205*I205*J205*K205</f>
        <v>0</v>
      </c>
    </row>
    <row r="206" spans="6:12" ht="13.5">
      <c r="F206" s="5"/>
      <c r="G206" s="5"/>
      <c r="H206" s="12"/>
      <c r="I206" s="5"/>
      <c r="J206" s="12"/>
      <c r="K206" s="5"/>
      <c r="L206" s="5">
        <f>G206*H206*I206*J206*K206</f>
        <v>0</v>
      </c>
    </row>
    <row r="207" spans="6:12" ht="13.5">
      <c r="F207" s="6" t="s">
        <v>76</v>
      </c>
      <c r="G207" s="5"/>
      <c r="H207" s="5"/>
      <c r="I207" s="5"/>
      <c r="J207" s="5"/>
      <c r="K207" s="5"/>
      <c r="L207" s="5">
        <f>SUM(L203:L206)</f>
        <v>0</v>
      </c>
    </row>
    <row r="208" spans="6:12" ht="13.5">
      <c r="F208" s="110" t="s">
        <v>20</v>
      </c>
      <c r="G208" s="61"/>
      <c r="H208" s="61"/>
      <c r="I208" s="61"/>
      <c r="J208" s="61"/>
      <c r="K208" s="61"/>
      <c r="L208" s="62"/>
    </row>
    <row r="209" spans="6:12" ht="13.5">
      <c r="F209" s="63"/>
      <c r="G209" s="64"/>
      <c r="H209" s="64"/>
      <c r="I209" s="64"/>
      <c r="J209" s="64"/>
      <c r="K209" s="64"/>
      <c r="L209" s="65"/>
    </row>
    <row r="211" ht="13.5">
      <c r="E211" s="1" t="s">
        <v>112</v>
      </c>
    </row>
    <row r="212" spans="6:12" ht="13.5">
      <c r="F212" s="79" t="s">
        <v>113</v>
      </c>
      <c r="G212" s="2" t="s">
        <v>114</v>
      </c>
      <c r="H212" s="2" t="s">
        <v>115</v>
      </c>
      <c r="I212" s="2" t="s">
        <v>116</v>
      </c>
      <c r="J212" s="2" t="s">
        <v>117</v>
      </c>
      <c r="K212" s="2" t="s">
        <v>118</v>
      </c>
      <c r="L212" s="55" t="s">
        <v>243</v>
      </c>
    </row>
    <row r="213" spans="6:12" ht="13.5">
      <c r="F213" s="109"/>
      <c r="G213" s="47" t="s">
        <v>238</v>
      </c>
      <c r="H213" s="47" t="s">
        <v>239</v>
      </c>
      <c r="I213" s="47" t="s">
        <v>254</v>
      </c>
      <c r="J213" s="47" t="s">
        <v>255</v>
      </c>
      <c r="K213" s="47" t="s">
        <v>256</v>
      </c>
      <c r="L213" s="49" t="s">
        <v>257</v>
      </c>
    </row>
    <row r="214" spans="6:12" ht="13.5">
      <c r="F214" s="5"/>
      <c r="G214" s="5"/>
      <c r="H214" s="12"/>
      <c r="I214" s="5"/>
      <c r="J214" s="5"/>
      <c r="K214" s="5"/>
      <c r="L214" s="5">
        <f>IF(K214=0,0,G214*H214*I214+G214*H214*J214/K214)</f>
        <v>0</v>
      </c>
    </row>
    <row r="215" spans="6:12" ht="13.5">
      <c r="F215" s="5"/>
      <c r="G215" s="5"/>
      <c r="H215" s="12"/>
      <c r="I215" s="5"/>
      <c r="J215" s="5"/>
      <c r="K215" s="5"/>
      <c r="L215" s="5">
        <f>IF(K215=0,0,G215*H215*I215+G215*H215*J215/K215)</f>
        <v>0</v>
      </c>
    </row>
    <row r="216" spans="6:12" ht="13.5">
      <c r="F216" s="5"/>
      <c r="G216" s="5"/>
      <c r="H216" s="12"/>
      <c r="I216" s="5"/>
      <c r="J216" s="5"/>
      <c r="K216" s="5"/>
      <c r="L216" s="5">
        <f>IF(K216=0,0,G216*H216*I216+G216*H216*J216/K216)</f>
        <v>0</v>
      </c>
    </row>
    <row r="217" spans="6:12" ht="13.5">
      <c r="F217" s="5"/>
      <c r="G217" s="5"/>
      <c r="H217" s="12"/>
      <c r="I217" s="5"/>
      <c r="J217" s="5"/>
      <c r="K217" s="5"/>
      <c r="L217" s="5">
        <f>IF(K217=0,0,G217*H217*I217+G217*H217*J217/K217)</f>
        <v>0</v>
      </c>
    </row>
    <row r="218" spans="6:12" ht="13.5">
      <c r="F218" s="6" t="s">
        <v>76</v>
      </c>
      <c r="G218" s="5"/>
      <c r="H218" s="5"/>
      <c r="I218" s="5"/>
      <c r="J218" s="5"/>
      <c r="K218" s="5"/>
      <c r="L218" s="5">
        <f>SUM(L214:L217)</f>
        <v>0</v>
      </c>
    </row>
    <row r="219" spans="6:12" ht="13.5">
      <c r="F219" s="60" t="s">
        <v>20</v>
      </c>
      <c r="G219" s="61"/>
      <c r="H219" s="61"/>
      <c r="I219" s="61"/>
      <c r="J219" s="61"/>
      <c r="K219" s="61"/>
      <c r="L219" s="62"/>
    </row>
    <row r="220" spans="6:12" ht="13.5">
      <c r="F220" s="63"/>
      <c r="G220" s="64"/>
      <c r="H220" s="64"/>
      <c r="I220" s="64"/>
      <c r="J220" s="64"/>
      <c r="K220" s="64"/>
      <c r="L220" s="65"/>
    </row>
    <row r="222" ht="13.5">
      <c r="D222" s="1" t="s">
        <v>200</v>
      </c>
    </row>
    <row r="223" ht="13.5">
      <c r="E223" s="1" t="s">
        <v>120</v>
      </c>
    </row>
    <row r="224" spans="6:11" ht="13.5">
      <c r="F224" s="74" t="s">
        <v>1</v>
      </c>
      <c r="G224" s="2" t="s">
        <v>121</v>
      </c>
      <c r="H224" s="2" t="s">
        <v>107</v>
      </c>
      <c r="I224" s="2" t="s">
        <v>105</v>
      </c>
      <c r="J224" s="2" t="s">
        <v>7</v>
      </c>
      <c r="K224" s="55" t="s">
        <v>243</v>
      </c>
    </row>
    <row r="225" spans="6:11" ht="13.5">
      <c r="F225" s="74"/>
      <c r="G225" s="47" t="s">
        <v>238</v>
      </c>
      <c r="H225" s="47" t="s">
        <v>258</v>
      </c>
      <c r="I225" s="47" t="s">
        <v>259</v>
      </c>
      <c r="J225" s="47" t="s">
        <v>252</v>
      </c>
      <c r="K225" s="49" t="s">
        <v>260</v>
      </c>
    </row>
    <row r="226" spans="6:11" ht="13.5">
      <c r="F226" s="5"/>
      <c r="G226" s="5"/>
      <c r="H226" s="5"/>
      <c r="I226" s="5"/>
      <c r="J226" s="12"/>
      <c r="K226" s="5">
        <f>G226*H226*I226*J226</f>
        <v>0</v>
      </c>
    </row>
    <row r="227" spans="6:11" ht="13.5">
      <c r="F227" s="5"/>
      <c r="G227" s="5"/>
      <c r="H227" s="5"/>
      <c r="I227" s="5"/>
      <c r="J227" s="12"/>
      <c r="K227" s="5">
        <f>G227*H227*I227*J227</f>
        <v>0</v>
      </c>
    </row>
    <row r="228" spans="6:11" ht="13.5">
      <c r="F228" s="5"/>
      <c r="G228" s="5"/>
      <c r="H228" s="5"/>
      <c r="I228" s="5"/>
      <c r="J228" s="12"/>
      <c r="K228" s="5">
        <f>G228*H228*I228*J228</f>
        <v>0</v>
      </c>
    </row>
    <row r="229" spans="6:11" ht="13.5">
      <c r="F229" s="5"/>
      <c r="G229" s="5"/>
      <c r="H229" s="5"/>
      <c r="I229" s="5"/>
      <c r="J229" s="12"/>
      <c r="K229" s="5">
        <f>G229*H229*I229*J229</f>
        <v>0</v>
      </c>
    </row>
    <row r="230" spans="6:11" ht="13.5">
      <c r="F230" s="6" t="s">
        <v>76</v>
      </c>
      <c r="G230" s="5"/>
      <c r="H230" s="5"/>
      <c r="I230" s="5"/>
      <c r="J230" s="5"/>
      <c r="K230" s="5">
        <f>SUM(K226:K229)</f>
        <v>0</v>
      </c>
    </row>
    <row r="231" spans="6:11" ht="13.5">
      <c r="F231" s="60" t="s">
        <v>44</v>
      </c>
      <c r="G231" s="61"/>
      <c r="H231" s="61"/>
      <c r="I231" s="61"/>
      <c r="J231" s="61"/>
      <c r="K231" s="62"/>
    </row>
    <row r="232" spans="6:11" ht="13.5">
      <c r="F232" s="63"/>
      <c r="G232" s="64"/>
      <c r="H232" s="64"/>
      <c r="I232" s="64"/>
      <c r="J232" s="64"/>
      <c r="K232" s="65"/>
    </row>
    <row r="234" ht="13.5">
      <c r="E234" s="1" t="s">
        <v>122</v>
      </c>
    </row>
    <row r="235" spans="6:11" ht="13.5">
      <c r="F235" s="74" t="s">
        <v>113</v>
      </c>
      <c r="G235" s="79" t="s">
        <v>123</v>
      </c>
      <c r="H235" s="79"/>
      <c r="I235" s="2" t="s">
        <v>117</v>
      </c>
      <c r="J235" s="2" t="s">
        <v>118</v>
      </c>
      <c r="K235" s="48" t="s">
        <v>243</v>
      </c>
    </row>
    <row r="236" spans="6:11" ht="13.5">
      <c r="F236" s="74"/>
      <c r="G236" s="52" t="s">
        <v>232</v>
      </c>
      <c r="H236" s="7" t="s">
        <v>119</v>
      </c>
      <c r="I236" s="47" t="s">
        <v>261</v>
      </c>
      <c r="J236" s="47" t="s">
        <v>262</v>
      </c>
      <c r="K236" s="47" t="s">
        <v>263</v>
      </c>
    </row>
    <row r="237" spans="6:11" ht="13.5">
      <c r="F237" s="5"/>
      <c r="G237" s="76"/>
      <c r="H237" s="77"/>
      <c r="I237" s="5"/>
      <c r="J237" s="5"/>
      <c r="K237" s="5">
        <f>IF(J237=0,0,G237*I237/J237)</f>
        <v>0</v>
      </c>
    </row>
    <row r="238" spans="6:11" ht="13.5">
      <c r="F238" s="5"/>
      <c r="G238" s="76"/>
      <c r="H238" s="77"/>
      <c r="I238" s="5"/>
      <c r="J238" s="5"/>
      <c r="K238" s="5">
        <f>IF(J238=0,0,G238*I238/J238)</f>
        <v>0</v>
      </c>
    </row>
    <row r="239" spans="6:11" ht="13.5">
      <c r="F239" s="5"/>
      <c r="G239" s="76"/>
      <c r="H239" s="77"/>
      <c r="I239" s="5"/>
      <c r="J239" s="5"/>
      <c r="K239" s="5">
        <f>IF(J239=0,0,G239*I239/J239)</f>
        <v>0</v>
      </c>
    </row>
    <row r="240" spans="6:11" ht="13.5">
      <c r="F240" s="5"/>
      <c r="G240" s="76"/>
      <c r="H240" s="77"/>
      <c r="I240" s="5"/>
      <c r="J240" s="5"/>
      <c r="K240" s="5">
        <f>IF(J240=0,0,G240*I240/J240)</f>
        <v>0</v>
      </c>
    </row>
    <row r="241" spans="6:11" ht="13.5">
      <c r="F241" s="6" t="s">
        <v>76</v>
      </c>
      <c r="G241" s="76"/>
      <c r="H241" s="77"/>
      <c r="I241" s="5"/>
      <c r="J241" s="5"/>
      <c r="K241" s="5">
        <f>SUM(K237:K240)</f>
        <v>0</v>
      </c>
    </row>
    <row r="242" spans="6:11" ht="13.5">
      <c r="F242" s="60" t="s">
        <v>44</v>
      </c>
      <c r="G242" s="61"/>
      <c r="H242" s="61"/>
      <c r="I242" s="61"/>
      <c r="J242" s="61"/>
      <c r="K242" s="62"/>
    </row>
    <row r="243" spans="6:11" ht="13.5">
      <c r="F243" s="63"/>
      <c r="G243" s="64"/>
      <c r="H243" s="64"/>
      <c r="I243" s="64"/>
      <c r="J243" s="64"/>
      <c r="K243" s="65"/>
    </row>
    <row r="245" ht="13.5">
      <c r="D245" s="1" t="s">
        <v>201</v>
      </c>
    </row>
    <row r="246" ht="13.5">
      <c r="E246" s="1" t="s">
        <v>124</v>
      </c>
    </row>
    <row r="247" spans="6:11" ht="13.5">
      <c r="F247" s="74" t="s">
        <v>1</v>
      </c>
      <c r="G247" s="2" t="s">
        <v>102</v>
      </c>
      <c r="H247" s="2" t="s">
        <v>103</v>
      </c>
      <c r="I247" s="2" t="s">
        <v>125</v>
      </c>
      <c r="J247" s="2" t="s">
        <v>126</v>
      </c>
      <c r="K247" s="48" t="s">
        <v>264</v>
      </c>
    </row>
    <row r="248" spans="6:11" ht="13.5">
      <c r="F248" s="74"/>
      <c r="G248" s="47" t="s">
        <v>250</v>
      </c>
      <c r="H248" s="47" t="s">
        <v>239</v>
      </c>
      <c r="I248" s="47" t="s">
        <v>254</v>
      </c>
      <c r="J248" s="47" t="s">
        <v>255</v>
      </c>
      <c r="K248" s="47" t="s">
        <v>265</v>
      </c>
    </row>
    <row r="249" spans="6:11" ht="13.5">
      <c r="F249" s="5"/>
      <c r="G249" s="5"/>
      <c r="H249" s="12"/>
      <c r="I249" s="5"/>
      <c r="J249" s="5"/>
      <c r="K249" s="5">
        <f>G249*H249*(I249-J249)</f>
        <v>0</v>
      </c>
    </row>
    <row r="250" spans="6:11" ht="13.5">
      <c r="F250" s="5"/>
      <c r="G250" s="5"/>
      <c r="H250" s="12"/>
      <c r="I250" s="5"/>
      <c r="J250" s="5"/>
      <c r="K250" s="5">
        <f>G250*H250*(I250-J250)</f>
        <v>0</v>
      </c>
    </row>
    <row r="251" spans="6:11" ht="13.5">
      <c r="F251" s="5"/>
      <c r="G251" s="5"/>
      <c r="H251" s="12"/>
      <c r="I251" s="5"/>
      <c r="J251" s="5"/>
      <c r="K251" s="5">
        <f>G251*H251*(I251-J251)</f>
        <v>0</v>
      </c>
    </row>
    <row r="252" spans="6:11" ht="13.5">
      <c r="F252" s="5"/>
      <c r="G252" s="5"/>
      <c r="H252" s="12"/>
      <c r="I252" s="5"/>
      <c r="J252" s="5"/>
      <c r="K252" s="5">
        <f>G252*H252*(I252-J252)</f>
        <v>0</v>
      </c>
    </row>
    <row r="253" spans="6:11" ht="13.5">
      <c r="F253" s="6" t="s">
        <v>76</v>
      </c>
      <c r="G253" s="5"/>
      <c r="H253" s="5"/>
      <c r="I253" s="5"/>
      <c r="J253" s="5"/>
      <c r="K253" s="5">
        <f>SUM(K249:K252)</f>
        <v>0</v>
      </c>
    </row>
    <row r="254" spans="6:11" ht="13.5">
      <c r="F254" s="60" t="s">
        <v>44</v>
      </c>
      <c r="G254" s="61"/>
      <c r="H254" s="61"/>
      <c r="I254" s="61"/>
      <c r="J254" s="61"/>
      <c r="K254" s="62"/>
    </row>
    <row r="255" spans="6:11" ht="13.5">
      <c r="F255" s="63"/>
      <c r="G255" s="64"/>
      <c r="H255" s="64"/>
      <c r="I255" s="64"/>
      <c r="J255" s="64"/>
      <c r="K255" s="65"/>
    </row>
    <row r="257" ht="13.5">
      <c r="E257" s="1" t="s">
        <v>127</v>
      </c>
    </row>
    <row r="258" spans="6:12" ht="13.5">
      <c r="F258" s="74" t="s">
        <v>1</v>
      </c>
      <c r="G258" s="2" t="s">
        <v>102</v>
      </c>
      <c r="H258" s="2" t="s">
        <v>103</v>
      </c>
      <c r="I258" s="2" t="s">
        <v>128</v>
      </c>
      <c r="J258" s="2" t="s">
        <v>129</v>
      </c>
      <c r="K258" s="2" t="s">
        <v>43</v>
      </c>
      <c r="L258" s="55" t="s">
        <v>264</v>
      </c>
    </row>
    <row r="259" spans="6:12" ht="13.5">
      <c r="F259" s="74"/>
      <c r="G259" s="47" t="s">
        <v>238</v>
      </c>
      <c r="H259" s="47" t="s">
        <v>239</v>
      </c>
      <c r="I259" s="47" t="s">
        <v>266</v>
      </c>
      <c r="J259" s="47" t="s">
        <v>267</v>
      </c>
      <c r="K259" s="47" t="s">
        <v>268</v>
      </c>
      <c r="L259" s="54" t="s">
        <v>269</v>
      </c>
    </row>
    <row r="260" spans="6:12" ht="13.5">
      <c r="F260" s="5"/>
      <c r="G260" s="5"/>
      <c r="H260" s="12"/>
      <c r="I260" s="5"/>
      <c r="J260" s="5"/>
      <c r="K260" s="5"/>
      <c r="L260" s="5">
        <f>G260*H260*(I260-J260)*K260</f>
        <v>0</v>
      </c>
    </row>
    <row r="261" spans="6:12" ht="13.5">
      <c r="F261" s="5"/>
      <c r="G261" s="5"/>
      <c r="H261" s="12"/>
      <c r="I261" s="5"/>
      <c r="J261" s="5"/>
      <c r="K261" s="5"/>
      <c r="L261" s="5">
        <f>G261*H261*(I261-J261)*K261</f>
        <v>0</v>
      </c>
    </row>
    <row r="262" spans="6:12" ht="13.5">
      <c r="F262" s="5"/>
      <c r="G262" s="5"/>
      <c r="H262" s="12"/>
      <c r="I262" s="5"/>
      <c r="J262" s="5"/>
      <c r="K262" s="5"/>
      <c r="L262" s="5">
        <f>G262*H262*(I262-J262)*K262</f>
        <v>0</v>
      </c>
    </row>
    <row r="263" spans="6:12" ht="13.5">
      <c r="F263" s="5"/>
      <c r="G263" s="5"/>
      <c r="H263" s="12"/>
      <c r="I263" s="5"/>
      <c r="J263" s="5"/>
      <c r="K263" s="5"/>
      <c r="L263" s="5">
        <f>G263*H263*(I263-J263)*K263</f>
        <v>0</v>
      </c>
    </row>
    <row r="264" spans="6:12" ht="13.5">
      <c r="F264" s="6" t="s">
        <v>76</v>
      </c>
      <c r="G264" s="5"/>
      <c r="H264" s="5"/>
      <c r="I264" s="5"/>
      <c r="J264" s="5"/>
      <c r="K264" s="5"/>
      <c r="L264" s="5">
        <f>SUM(L260:L263)</f>
        <v>0</v>
      </c>
    </row>
    <row r="265" spans="6:12" ht="13.5">
      <c r="F265" s="60" t="s">
        <v>44</v>
      </c>
      <c r="G265" s="61"/>
      <c r="H265" s="61"/>
      <c r="I265" s="61"/>
      <c r="J265" s="61"/>
      <c r="K265" s="61"/>
      <c r="L265" s="62"/>
    </row>
    <row r="266" spans="6:12" ht="13.5">
      <c r="F266" s="63"/>
      <c r="G266" s="64"/>
      <c r="H266" s="64"/>
      <c r="I266" s="64"/>
      <c r="J266" s="64"/>
      <c r="K266" s="64"/>
      <c r="L266" s="65"/>
    </row>
    <row r="268" ht="13.5">
      <c r="E268" s="1" t="s">
        <v>130</v>
      </c>
    </row>
    <row r="269" spans="6:12" ht="13.5">
      <c r="F269" s="74" t="s">
        <v>131</v>
      </c>
      <c r="G269" s="74" t="s">
        <v>132</v>
      </c>
      <c r="H269" s="107" t="s">
        <v>133</v>
      </c>
      <c r="I269" s="79" t="s">
        <v>134</v>
      </c>
      <c r="J269" s="107" t="s">
        <v>135</v>
      </c>
      <c r="K269" s="74" t="s">
        <v>136</v>
      </c>
      <c r="L269" s="103" t="s">
        <v>243</v>
      </c>
    </row>
    <row r="270" spans="6:12" ht="13.5">
      <c r="F270" s="74"/>
      <c r="G270" s="79"/>
      <c r="H270" s="108"/>
      <c r="I270" s="116"/>
      <c r="J270" s="108"/>
      <c r="K270" s="79"/>
      <c r="L270" s="104"/>
    </row>
    <row r="271" spans="6:12" ht="13.5">
      <c r="F271" s="74"/>
      <c r="G271" s="47" t="s">
        <v>176</v>
      </c>
      <c r="H271" s="47" t="s">
        <v>177</v>
      </c>
      <c r="I271" s="47" t="s">
        <v>271</v>
      </c>
      <c r="J271" s="47" t="s">
        <v>270</v>
      </c>
      <c r="K271" s="47" t="s">
        <v>272</v>
      </c>
      <c r="L271" s="49" t="s">
        <v>273</v>
      </c>
    </row>
    <row r="272" spans="6:12" ht="13.5">
      <c r="F272" s="5"/>
      <c r="G272" s="5"/>
      <c r="H272" s="5"/>
      <c r="I272" s="5"/>
      <c r="J272" s="5"/>
      <c r="K272" s="5"/>
      <c r="L272" s="5">
        <f>(H272-G272)+(J272-I272)+K272</f>
        <v>0</v>
      </c>
    </row>
    <row r="273" spans="6:12" ht="13.5">
      <c r="F273" s="5"/>
      <c r="G273" s="5"/>
      <c r="H273" s="5"/>
      <c r="I273" s="5"/>
      <c r="J273" s="5"/>
      <c r="K273" s="5"/>
      <c r="L273" s="5">
        <f>(H273-G273)+(J273-I273)+K273</f>
        <v>0</v>
      </c>
    </row>
    <row r="274" spans="6:12" ht="13.5">
      <c r="F274" s="5"/>
      <c r="G274" s="5"/>
      <c r="H274" s="5"/>
      <c r="I274" s="5"/>
      <c r="J274" s="5"/>
      <c r="K274" s="5"/>
      <c r="L274" s="5">
        <f>(H274-G274)+(J274-I274)+K274</f>
        <v>0</v>
      </c>
    </row>
    <row r="275" spans="6:12" ht="13.5">
      <c r="F275" s="5"/>
      <c r="G275" s="5"/>
      <c r="H275" s="5"/>
      <c r="I275" s="5"/>
      <c r="J275" s="5"/>
      <c r="K275" s="5"/>
      <c r="L275" s="5">
        <f>(H275-G275)+(J275-I275)+K275</f>
        <v>0</v>
      </c>
    </row>
    <row r="276" spans="6:12" ht="13.5">
      <c r="F276" s="6" t="s">
        <v>76</v>
      </c>
      <c r="G276" s="5"/>
      <c r="H276" s="5"/>
      <c r="I276" s="5"/>
      <c r="J276" s="5"/>
      <c r="K276" s="5"/>
      <c r="L276" s="5">
        <f>SUM(L272:L275)</f>
        <v>0</v>
      </c>
    </row>
    <row r="277" spans="6:12" ht="13.5">
      <c r="F277" s="60" t="s">
        <v>44</v>
      </c>
      <c r="G277" s="61"/>
      <c r="H277" s="61"/>
      <c r="I277" s="61"/>
      <c r="J277" s="61"/>
      <c r="K277" s="61"/>
      <c r="L277" s="62"/>
    </row>
    <row r="278" spans="6:12" ht="13.5">
      <c r="F278" s="63"/>
      <c r="G278" s="64"/>
      <c r="H278" s="64"/>
      <c r="I278" s="64"/>
      <c r="J278" s="64"/>
      <c r="K278" s="64"/>
      <c r="L278" s="65"/>
    </row>
    <row r="280" ht="13.5">
      <c r="B280" s="1" t="s">
        <v>203</v>
      </c>
    </row>
    <row r="281" ht="13.5">
      <c r="C281" s="1" t="s">
        <v>204</v>
      </c>
    </row>
    <row r="282" spans="6:11" ht="13.5">
      <c r="F282" s="107" t="s">
        <v>85</v>
      </c>
      <c r="G282" s="120" t="s">
        <v>275</v>
      </c>
      <c r="H282" s="107" t="s">
        <v>86</v>
      </c>
      <c r="I282" s="122" t="s">
        <v>87</v>
      </c>
      <c r="J282" s="120" t="s">
        <v>278</v>
      </c>
      <c r="K282" s="120" t="s">
        <v>236</v>
      </c>
    </row>
    <row r="283" spans="6:11" ht="13.5">
      <c r="F283" s="108"/>
      <c r="G283" s="121"/>
      <c r="H283" s="108"/>
      <c r="I283" s="121"/>
      <c r="J283" s="121"/>
      <c r="K283" s="121"/>
    </row>
    <row r="284" spans="6:11" ht="13.5">
      <c r="F284" s="47" t="s">
        <v>274</v>
      </c>
      <c r="G284" s="53" t="s">
        <v>225</v>
      </c>
      <c r="H284" s="47" t="s">
        <v>276</v>
      </c>
      <c r="I284" s="47" t="s">
        <v>277</v>
      </c>
      <c r="J284" s="53" t="s">
        <v>279</v>
      </c>
      <c r="K284" s="49" t="s">
        <v>280</v>
      </c>
    </row>
    <row r="285" spans="6:11" ht="13.5">
      <c r="F285" s="5"/>
      <c r="G285" s="5"/>
      <c r="H285" s="5"/>
      <c r="I285" s="5"/>
      <c r="J285" s="5"/>
      <c r="K285" s="5">
        <f>F285*G285+H285*I285*J285</f>
        <v>0</v>
      </c>
    </row>
    <row r="286" spans="6:11" ht="13.5">
      <c r="F286" s="60" t="s">
        <v>44</v>
      </c>
      <c r="G286" s="61"/>
      <c r="H286" s="61"/>
      <c r="I286" s="61"/>
      <c r="J286" s="61"/>
      <c r="K286" s="62"/>
    </row>
    <row r="287" spans="6:11" ht="13.5">
      <c r="F287" s="63"/>
      <c r="G287" s="64"/>
      <c r="H287" s="64"/>
      <c r="I287" s="64"/>
      <c r="J287" s="64"/>
      <c r="K287" s="65"/>
    </row>
    <row r="289" ht="13.5">
      <c r="C289" s="1" t="s">
        <v>206</v>
      </c>
    </row>
    <row r="290" ht="13.5">
      <c r="D290" s="1" t="s">
        <v>205</v>
      </c>
    </row>
    <row r="291" ht="13.5">
      <c r="E291" s="1" t="s">
        <v>0</v>
      </c>
    </row>
    <row r="292" spans="6:14" ht="13.5">
      <c r="F292" s="79" t="s">
        <v>1</v>
      </c>
      <c r="G292" s="2" t="s">
        <v>12</v>
      </c>
      <c r="H292" s="2" t="s">
        <v>13</v>
      </c>
      <c r="I292" s="2" t="s">
        <v>14</v>
      </c>
      <c r="J292" s="2" t="s">
        <v>4</v>
      </c>
      <c r="K292" s="2" t="s">
        <v>15</v>
      </c>
      <c r="L292" s="2" t="s">
        <v>7</v>
      </c>
      <c r="M292" s="2" t="s">
        <v>16</v>
      </c>
      <c r="N292" s="55" t="s">
        <v>243</v>
      </c>
    </row>
    <row r="293" spans="6:14" s="4" customFormat="1" ht="13.5">
      <c r="F293" s="109"/>
      <c r="G293" s="47" t="s">
        <v>281</v>
      </c>
      <c r="H293" s="47" t="s">
        <v>282</v>
      </c>
      <c r="I293" s="47" t="s">
        <v>283</v>
      </c>
      <c r="J293" s="47" t="s">
        <v>284</v>
      </c>
      <c r="K293" s="47" t="s">
        <v>242</v>
      </c>
      <c r="L293" s="47" t="s">
        <v>285</v>
      </c>
      <c r="M293" s="47" t="s">
        <v>286</v>
      </c>
      <c r="N293" s="49" t="s">
        <v>287</v>
      </c>
    </row>
    <row r="294" spans="6:14" ht="13.5">
      <c r="F294" s="5"/>
      <c r="G294" s="5"/>
      <c r="H294" s="5"/>
      <c r="I294" s="5">
        <f>H294-G294</f>
        <v>0</v>
      </c>
      <c r="J294" s="5"/>
      <c r="K294" s="5"/>
      <c r="L294" s="12"/>
      <c r="M294" s="12"/>
      <c r="N294" s="5">
        <f>I294*J294*K294*L294*M294</f>
        <v>0</v>
      </c>
    </row>
    <row r="295" spans="6:14" ht="13.5">
      <c r="F295" s="5"/>
      <c r="G295" s="5"/>
      <c r="H295" s="5"/>
      <c r="I295" s="5">
        <f>H295-G295</f>
        <v>0</v>
      </c>
      <c r="J295" s="5"/>
      <c r="K295" s="5"/>
      <c r="L295" s="12"/>
      <c r="M295" s="12"/>
      <c r="N295" s="5">
        <f>I295*J295*K295*L295*M295</f>
        <v>0</v>
      </c>
    </row>
    <row r="296" spans="6:14" ht="13.5">
      <c r="F296" s="5"/>
      <c r="G296" s="5"/>
      <c r="H296" s="5"/>
      <c r="I296" s="5">
        <f>H296-G296</f>
        <v>0</v>
      </c>
      <c r="J296" s="5"/>
      <c r="K296" s="5"/>
      <c r="L296" s="12"/>
      <c r="M296" s="12"/>
      <c r="N296" s="5">
        <f>I296*J296*K296*L296*M296</f>
        <v>0</v>
      </c>
    </row>
    <row r="297" spans="6:14" ht="13.5">
      <c r="F297" s="5"/>
      <c r="G297" s="5"/>
      <c r="H297" s="5"/>
      <c r="I297" s="5">
        <f>H297-G297</f>
        <v>0</v>
      </c>
      <c r="J297" s="5"/>
      <c r="K297" s="5"/>
      <c r="L297" s="12"/>
      <c r="M297" s="12"/>
      <c r="N297" s="5">
        <f>I297*J297*K297*L297*M297</f>
        <v>0</v>
      </c>
    </row>
    <row r="298" spans="6:14" ht="13.5">
      <c r="F298" s="6" t="s">
        <v>76</v>
      </c>
      <c r="G298" s="5"/>
      <c r="H298" s="5"/>
      <c r="I298" s="5"/>
      <c r="J298" s="5"/>
      <c r="K298" s="5"/>
      <c r="L298" s="5"/>
      <c r="M298" s="5"/>
      <c r="N298" s="5">
        <f>SUM(N294:N297)</f>
        <v>0</v>
      </c>
    </row>
    <row r="299" spans="6:14" ht="13.5">
      <c r="F299" s="60" t="s">
        <v>20</v>
      </c>
      <c r="G299" s="61"/>
      <c r="H299" s="61"/>
      <c r="I299" s="61"/>
      <c r="J299" s="61"/>
      <c r="K299" s="61"/>
      <c r="L299" s="61"/>
      <c r="M299" s="61"/>
      <c r="N299" s="62"/>
    </row>
    <row r="300" spans="6:14" ht="13.5">
      <c r="F300" s="63"/>
      <c r="G300" s="64"/>
      <c r="H300" s="64"/>
      <c r="I300" s="64"/>
      <c r="J300" s="64"/>
      <c r="K300" s="64"/>
      <c r="L300" s="64"/>
      <c r="M300" s="64"/>
      <c r="N300" s="65"/>
    </row>
    <row r="302" ht="13.5">
      <c r="E302" s="1" t="s">
        <v>17</v>
      </c>
    </row>
    <row r="303" spans="6:14" ht="13.5">
      <c r="F303" s="74" t="s">
        <v>1</v>
      </c>
      <c r="G303" s="2" t="s">
        <v>4</v>
      </c>
      <c r="H303" s="2" t="s">
        <v>5</v>
      </c>
      <c r="I303" s="2" t="s">
        <v>18</v>
      </c>
      <c r="J303" s="2" t="s">
        <v>9</v>
      </c>
      <c r="K303" s="2" t="s">
        <v>15</v>
      </c>
      <c r="L303" s="2" t="s">
        <v>7</v>
      </c>
      <c r="M303" s="2" t="s">
        <v>16</v>
      </c>
      <c r="N303" s="55" t="s">
        <v>243</v>
      </c>
    </row>
    <row r="304" spans="6:14" ht="13.5">
      <c r="F304" s="74"/>
      <c r="G304" s="47" t="s">
        <v>288</v>
      </c>
      <c r="H304" s="47" t="s">
        <v>289</v>
      </c>
      <c r="I304" s="47" t="s">
        <v>290</v>
      </c>
      <c r="J304" s="47" t="s">
        <v>291</v>
      </c>
      <c r="K304" s="47" t="s">
        <v>292</v>
      </c>
      <c r="L304" s="47" t="s">
        <v>293</v>
      </c>
      <c r="M304" s="47" t="s">
        <v>286</v>
      </c>
      <c r="N304" s="49" t="s">
        <v>287</v>
      </c>
    </row>
    <row r="305" spans="6:14" ht="13.5">
      <c r="F305" s="5"/>
      <c r="G305" s="5"/>
      <c r="H305" s="5"/>
      <c r="I305" s="5">
        <f>H305-G305</f>
        <v>0</v>
      </c>
      <c r="J305" s="5"/>
      <c r="K305" s="5"/>
      <c r="L305" s="12">
        <f>1-(1-L294)*0.274</f>
        <v>0.726</v>
      </c>
      <c r="M305" s="12"/>
      <c r="N305" s="5">
        <f>I305*J305*K305*L305*M305</f>
        <v>0</v>
      </c>
    </row>
    <row r="306" spans="6:14" ht="13.5">
      <c r="F306" s="5"/>
      <c r="G306" s="5"/>
      <c r="H306" s="5"/>
      <c r="I306" s="5">
        <f>H306-G306</f>
        <v>0</v>
      </c>
      <c r="J306" s="5"/>
      <c r="K306" s="5"/>
      <c r="L306" s="12">
        <f>1-(1-L295)*0.274</f>
        <v>0.726</v>
      </c>
      <c r="M306" s="12"/>
      <c r="N306" s="5">
        <f>I306*J306*K306*L306*M306</f>
        <v>0</v>
      </c>
    </row>
    <row r="307" spans="6:14" ht="13.5">
      <c r="F307" s="5"/>
      <c r="G307" s="5"/>
      <c r="H307" s="5"/>
      <c r="I307" s="5">
        <f>H307-G307</f>
        <v>0</v>
      </c>
      <c r="J307" s="5"/>
      <c r="K307" s="5"/>
      <c r="L307" s="12">
        <f>1-(1-L296)*0.274</f>
        <v>0.726</v>
      </c>
      <c r="M307" s="12"/>
      <c r="N307" s="5">
        <f>I307*J307*K307*L307*M307</f>
        <v>0</v>
      </c>
    </row>
    <row r="308" spans="6:14" ht="13.5">
      <c r="F308" s="5"/>
      <c r="G308" s="5"/>
      <c r="H308" s="5"/>
      <c r="I308" s="5">
        <f>H308-G308</f>
        <v>0</v>
      </c>
      <c r="J308" s="5"/>
      <c r="K308" s="5"/>
      <c r="L308" s="12">
        <f>1-(1-L297)*0.274</f>
        <v>0.726</v>
      </c>
      <c r="M308" s="12"/>
      <c r="N308" s="5">
        <f>I308*J308*K308*L308*M308</f>
        <v>0</v>
      </c>
    </row>
    <row r="309" spans="6:14" ht="13.5">
      <c r="F309" s="6" t="s">
        <v>76</v>
      </c>
      <c r="G309" s="5"/>
      <c r="H309" s="5"/>
      <c r="I309" s="5"/>
      <c r="J309" s="5"/>
      <c r="K309" s="5"/>
      <c r="L309" s="5"/>
      <c r="M309" s="5"/>
      <c r="N309" s="5">
        <f>SUM(N305:N308)</f>
        <v>0</v>
      </c>
    </row>
    <row r="310" spans="6:14" ht="13.5">
      <c r="F310" s="60" t="s">
        <v>20</v>
      </c>
      <c r="G310" s="61"/>
      <c r="H310" s="61"/>
      <c r="I310" s="61"/>
      <c r="J310" s="61"/>
      <c r="K310" s="61"/>
      <c r="L310" s="61"/>
      <c r="M310" s="61"/>
      <c r="N310" s="62"/>
    </row>
    <row r="311" spans="6:14" ht="13.5">
      <c r="F311" s="63"/>
      <c r="G311" s="64"/>
      <c r="H311" s="64"/>
      <c r="I311" s="64"/>
      <c r="J311" s="64"/>
      <c r="K311" s="64"/>
      <c r="L311" s="64"/>
      <c r="M311" s="64"/>
      <c r="N311" s="65"/>
    </row>
    <row r="313" ht="13.5">
      <c r="D313" s="1" t="s">
        <v>210</v>
      </c>
    </row>
    <row r="314" ht="13.5">
      <c r="E314" s="1" t="s">
        <v>10</v>
      </c>
    </row>
    <row r="315" spans="6:13" ht="13.5">
      <c r="F315" s="74" t="s">
        <v>11</v>
      </c>
      <c r="G315" s="79" t="s">
        <v>23</v>
      </c>
      <c r="H315" s="79"/>
      <c r="I315" s="79" t="s">
        <v>24</v>
      </c>
      <c r="J315" s="79"/>
      <c r="K315" s="79" t="s">
        <v>25</v>
      </c>
      <c r="L315" s="79"/>
      <c r="M315" s="55" t="s">
        <v>236</v>
      </c>
    </row>
    <row r="316" spans="6:13" ht="13.5">
      <c r="F316" s="74"/>
      <c r="G316" s="126" t="s">
        <v>294</v>
      </c>
      <c r="H316" s="127"/>
      <c r="I316" s="126" t="s">
        <v>295</v>
      </c>
      <c r="J316" s="127"/>
      <c r="K316" s="126" t="s">
        <v>296</v>
      </c>
      <c r="L316" s="127"/>
      <c r="M316" s="49" t="s">
        <v>297</v>
      </c>
    </row>
    <row r="317" spans="6:13" ht="13.5">
      <c r="F317" s="5"/>
      <c r="G317" s="76"/>
      <c r="H317" s="77"/>
      <c r="I317" s="76"/>
      <c r="J317" s="77"/>
      <c r="K317" s="76"/>
      <c r="L317" s="77"/>
      <c r="M317" s="5">
        <f>G317*(I317-K317)</f>
        <v>0</v>
      </c>
    </row>
    <row r="318" spans="6:13" ht="13.5">
      <c r="F318" s="5"/>
      <c r="G318" s="76"/>
      <c r="H318" s="77"/>
      <c r="I318" s="76"/>
      <c r="J318" s="77"/>
      <c r="K318" s="76"/>
      <c r="L318" s="77"/>
      <c r="M318" s="5">
        <f>G318*(I318-K318)</f>
        <v>0</v>
      </c>
    </row>
    <row r="319" spans="6:13" ht="13.5">
      <c r="F319" s="5"/>
      <c r="G319" s="76"/>
      <c r="H319" s="77"/>
      <c r="I319" s="76"/>
      <c r="J319" s="77"/>
      <c r="K319" s="76"/>
      <c r="L319" s="77"/>
      <c r="M319" s="5">
        <f>G319*(I319-K319)</f>
        <v>0</v>
      </c>
    </row>
    <row r="320" spans="6:13" ht="13.5">
      <c r="F320" s="5"/>
      <c r="G320" s="76"/>
      <c r="H320" s="77"/>
      <c r="I320" s="76"/>
      <c r="J320" s="77"/>
      <c r="K320" s="76"/>
      <c r="L320" s="77"/>
      <c r="M320" s="5">
        <f>G320*(I320-K320)</f>
        <v>0</v>
      </c>
    </row>
    <row r="321" spans="6:13" ht="13.5">
      <c r="F321" s="6" t="s">
        <v>76</v>
      </c>
      <c r="G321" s="76"/>
      <c r="H321" s="77"/>
      <c r="I321" s="76"/>
      <c r="J321" s="77"/>
      <c r="K321" s="76"/>
      <c r="L321" s="77"/>
      <c r="M321" s="5">
        <f>SUM(M317:M320)</f>
        <v>0</v>
      </c>
    </row>
    <row r="322" spans="6:13" ht="13.5">
      <c r="F322" s="60" t="s">
        <v>20</v>
      </c>
      <c r="G322" s="61"/>
      <c r="H322" s="61"/>
      <c r="I322" s="61"/>
      <c r="J322" s="61"/>
      <c r="K322" s="61"/>
      <c r="L322" s="61"/>
      <c r="M322" s="62"/>
    </row>
    <row r="323" spans="6:13" ht="13.5">
      <c r="F323" s="63"/>
      <c r="G323" s="64"/>
      <c r="H323" s="64"/>
      <c r="I323" s="64"/>
      <c r="J323" s="64"/>
      <c r="K323" s="64"/>
      <c r="L323" s="64"/>
      <c r="M323" s="65"/>
    </row>
    <row r="325" ht="13.5">
      <c r="E325" s="1" t="s">
        <v>26</v>
      </c>
    </row>
    <row r="326" spans="6:13" ht="13.5">
      <c r="F326" s="74" t="s">
        <v>11</v>
      </c>
      <c r="G326" s="79" t="s">
        <v>23</v>
      </c>
      <c r="H326" s="79"/>
      <c r="I326" s="79" t="s">
        <v>24</v>
      </c>
      <c r="J326" s="79"/>
      <c r="K326" s="79" t="s">
        <v>25</v>
      </c>
      <c r="L326" s="79"/>
      <c r="M326" s="55" t="s">
        <v>236</v>
      </c>
    </row>
    <row r="327" spans="6:13" ht="13.5">
      <c r="F327" s="74"/>
      <c r="G327" s="126" t="s">
        <v>294</v>
      </c>
      <c r="H327" s="127"/>
      <c r="I327" s="126" t="s">
        <v>295</v>
      </c>
      <c r="J327" s="127"/>
      <c r="K327" s="126" t="s">
        <v>296</v>
      </c>
      <c r="L327" s="127"/>
      <c r="M327" s="49" t="s">
        <v>297</v>
      </c>
    </row>
    <row r="328" spans="6:13" ht="13.5">
      <c r="F328" s="5"/>
      <c r="G328" s="76"/>
      <c r="H328" s="77"/>
      <c r="I328" s="58"/>
      <c r="J328" s="59"/>
      <c r="K328" s="76"/>
      <c r="L328" s="77"/>
      <c r="M328" s="5">
        <f>G328*(I328-K328)</f>
        <v>0</v>
      </c>
    </row>
    <row r="329" spans="6:13" ht="13.5">
      <c r="F329" s="5"/>
      <c r="G329" s="76"/>
      <c r="H329" s="77"/>
      <c r="I329" s="76"/>
      <c r="J329" s="77"/>
      <c r="K329" s="76"/>
      <c r="L329" s="77"/>
      <c r="M329" s="5">
        <f>G329*(I329-K329)</f>
        <v>0</v>
      </c>
    </row>
    <row r="330" spans="6:13" ht="13.5">
      <c r="F330" s="5"/>
      <c r="G330" s="76"/>
      <c r="H330" s="77"/>
      <c r="I330" s="76"/>
      <c r="J330" s="77"/>
      <c r="K330" s="76"/>
      <c r="L330" s="77"/>
      <c r="M330" s="5">
        <f>G330*(I330-K330)</f>
        <v>0</v>
      </c>
    </row>
    <row r="331" spans="6:13" ht="13.5">
      <c r="F331" s="5"/>
      <c r="G331" s="76"/>
      <c r="H331" s="77"/>
      <c r="I331" s="76"/>
      <c r="J331" s="77"/>
      <c r="K331" s="76"/>
      <c r="L331" s="77"/>
      <c r="M331" s="5">
        <f>G331*(I331-K331)</f>
        <v>0</v>
      </c>
    </row>
    <row r="332" spans="6:13" ht="13.5">
      <c r="F332" s="6" t="s">
        <v>76</v>
      </c>
      <c r="G332" s="76"/>
      <c r="H332" s="77"/>
      <c r="I332" s="76"/>
      <c r="J332" s="77"/>
      <c r="K332" s="76"/>
      <c r="L332" s="77"/>
      <c r="M332" s="5">
        <f>SUM(M328:M331)</f>
        <v>0</v>
      </c>
    </row>
    <row r="333" spans="6:13" ht="13.5">
      <c r="F333" s="60" t="s">
        <v>20</v>
      </c>
      <c r="G333" s="61"/>
      <c r="H333" s="61"/>
      <c r="I333" s="61"/>
      <c r="J333" s="61"/>
      <c r="K333" s="61"/>
      <c r="L333" s="61"/>
      <c r="M333" s="62"/>
    </row>
    <row r="334" spans="6:13" ht="13.5">
      <c r="F334" s="63"/>
      <c r="G334" s="64"/>
      <c r="H334" s="64"/>
      <c r="I334" s="64"/>
      <c r="J334" s="64"/>
      <c r="K334" s="64"/>
      <c r="L334" s="64"/>
      <c r="M334" s="65"/>
    </row>
    <row r="336" ht="13.5">
      <c r="E336" s="1" t="s">
        <v>27</v>
      </c>
    </row>
    <row r="337" spans="6:13" ht="13.5">
      <c r="F337" s="128" t="s">
        <v>2</v>
      </c>
      <c r="G337" s="129"/>
      <c r="H337" s="130"/>
      <c r="I337" s="128" t="s">
        <v>3</v>
      </c>
      <c r="J337" s="129"/>
      <c r="K337" s="130"/>
      <c r="L337" s="74" t="s">
        <v>30</v>
      </c>
      <c r="M337" s="103" t="s">
        <v>236</v>
      </c>
    </row>
    <row r="338" spans="6:13" ht="13.5">
      <c r="F338" s="14" t="s">
        <v>28</v>
      </c>
      <c r="G338" s="79" t="s">
        <v>29</v>
      </c>
      <c r="H338" s="79"/>
      <c r="I338" s="14" t="s">
        <v>28</v>
      </c>
      <c r="J338" s="79" t="s">
        <v>29</v>
      </c>
      <c r="K338" s="79"/>
      <c r="L338" s="79"/>
      <c r="M338" s="104"/>
    </row>
    <row r="339" spans="6:13" ht="13.5">
      <c r="F339" s="47" t="s">
        <v>298</v>
      </c>
      <c r="G339" s="126" t="s">
        <v>299</v>
      </c>
      <c r="H339" s="127"/>
      <c r="I339" s="47" t="s">
        <v>300</v>
      </c>
      <c r="J339" s="126" t="s">
        <v>301</v>
      </c>
      <c r="K339" s="127"/>
      <c r="L339" s="47" t="s">
        <v>302</v>
      </c>
      <c r="M339" s="49" t="s">
        <v>303</v>
      </c>
    </row>
    <row r="340" spans="6:13" ht="13.5">
      <c r="F340" s="6"/>
      <c r="G340" s="76"/>
      <c r="H340" s="77"/>
      <c r="I340" s="5"/>
      <c r="J340" s="76"/>
      <c r="K340" s="77"/>
      <c r="L340" s="5"/>
      <c r="M340" s="5">
        <f>(I340-F340)*(J340-G340)-L340</f>
        <v>0</v>
      </c>
    </row>
    <row r="341" spans="6:13" ht="13.5">
      <c r="F341" s="60" t="s">
        <v>20</v>
      </c>
      <c r="G341" s="61"/>
      <c r="H341" s="61"/>
      <c r="I341" s="61"/>
      <c r="J341" s="61"/>
      <c r="K341" s="61"/>
      <c r="L341" s="61"/>
      <c r="M341" s="62"/>
    </row>
    <row r="342" spans="6:13" ht="13.5">
      <c r="F342" s="63"/>
      <c r="G342" s="64"/>
      <c r="H342" s="64"/>
      <c r="I342" s="64"/>
      <c r="J342" s="64"/>
      <c r="K342" s="64"/>
      <c r="L342" s="64"/>
      <c r="M342" s="65"/>
    </row>
    <row r="344" ht="13.5">
      <c r="D344" s="1" t="s">
        <v>211</v>
      </c>
    </row>
    <row r="345" ht="13.5">
      <c r="E345" s="1" t="s">
        <v>31</v>
      </c>
    </row>
    <row r="346" spans="6:11" s="15" customFormat="1" ht="13.5">
      <c r="F346" s="74" t="s">
        <v>32</v>
      </c>
      <c r="G346" s="2" t="s">
        <v>33</v>
      </c>
      <c r="H346" s="2" t="s">
        <v>34</v>
      </c>
      <c r="I346" s="2" t="s">
        <v>35</v>
      </c>
      <c r="J346" s="2" t="s">
        <v>36</v>
      </c>
      <c r="K346" s="48" t="s">
        <v>243</v>
      </c>
    </row>
    <row r="347" spans="6:11" ht="13.5">
      <c r="F347" s="74"/>
      <c r="G347" s="47" t="s">
        <v>166</v>
      </c>
      <c r="H347" s="47" t="s">
        <v>167</v>
      </c>
      <c r="I347" s="47" t="s">
        <v>168</v>
      </c>
      <c r="J347" s="47" t="s">
        <v>304</v>
      </c>
      <c r="K347" s="47" t="s">
        <v>305</v>
      </c>
    </row>
    <row r="348" spans="6:11" ht="13.5">
      <c r="F348" s="5"/>
      <c r="G348" s="5"/>
      <c r="H348" s="5"/>
      <c r="I348" s="5"/>
      <c r="J348" s="12"/>
      <c r="K348" s="5">
        <f>(H348-G348)*I348*J348</f>
        <v>0</v>
      </c>
    </row>
    <row r="349" spans="6:11" ht="13.5">
      <c r="F349" s="5"/>
      <c r="G349" s="5"/>
      <c r="H349" s="5"/>
      <c r="I349" s="5"/>
      <c r="J349" s="12"/>
      <c r="K349" s="5">
        <f>(H349-G349)*I349*J349</f>
        <v>0</v>
      </c>
    </row>
    <row r="350" spans="6:11" ht="13.5">
      <c r="F350" s="5"/>
      <c r="G350" s="5"/>
      <c r="H350" s="5"/>
      <c r="I350" s="5"/>
      <c r="J350" s="12"/>
      <c r="K350" s="5">
        <f>(H350-G350)*I350*J350</f>
        <v>0</v>
      </c>
    </row>
    <row r="351" spans="6:11" ht="13.5">
      <c r="F351" s="5"/>
      <c r="G351" s="5"/>
      <c r="H351" s="5"/>
      <c r="I351" s="5"/>
      <c r="J351" s="12"/>
      <c r="K351" s="5">
        <f>(H351-G351)*I351*J351</f>
        <v>0</v>
      </c>
    </row>
    <row r="352" spans="6:11" ht="13.5">
      <c r="F352" s="6" t="s">
        <v>76</v>
      </c>
      <c r="G352" s="5"/>
      <c r="H352" s="5"/>
      <c r="I352" s="5"/>
      <c r="J352" s="5"/>
      <c r="K352" s="5">
        <f>SUM(K348:K351)</f>
        <v>0</v>
      </c>
    </row>
    <row r="353" spans="6:11" ht="13.5">
      <c r="F353" s="60" t="s">
        <v>20</v>
      </c>
      <c r="G353" s="61"/>
      <c r="H353" s="61"/>
      <c r="I353" s="61"/>
      <c r="J353" s="61"/>
      <c r="K353" s="62"/>
    </row>
    <row r="354" spans="6:11" ht="13.5">
      <c r="F354" s="63"/>
      <c r="G354" s="64"/>
      <c r="H354" s="64"/>
      <c r="I354" s="64"/>
      <c r="J354" s="64"/>
      <c r="K354" s="65"/>
    </row>
    <row r="356" ht="13.5">
      <c r="E356" s="1" t="s">
        <v>37</v>
      </c>
    </row>
    <row r="357" spans="6:10" ht="13.5">
      <c r="F357" s="74" t="s">
        <v>38</v>
      </c>
      <c r="G357" s="2" t="s">
        <v>35</v>
      </c>
      <c r="H357" s="2" t="s">
        <v>39</v>
      </c>
      <c r="I357" s="2" t="s">
        <v>34</v>
      </c>
      <c r="J357" s="55" t="s">
        <v>236</v>
      </c>
    </row>
    <row r="358" spans="6:10" ht="13.5">
      <c r="F358" s="74"/>
      <c r="G358" s="47" t="s">
        <v>306</v>
      </c>
      <c r="H358" s="47" t="s">
        <v>307</v>
      </c>
      <c r="I358" s="47" t="s">
        <v>308</v>
      </c>
      <c r="J358" s="53" t="s">
        <v>309</v>
      </c>
    </row>
    <row r="359" spans="6:10" ht="13.5">
      <c r="F359" s="5"/>
      <c r="G359" s="5"/>
      <c r="H359" s="5"/>
      <c r="I359" s="5"/>
      <c r="J359" s="5">
        <f>(H359-G359)*I359</f>
        <v>0</v>
      </c>
    </row>
    <row r="360" spans="6:10" ht="13.5">
      <c r="F360" s="5"/>
      <c r="G360" s="5"/>
      <c r="H360" s="5"/>
      <c r="I360" s="5"/>
      <c r="J360" s="5">
        <f>(H360-G360)*I360</f>
        <v>0</v>
      </c>
    </row>
    <row r="361" spans="6:10" ht="13.5">
      <c r="F361" s="5"/>
      <c r="G361" s="5"/>
      <c r="H361" s="5"/>
      <c r="I361" s="5"/>
      <c r="J361" s="5">
        <f>(H361-G361)*I361</f>
        <v>0</v>
      </c>
    </row>
    <row r="362" spans="6:10" ht="13.5">
      <c r="F362" s="5"/>
      <c r="G362" s="5"/>
      <c r="H362" s="5"/>
      <c r="I362" s="5"/>
      <c r="J362" s="5">
        <f>(H362-G362)*I362</f>
        <v>0</v>
      </c>
    </row>
    <row r="363" spans="6:10" ht="13.5">
      <c r="F363" s="6" t="s">
        <v>76</v>
      </c>
      <c r="G363" s="5"/>
      <c r="H363" s="5"/>
      <c r="I363" s="5"/>
      <c r="J363" s="5">
        <f>SUM(J359:J362)</f>
        <v>0</v>
      </c>
    </row>
    <row r="364" spans="6:10" ht="13.5">
      <c r="F364" s="60" t="s">
        <v>20</v>
      </c>
      <c r="G364" s="61"/>
      <c r="H364" s="61"/>
      <c r="I364" s="61"/>
      <c r="J364" s="62"/>
    </row>
    <row r="365" spans="6:10" ht="13.5">
      <c r="F365" s="63"/>
      <c r="G365" s="64"/>
      <c r="H365" s="64"/>
      <c r="I365" s="64"/>
      <c r="J365" s="65"/>
    </row>
    <row r="367" ht="13.5">
      <c r="E367" s="1" t="s">
        <v>19</v>
      </c>
    </row>
    <row r="368" spans="6:10" ht="13.5">
      <c r="F368" s="74" t="s">
        <v>38</v>
      </c>
      <c r="G368" s="2" t="s">
        <v>40</v>
      </c>
      <c r="H368" s="2" t="s">
        <v>41</v>
      </c>
      <c r="I368" s="2" t="s">
        <v>42</v>
      </c>
      <c r="J368" s="55" t="s">
        <v>236</v>
      </c>
    </row>
    <row r="369" spans="6:10" ht="13.5">
      <c r="F369" s="74"/>
      <c r="G369" s="47" t="s">
        <v>306</v>
      </c>
      <c r="H369" s="47" t="s">
        <v>307</v>
      </c>
      <c r="I369" s="47" t="s">
        <v>310</v>
      </c>
      <c r="J369" s="53" t="s">
        <v>309</v>
      </c>
    </row>
    <row r="370" spans="6:10" ht="13.5">
      <c r="F370" s="5"/>
      <c r="G370" s="5"/>
      <c r="H370" s="5"/>
      <c r="I370" s="5"/>
      <c r="J370" s="5">
        <f>(H370-G370)*I370</f>
        <v>0</v>
      </c>
    </row>
    <row r="371" spans="6:10" ht="13.5">
      <c r="F371" s="5"/>
      <c r="G371" s="5"/>
      <c r="H371" s="5"/>
      <c r="I371" s="5"/>
      <c r="J371" s="5">
        <f>(H371-G371)*I371</f>
        <v>0</v>
      </c>
    </row>
    <row r="372" spans="6:10" ht="13.5">
      <c r="F372" s="5"/>
      <c r="G372" s="5"/>
      <c r="H372" s="5"/>
      <c r="I372" s="5"/>
      <c r="J372" s="5">
        <f>(H372-G372)*I372</f>
        <v>0</v>
      </c>
    </row>
    <row r="373" spans="6:10" ht="13.5">
      <c r="F373" s="5"/>
      <c r="G373" s="5"/>
      <c r="H373" s="5"/>
      <c r="I373" s="5"/>
      <c r="J373" s="5">
        <f>(H373-G373)*I373</f>
        <v>0</v>
      </c>
    </row>
    <row r="374" spans="6:10" ht="13.5">
      <c r="F374" s="6" t="s">
        <v>76</v>
      </c>
      <c r="G374" s="5"/>
      <c r="H374" s="5"/>
      <c r="I374" s="5"/>
      <c r="J374" s="5">
        <f>SUM(J370:J373)</f>
        <v>0</v>
      </c>
    </row>
    <row r="375" spans="6:10" ht="13.5">
      <c r="F375" s="60" t="s">
        <v>20</v>
      </c>
      <c r="G375" s="61"/>
      <c r="H375" s="61"/>
      <c r="I375" s="61"/>
      <c r="J375" s="62"/>
    </row>
    <row r="376" spans="6:10" ht="13.5">
      <c r="F376" s="63"/>
      <c r="G376" s="64"/>
      <c r="H376" s="64"/>
      <c r="I376" s="64"/>
      <c r="J376" s="65"/>
    </row>
    <row r="378" ht="13.5">
      <c r="C378" s="1" t="s">
        <v>213</v>
      </c>
    </row>
    <row r="379" ht="13.5">
      <c r="D379" s="1" t="s">
        <v>212</v>
      </c>
    </row>
    <row r="380" spans="6:13" ht="13.5">
      <c r="F380" s="117" t="s">
        <v>88</v>
      </c>
      <c r="G380" s="117" t="s">
        <v>89</v>
      </c>
      <c r="H380" s="117"/>
      <c r="I380" s="107" t="s">
        <v>90</v>
      </c>
      <c r="J380" s="111"/>
      <c r="K380" s="107" t="s">
        <v>91</v>
      </c>
      <c r="L380" s="119" t="s">
        <v>312</v>
      </c>
      <c r="M380" s="98" t="s">
        <v>236</v>
      </c>
    </row>
    <row r="381" spans="6:13" ht="13.5">
      <c r="F381" s="117"/>
      <c r="G381" s="117"/>
      <c r="H381" s="117"/>
      <c r="I381" s="111"/>
      <c r="J381" s="111"/>
      <c r="K381" s="111"/>
      <c r="L381" s="111"/>
      <c r="M381" s="99"/>
    </row>
    <row r="382" spans="6:13" ht="13.5">
      <c r="F382" s="118"/>
      <c r="G382" s="118"/>
      <c r="H382" s="118"/>
      <c r="I382" s="108"/>
      <c r="J382" s="108"/>
      <c r="K382" s="108"/>
      <c r="L382" s="108"/>
      <c r="M382" s="99"/>
    </row>
    <row r="383" spans="6:13" ht="13.5">
      <c r="F383" s="47" t="s">
        <v>274</v>
      </c>
      <c r="G383" s="52" t="s">
        <v>225</v>
      </c>
      <c r="H383" s="7" t="s">
        <v>84</v>
      </c>
      <c r="I383" s="52" t="s">
        <v>246</v>
      </c>
      <c r="J383" s="7" t="s">
        <v>92</v>
      </c>
      <c r="K383" s="47" t="s">
        <v>311</v>
      </c>
      <c r="L383" s="53" t="s">
        <v>279</v>
      </c>
      <c r="M383" s="49" t="s">
        <v>253</v>
      </c>
    </row>
    <row r="384" spans="6:13" ht="13.5">
      <c r="F384" s="5"/>
      <c r="G384" s="114">
        <v>0.001</v>
      </c>
      <c r="H384" s="115"/>
      <c r="I384" s="112">
        <v>0.16</v>
      </c>
      <c r="J384" s="113"/>
      <c r="K384" s="5"/>
      <c r="L384" s="5"/>
      <c r="M384" s="5">
        <f>F384*G384*I384*K384*L384</f>
        <v>0</v>
      </c>
    </row>
    <row r="385" spans="6:13" ht="13.5">
      <c r="F385" s="60" t="s">
        <v>20</v>
      </c>
      <c r="G385" s="61"/>
      <c r="H385" s="61"/>
      <c r="I385" s="61"/>
      <c r="J385" s="61"/>
      <c r="K385" s="61"/>
      <c r="L385" s="61"/>
      <c r="M385" s="62"/>
    </row>
    <row r="386" spans="6:13" ht="13.5">
      <c r="F386" s="63"/>
      <c r="G386" s="64"/>
      <c r="H386" s="64"/>
      <c r="I386" s="64"/>
      <c r="J386" s="64"/>
      <c r="K386" s="64"/>
      <c r="L386" s="64"/>
      <c r="M386" s="65"/>
    </row>
    <row r="388" ht="13.5">
      <c r="D388" s="1" t="s">
        <v>214</v>
      </c>
    </row>
    <row r="389" spans="6:15" ht="13.5">
      <c r="F389" s="107" t="s">
        <v>94</v>
      </c>
      <c r="G389" s="111"/>
      <c r="H389" s="107" t="s">
        <v>95</v>
      </c>
      <c r="I389" s="111"/>
      <c r="J389" s="107" t="s">
        <v>96</v>
      </c>
      <c r="K389" s="107" t="s">
        <v>97</v>
      </c>
      <c r="L389" s="111"/>
      <c r="M389" s="105" t="s">
        <v>118</v>
      </c>
      <c r="N389" s="107" t="s">
        <v>98</v>
      </c>
      <c r="O389" s="98" t="s">
        <v>236</v>
      </c>
    </row>
    <row r="390" spans="6:15" ht="13.5">
      <c r="F390" s="111"/>
      <c r="G390" s="111"/>
      <c r="H390" s="111"/>
      <c r="I390" s="111"/>
      <c r="J390" s="111"/>
      <c r="K390" s="111"/>
      <c r="L390" s="111"/>
      <c r="M390" s="106"/>
      <c r="N390" s="111"/>
      <c r="O390" s="99"/>
    </row>
    <row r="391" spans="6:15" ht="13.5">
      <c r="F391" s="108"/>
      <c r="G391" s="108"/>
      <c r="H391" s="108"/>
      <c r="I391" s="108"/>
      <c r="J391" s="108"/>
      <c r="K391" s="108"/>
      <c r="L391" s="108"/>
      <c r="M391" s="106"/>
      <c r="N391" s="108"/>
      <c r="O391" s="99"/>
    </row>
    <row r="392" spans="2:15" ht="13.5">
      <c r="B392" s="4"/>
      <c r="C392" s="4"/>
      <c r="D392" s="4"/>
      <c r="E392" s="4"/>
      <c r="F392" s="52" t="s">
        <v>232</v>
      </c>
      <c r="G392" s="51" t="s">
        <v>99</v>
      </c>
      <c r="H392" s="52" t="s">
        <v>225</v>
      </c>
      <c r="I392" s="7" t="s">
        <v>92</v>
      </c>
      <c r="J392" s="47" t="s">
        <v>313</v>
      </c>
      <c r="K392" s="52" t="s">
        <v>248</v>
      </c>
      <c r="L392" s="7" t="s">
        <v>93</v>
      </c>
      <c r="M392" s="47" t="s">
        <v>100</v>
      </c>
      <c r="N392" s="47" t="s">
        <v>314</v>
      </c>
      <c r="O392" s="49" t="s">
        <v>253</v>
      </c>
    </row>
    <row r="393" spans="6:15" ht="13.5">
      <c r="F393" s="112">
        <v>0.78</v>
      </c>
      <c r="G393" s="113"/>
      <c r="H393" s="112">
        <v>0.18</v>
      </c>
      <c r="I393" s="113"/>
      <c r="J393" s="5"/>
      <c r="K393" s="76"/>
      <c r="L393" s="77"/>
      <c r="M393" s="5"/>
      <c r="N393" s="16">
        <f>IF(M393=0,0,ROUNDDOWN((0.04*POWER(1+0.04,M393))/(POWER(1+0.04,M393)-1),5))</f>
        <v>0</v>
      </c>
      <c r="O393" s="5">
        <f>F393*H393*J393*K393*N393</f>
        <v>0</v>
      </c>
    </row>
    <row r="394" spans="6:15" ht="13.5">
      <c r="F394" s="60" t="s">
        <v>20</v>
      </c>
      <c r="G394" s="61"/>
      <c r="H394" s="61"/>
      <c r="I394" s="61"/>
      <c r="J394" s="61"/>
      <c r="K394" s="61"/>
      <c r="L394" s="61"/>
      <c r="M394" s="61"/>
      <c r="N394" s="61"/>
      <c r="O394" s="62"/>
    </row>
    <row r="395" spans="6:15" ht="13.5">
      <c r="F395" s="63"/>
      <c r="G395" s="64"/>
      <c r="H395" s="64"/>
      <c r="I395" s="64"/>
      <c r="J395" s="64"/>
      <c r="K395" s="64"/>
      <c r="L395" s="64"/>
      <c r="M395" s="64"/>
      <c r="N395" s="64"/>
      <c r="O395" s="65"/>
    </row>
    <row r="397" ht="13.5">
      <c r="C397" s="1" t="s">
        <v>80</v>
      </c>
    </row>
    <row r="398" spans="6:11" ht="13.5">
      <c r="F398" s="74" t="s">
        <v>81</v>
      </c>
      <c r="G398" s="74"/>
      <c r="H398" s="2" t="s">
        <v>82</v>
      </c>
      <c r="I398" s="2" t="s">
        <v>83</v>
      </c>
      <c r="J398" s="2" t="s">
        <v>36</v>
      </c>
      <c r="K398" s="2" t="s">
        <v>6</v>
      </c>
    </row>
    <row r="399" spans="6:11" ht="13.5">
      <c r="F399" s="74"/>
      <c r="G399" s="74"/>
      <c r="H399" s="3" t="s">
        <v>22</v>
      </c>
      <c r="I399" s="3" t="s">
        <v>22</v>
      </c>
      <c r="J399" s="3" t="s">
        <v>84</v>
      </c>
      <c r="K399" s="3" t="s">
        <v>22</v>
      </c>
    </row>
    <row r="400" spans="6:11" ht="13.5">
      <c r="F400" s="56"/>
      <c r="G400" s="57"/>
      <c r="H400" s="5"/>
      <c r="I400" s="5"/>
      <c r="J400" s="12"/>
      <c r="K400" s="5">
        <f>(I400-H400)*J400</f>
        <v>0</v>
      </c>
    </row>
    <row r="401" spans="6:11" ht="13.5">
      <c r="F401" s="56"/>
      <c r="G401" s="57"/>
      <c r="H401" s="5"/>
      <c r="I401" s="5"/>
      <c r="J401" s="12"/>
      <c r="K401" s="5">
        <f>(I401-H401)*J401</f>
        <v>0</v>
      </c>
    </row>
    <row r="402" spans="6:11" ht="13.5">
      <c r="F402" s="56"/>
      <c r="G402" s="57"/>
      <c r="H402" s="5"/>
      <c r="I402" s="5"/>
      <c r="J402" s="12"/>
      <c r="K402" s="5">
        <f>(I402-H402)*J402</f>
        <v>0</v>
      </c>
    </row>
    <row r="403" spans="6:11" ht="13.5">
      <c r="F403" s="56"/>
      <c r="G403" s="57"/>
      <c r="H403" s="5"/>
      <c r="I403" s="5"/>
      <c r="J403" s="12"/>
      <c r="K403" s="5">
        <f>(I403-H403)*J403</f>
        <v>0</v>
      </c>
    </row>
    <row r="404" spans="6:11" ht="13.5">
      <c r="F404" s="58" t="s">
        <v>76</v>
      </c>
      <c r="G404" s="59"/>
      <c r="H404" s="5"/>
      <c r="I404" s="5"/>
      <c r="J404" s="5"/>
      <c r="K404" s="5">
        <f>SUM(K400:K403)</f>
        <v>0</v>
      </c>
    </row>
    <row r="405" spans="6:11" ht="13.5">
      <c r="F405" s="60" t="s">
        <v>44</v>
      </c>
      <c r="G405" s="61"/>
      <c r="H405" s="61"/>
      <c r="I405" s="61"/>
      <c r="J405" s="61"/>
      <c r="K405" s="62"/>
    </row>
    <row r="406" spans="6:11" ht="13.5">
      <c r="F406" s="63"/>
      <c r="G406" s="64"/>
      <c r="H406" s="64"/>
      <c r="I406" s="64"/>
      <c r="J406" s="64"/>
      <c r="K406" s="65"/>
    </row>
    <row r="409" ht="13.5">
      <c r="B409" s="1" t="s">
        <v>216</v>
      </c>
    </row>
    <row r="410" spans="6:12" ht="13.5">
      <c r="F410" s="74" t="s">
        <v>131</v>
      </c>
      <c r="G410" s="74"/>
      <c r="H410" s="79" t="s">
        <v>46</v>
      </c>
      <c r="I410" s="79"/>
      <c r="J410" s="79" t="s">
        <v>47</v>
      </c>
      <c r="K410" s="79"/>
      <c r="L410" s="55" t="s">
        <v>243</v>
      </c>
    </row>
    <row r="411" spans="6:12" ht="13.5">
      <c r="F411" s="74"/>
      <c r="G411" s="74"/>
      <c r="H411" s="52" t="s">
        <v>232</v>
      </c>
      <c r="I411" s="51" t="s">
        <v>8</v>
      </c>
      <c r="J411" s="52" t="s">
        <v>225</v>
      </c>
      <c r="K411" s="7" t="s">
        <v>8</v>
      </c>
      <c r="L411" s="53" t="s">
        <v>233</v>
      </c>
    </row>
    <row r="412" spans="6:12" ht="13.5">
      <c r="F412" s="56"/>
      <c r="G412" s="57"/>
      <c r="H412" s="76"/>
      <c r="I412" s="77"/>
      <c r="J412" s="76"/>
      <c r="K412" s="77"/>
      <c r="L412" s="5">
        <f>H412-J412</f>
        <v>0</v>
      </c>
    </row>
    <row r="413" spans="6:12" ht="13.5">
      <c r="F413" s="56"/>
      <c r="G413" s="57"/>
      <c r="H413" s="76"/>
      <c r="I413" s="77"/>
      <c r="J413" s="76"/>
      <c r="K413" s="77"/>
      <c r="L413" s="5">
        <f>H413-J413</f>
        <v>0</v>
      </c>
    </row>
    <row r="414" spans="6:12" ht="13.5">
      <c r="F414" s="56"/>
      <c r="G414" s="57"/>
      <c r="H414" s="76"/>
      <c r="I414" s="77"/>
      <c r="J414" s="76"/>
      <c r="K414" s="77"/>
      <c r="L414" s="5">
        <f>H414-J414</f>
        <v>0</v>
      </c>
    </row>
    <row r="415" spans="6:12" ht="13.5">
      <c r="F415" s="56"/>
      <c r="G415" s="57"/>
      <c r="H415" s="76"/>
      <c r="I415" s="77"/>
      <c r="J415" s="76"/>
      <c r="K415" s="77"/>
      <c r="L415" s="5">
        <f>H415-J415</f>
        <v>0</v>
      </c>
    </row>
    <row r="416" spans="6:12" ht="13.5">
      <c r="F416" s="58" t="s">
        <v>76</v>
      </c>
      <c r="G416" s="59"/>
      <c r="H416" s="76"/>
      <c r="I416" s="77"/>
      <c r="J416" s="76"/>
      <c r="K416" s="77"/>
      <c r="L416" s="5">
        <f>SUM(L412:L415)</f>
        <v>0</v>
      </c>
    </row>
    <row r="417" spans="6:13" s="17" customFormat="1" ht="13.5" customHeight="1">
      <c r="F417" s="131" t="s">
        <v>44</v>
      </c>
      <c r="G417" s="132"/>
      <c r="H417" s="132"/>
      <c r="I417" s="132"/>
      <c r="J417" s="132"/>
      <c r="K417" s="132"/>
      <c r="L417" s="132"/>
      <c r="M417" s="18"/>
    </row>
    <row r="418" spans="6:13" ht="13.5">
      <c r="F418" s="133"/>
      <c r="G418" s="134"/>
      <c r="H418" s="134"/>
      <c r="I418" s="134"/>
      <c r="J418" s="134"/>
      <c r="K418" s="134"/>
      <c r="L418" s="134"/>
      <c r="M418" s="18"/>
    </row>
    <row r="420" ht="13.5">
      <c r="A420" s="1" t="s">
        <v>140</v>
      </c>
    </row>
    <row r="421" ht="13.5">
      <c r="B421" s="1" t="s">
        <v>141</v>
      </c>
    </row>
    <row r="422" spans="2:10" ht="13.5">
      <c r="B422" s="100" t="s">
        <v>21</v>
      </c>
      <c r="C422" s="101"/>
      <c r="D422" s="101"/>
      <c r="E422" s="101"/>
      <c r="F422" s="101"/>
      <c r="G422" s="101"/>
      <c r="H422" s="102"/>
      <c r="I422" s="41" t="s">
        <v>145</v>
      </c>
      <c r="J422" s="42" t="s">
        <v>146</v>
      </c>
    </row>
    <row r="423" spans="2:10" ht="13.5">
      <c r="B423" s="37" t="s">
        <v>142</v>
      </c>
      <c r="C423" s="33"/>
      <c r="D423" s="33"/>
      <c r="E423" s="33"/>
      <c r="F423" s="33"/>
      <c r="G423" s="33"/>
      <c r="H423" s="34"/>
      <c r="I423" s="43">
        <f>SUM(I424,I425,I426,I427,I428,I429,I430)</f>
        <v>0</v>
      </c>
      <c r="J423" s="44"/>
    </row>
    <row r="424" spans="2:10" ht="13.5">
      <c r="B424" s="31"/>
      <c r="C424" s="19" t="s">
        <v>57</v>
      </c>
      <c r="D424" s="20"/>
      <c r="E424" s="20"/>
      <c r="F424" s="20"/>
      <c r="G424" s="20"/>
      <c r="H424" s="21"/>
      <c r="I424" s="43">
        <f>K12</f>
        <v>0</v>
      </c>
      <c r="J424" s="44"/>
    </row>
    <row r="425" spans="2:10" ht="13.5">
      <c r="B425" s="31"/>
      <c r="C425" s="35" t="s">
        <v>63</v>
      </c>
      <c r="D425" s="35"/>
      <c r="E425" s="35"/>
      <c r="F425" s="35"/>
      <c r="G425" s="35"/>
      <c r="H425" s="22"/>
      <c r="I425" s="43">
        <f>K24</f>
        <v>0</v>
      </c>
      <c r="J425" s="44"/>
    </row>
    <row r="426" spans="2:10" ht="13.5">
      <c r="B426" s="31"/>
      <c r="C426" s="19" t="s">
        <v>171</v>
      </c>
      <c r="D426" s="20"/>
      <c r="E426" s="20"/>
      <c r="F426" s="20"/>
      <c r="G426" s="20"/>
      <c r="H426" s="21"/>
      <c r="I426" s="43">
        <f>O35</f>
        <v>0</v>
      </c>
      <c r="J426" s="44"/>
    </row>
    <row r="427" spans="2:10" ht="13.5">
      <c r="B427" s="31"/>
      <c r="C427" s="35" t="s">
        <v>174</v>
      </c>
      <c r="D427" s="35"/>
      <c r="E427" s="35"/>
      <c r="F427" s="35"/>
      <c r="G427" s="35"/>
      <c r="H427" s="22"/>
      <c r="I427" s="43">
        <f>K46</f>
        <v>0</v>
      </c>
      <c r="J427" s="44"/>
    </row>
    <row r="428" spans="2:10" ht="13.5">
      <c r="B428" s="31"/>
      <c r="C428" s="19" t="s">
        <v>175</v>
      </c>
      <c r="D428" s="20"/>
      <c r="E428" s="20"/>
      <c r="F428" s="20"/>
      <c r="G428" s="20"/>
      <c r="H428" s="21"/>
      <c r="I428" s="43">
        <f>J56</f>
        <v>0</v>
      </c>
      <c r="J428" s="44"/>
    </row>
    <row r="429" spans="2:10" ht="13.5">
      <c r="B429" s="31"/>
      <c r="C429" s="19" t="s">
        <v>182</v>
      </c>
      <c r="D429" s="20"/>
      <c r="E429" s="20"/>
      <c r="F429" s="20"/>
      <c r="G429" s="20"/>
      <c r="H429" s="21"/>
      <c r="I429" s="43">
        <f>J65</f>
        <v>0</v>
      </c>
      <c r="J429" s="44"/>
    </row>
    <row r="430" spans="2:10" ht="13.5">
      <c r="B430" s="30"/>
      <c r="C430" s="39" t="s">
        <v>183</v>
      </c>
      <c r="D430" s="39"/>
      <c r="E430" s="39"/>
      <c r="F430" s="39"/>
      <c r="G430" s="39"/>
      <c r="H430" s="23"/>
      <c r="I430" s="43">
        <f>K76</f>
        <v>0</v>
      </c>
      <c r="J430" s="44"/>
    </row>
    <row r="431" spans="2:10" ht="13.5">
      <c r="B431" s="38" t="s">
        <v>173</v>
      </c>
      <c r="C431" s="35"/>
      <c r="D431" s="35"/>
      <c r="E431" s="35"/>
      <c r="F431" s="35"/>
      <c r="G431" s="35"/>
      <c r="H431" s="22"/>
      <c r="I431" s="43">
        <f>SUM(I432,I433,I434,I435)</f>
        <v>0</v>
      </c>
      <c r="J431" s="44"/>
    </row>
    <row r="432" spans="2:10" ht="13.5">
      <c r="B432" s="31"/>
      <c r="C432" s="19" t="s">
        <v>188</v>
      </c>
      <c r="D432" s="20"/>
      <c r="E432" s="20"/>
      <c r="F432" s="20"/>
      <c r="G432" s="20"/>
      <c r="H432" s="21"/>
      <c r="I432" s="43">
        <f>K88</f>
        <v>0</v>
      </c>
      <c r="J432" s="44"/>
    </row>
    <row r="433" spans="2:10" ht="13.5">
      <c r="B433" s="31"/>
      <c r="C433" s="35" t="s">
        <v>189</v>
      </c>
      <c r="D433" s="33"/>
      <c r="E433" s="33"/>
      <c r="F433" s="35"/>
      <c r="G433" s="35"/>
      <c r="H433" s="22"/>
      <c r="I433" s="43">
        <f>O100</f>
        <v>0</v>
      </c>
      <c r="J433" s="44"/>
    </row>
    <row r="434" spans="2:10" ht="13.5">
      <c r="B434" s="31"/>
      <c r="C434" s="19" t="s">
        <v>190</v>
      </c>
      <c r="D434" s="20"/>
      <c r="E434" s="20"/>
      <c r="F434" s="20"/>
      <c r="G434" s="20"/>
      <c r="H434" s="21"/>
      <c r="I434" s="43">
        <f>L111</f>
        <v>0</v>
      </c>
      <c r="J434" s="44"/>
    </row>
    <row r="435" spans="2:10" ht="13.5">
      <c r="B435" s="30"/>
      <c r="C435" s="35" t="s">
        <v>191</v>
      </c>
      <c r="D435" s="35"/>
      <c r="E435" s="35"/>
      <c r="F435" s="35"/>
      <c r="G435" s="35"/>
      <c r="H435" s="22"/>
      <c r="I435" s="43">
        <f>K122</f>
        <v>0</v>
      </c>
      <c r="J435" s="44"/>
    </row>
    <row r="436" spans="2:10" ht="13.5">
      <c r="B436" s="37" t="s">
        <v>193</v>
      </c>
      <c r="C436" s="40"/>
      <c r="D436" s="20"/>
      <c r="E436" s="20"/>
      <c r="F436" s="20"/>
      <c r="G436" s="20"/>
      <c r="H436" s="21"/>
      <c r="I436" s="43">
        <f>SUM(I437,I438,I439,I444)</f>
        <v>0</v>
      </c>
      <c r="J436" s="44"/>
    </row>
    <row r="437" spans="2:10" ht="13.5">
      <c r="B437" s="31"/>
      <c r="C437" s="35" t="s">
        <v>192</v>
      </c>
      <c r="D437" s="35"/>
      <c r="E437" s="35"/>
      <c r="F437" s="35"/>
      <c r="G437" s="35"/>
      <c r="H437" s="22"/>
      <c r="I437" s="43">
        <f>J134</f>
        <v>0</v>
      </c>
      <c r="J437" s="44"/>
    </row>
    <row r="438" spans="2:10" ht="13.5">
      <c r="B438" s="31"/>
      <c r="C438" s="19" t="s">
        <v>194</v>
      </c>
      <c r="D438" s="20"/>
      <c r="E438" s="20"/>
      <c r="F438" s="20"/>
      <c r="G438" s="20"/>
      <c r="H438" s="21"/>
      <c r="I438" s="43">
        <f>K146</f>
        <v>0</v>
      </c>
      <c r="J438" s="44"/>
    </row>
    <row r="439" spans="2:10" ht="13.5">
      <c r="B439" s="31"/>
      <c r="C439" s="35" t="s">
        <v>195</v>
      </c>
      <c r="D439" s="20"/>
      <c r="E439" s="20"/>
      <c r="F439" s="20"/>
      <c r="G439" s="20"/>
      <c r="H439" s="21"/>
      <c r="I439" s="43">
        <f>SUM(I440,I441)</f>
        <v>0</v>
      </c>
      <c r="J439" s="44"/>
    </row>
    <row r="440" spans="2:10" ht="13.5">
      <c r="B440" s="31"/>
      <c r="C440" s="24"/>
      <c r="D440" s="20" t="s">
        <v>196</v>
      </c>
      <c r="E440" s="20"/>
      <c r="F440" s="20"/>
      <c r="G440" s="20"/>
      <c r="H440" s="21"/>
      <c r="I440" s="43">
        <f>K155</f>
        <v>0</v>
      </c>
      <c r="J440" s="44"/>
    </row>
    <row r="441" spans="2:10" ht="13.5">
      <c r="B441" s="31"/>
      <c r="C441" s="24"/>
      <c r="D441" s="35" t="s">
        <v>197</v>
      </c>
      <c r="E441" s="20"/>
      <c r="F441" s="20"/>
      <c r="G441" s="20"/>
      <c r="H441" s="21"/>
      <c r="I441" s="43">
        <f>SUM(I442,I443)</f>
        <v>0</v>
      </c>
      <c r="J441" s="44"/>
    </row>
    <row r="442" spans="2:10" ht="13.5">
      <c r="B442" s="31"/>
      <c r="C442" s="24"/>
      <c r="D442" s="24"/>
      <c r="E442" s="35" t="s">
        <v>51</v>
      </c>
      <c r="F442" s="20"/>
      <c r="G442" s="20"/>
      <c r="H442" s="21"/>
      <c r="I442" s="43">
        <f>K164</f>
        <v>0</v>
      </c>
      <c r="J442" s="44"/>
    </row>
    <row r="443" spans="2:10" ht="13.5">
      <c r="B443" s="31"/>
      <c r="C443" s="27"/>
      <c r="D443" s="27"/>
      <c r="E443" s="19" t="s">
        <v>56</v>
      </c>
      <c r="F443" s="39"/>
      <c r="G443" s="39"/>
      <c r="H443" s="23"/>
      <c r="I443" s="43">
        <f>K172</f>
        <v>0</v>
      </c>
      <c r="J443" s="44"/>
    </row>
    <row r="444" spans="2:10" ht="13.5">
      <c r="B444" s="31"/>
      <c r="C444" s="36" t="s">
        <v>199</v>
      </c>
      <c r="D444" s="35"/>
      <c r="E444" s="35"/>
      <c r="F444" s="35"/>
      <c r="G444" s="35"/>
      <c r="H444" s="22"/>
      <c r="I444" s="43">
        <f>SUM(I445,I450,I453,I457)</f>
        <v>0</v>
      </c>
      <c r="J444" s="44"/>
    </row>
    <row r="445" spans="2:10" ht="13.5">
      <c r="B445" s="31"/>
      <c r="C445" s="35"/>
      <c r="D445" s="32" t="s">
        <v>198</v>
      </c>
      <c r="E445" s="20"/>
      <c r="F445" s="20"/>
      <c r="G445" s="20"/>
      <c r="H445" s="21"/>
      <c r="I445" s="43">
        <f>SUM(I446,I447,I448,I449)</f>
        <v>0</v>
      </c>
      <c r="J445" s="44"/>
    </row>
    <row r="446" spans="2:10" ht="13.5">
      <c r="B446" s="31"/>
      <c r="C446" s="35"/>
      <c r="D446" s="24"/>
      <c r="E446" s="35" t="s">
        <v>101</v>
      </c>
      <c r="F446" s="35"/>
      <c r="G446" s="35"/>
      <c r="H446" s="22"/>
      <c r="I446" s="43">
        <f>L185</f>
        <v>0</v>
      </c>
      <c r="J446" s="44"/>
    </row>
    <row r="447" spans="2:10" ht="13.5">
      <c r="B447" s="31"/>
      <c r="C447" s="35"/>
      <c r="D447" s="24"/>
      <c r="E447" s="19" t="s">
        <v>106</v>
      </c>
      <c r="F447" s="20"/>
      <c r="G447" s="20"/>
      <c r="H447" s="21"/>
      <c r="I447" s="43">
        <f>K196</f>
        <v>0</v>
      </c>
      <c r="J447" s="44"/>
    </row>
    <row r="448" spans="2:10" ht="13.5">
      <c r="B448" s="31"/>
      <c r="C448" s="35"/>
      <c r="D448" s="24"/>
      <c r="E448" s="19" t="s">
        <v>144</v>
      </c>
      <c r="F448" s="20"/>
      <c r="G448" s="20"/>
      <c r="H448" s="21"/>
      <c r="I448" s="43">
        <f>L207</f>
        <v>0</v>
      </c>
      <c r="J448" s="44"/>
    </row>
    <row r="449" spans="2:10" ht="13.5">
      <c r="B449" s="31"/>
      <c r="C449" s="35"/>
      <c r="D449" s="27"/>
      <c r="E449" s="39" t="s">
        <v>112</v>
      </c>
      <c r="F449" s="39"/>
      <c r="G449" s="39"/>
      <c r="H449" s="23"/>
      <c r="I449" s="43">
        <f>L218</f>
        <v>0</v>
      </c>
      <c r="J449" s="44"/>
    </row>
    <row r="450" spans="2:10" ht="13.5">
      <c r="B450" s="31"/>
      <c r="C450" s="35"/>
      <c r="D450" s="32" t="s">
        <v>200</v>
      </c>
      <c r="E450" s="33"/>
      <c r="F450" s="33"/>
      <c r="G450" s="33"/>
      <c r="H450" s="34"/>
      <c r="I450" s="43">
        <f>SUM(I451,I452)</f>
        <v>0</v>
      </c>
      <c r="J450" s="44"/>
    </row>
    <row r="451" spans="2:10" ht="13.5">
      <c r="B451" s="31"/>
      <c r="C451" s="35"/>
      <c r="D451" s="24"/>
      <c r="E451" s="19" t="s">
        <v>120</v>
      </c>
      <c r="F451" s="20"/>
      <c r="G451" s="20"/>
      <c r="H451" s="21"/>
      <c r="I451" s="43">
        <f>K230</f>
        <v>0</v>
      </c>
      <c r="J451" s="44"/>
    </row>
    <row r="452" spans="2:10" ht="13.5">
      <c r="B452" s="31"/>
      <c r="C452" s="35"/>
      <c r="D452" s="27"/>
      <c r="E452" s="39" t="s">
        <v>122</v>
      </c>
      <c r="F452" s="39"/>
      <c r="G452" s="39"/>
      <c r="H452" s="23"/>
      <c r="I452" s="43">
        <f>K241</f>
        <v>0</v>
      </c>
      <c r="J452" s="44"/>
    </row>
    <row r="453" spans="2:10" ht="13.5">
      <c r="B453" s="31"/>
      <c r="C453" s="35"/>
      <c r="D453" s="32" t="s">
        <v>201</v>
      </c>
      <c r="E453" s="33"/>
      <c r="F453" s="33"/>
      <c r="G453" s="33"/>
      <c r="H453" s="34"/>
      <c r="I453" s="43">
        <f>SUM(I454,I455,I456)</f>
        <v>0</v>
      </c>
      <c r="J453" s="44"/>
    </row>
    <row r="454" spans="2:10" ht="13.5">
      <c r="B454" s="31"/>
      <c r="C454" s="35"/>
      <c r="D454" s="24"/>
      <c r="E454" s="19" t="s">
        <v>124</v>
      </c>
      <c r="F454" s="20"/>
      <c r="G454" s="20"/>
      <c r="H454" s="21"/>
      <c r="I454" s="43">
        <f>K253</f>
        <v>0</v>
      </c>
      <c r="J454" s="44"/>
    </row>
    <row r="455" spans="2:10" ht="13.5">
      <c r="B455" s="31"/>
      <c r="C455" s="35"/>
      <c r="D455" s="24"/>
      <c r="E455" s="19" t="s">
        <v>127</v>
      </c>
      <c r="F455" s="20"/>
      <c r="G455" s="20"/>
      <c r="H455" s="21"/>
      <c r="I455" s="43">
        <f>L264</f>
        <v>0</v>
      </c>
      <c r="J455" s="44"/>
    </row>
    <row r="456" spans="2:10" ht="13.5">
      <c r="B456" s="31"/>
      <c r="C456" s="35"/>
      <c r="D456" s="27"/>
      <c r="E456" s="39" t="s">
        <v>130</v>
      </c>
      <c r="F456" s="39"/>
      <c r="G456" s="39"/>
      <c r="H456" s="23"/>
      <c r="I456" s="43">
        <f>L276</f>
        <v>0</v>
      </c>
      <c r="J456" s="44"/>
    </row>
    <row r="457" spans="2:10" ht="13.5">
      <c r="B457" s="30"/>
      <c r="C457" s="39"/>
      <c r="D457" s="19" t="s">
        <v>202</v>
      </c>
      <c r="E457" s="39"/>
      <c r="F457" s="39"/>
      <c r="G457" s="39"/>
      <c r="H457" s="23"/>
      <c r="I457" s="45"/>
      <c r="J457" s="44"/>
    </row>
    <row r="458" spans="2:10" ht="13.5">
      <c r="B458" s="38" t="s">
        <v>203</v>
      </c>
      <c r="C458" s="20"/>
      <c r="D458" s="20"/>
      <c r="E458" s="20"/>
      <c r="F458" s="20"/>
      <c r="G458" s="20"/>
      <c r="H458" s="21"/>
      <c r="I458" s="45">
        <f>SUM(I459,I460,I472,I475)</f>
        <v>0</v>
      </c>
      <c r="J458" s="44"/>
    </row>
    <row r="459" spans="2:10" ht="13.5">
      <c r="B459" s="31"/>
      <c r="C459" s="19" t="s">
        <v>204</v>
      </c>
      <c r="D459" s="20"/>
      <c r="E459" s="20"/>
      <c r="F459" s="20"/>
      <c r="G459" s="20"/>
      <c r="H459" s="21"/>
      <c r="I459" s="46">
        <f>K285</f>
        <v>0</v>
      </c>
      <c r="J459" s="44"/>
    </row>
    <row r="460" spans="2:10" ht="13.5">
      <c r="B460" s="31"/>
      <c r="C460" s="35" t="s">
        <v>206</v>
      </c>
      <c r="D460" s="20"/>
      <c r="E460" s="20"/>
      <c r="F460" s="20"/>
      <c r="G460" s="20"/>
      <c r="H460" s="21"/>
      <c r="I460" s="43">
        <f>SUM(I461,I464,I468)</f>
        <v>0</v>
      </c>
      <c r="J460" s="44"/>
    </row>
    <row r="461" spans="2:10" ht="13.5">
      <c r="B461" s="31"/>
      <c r="C461" s="24"/>
      <c r="D461" s="35" t="s">
        <v>207</v>
      </c>
      <c r="E461" s="20"/>
      <c r="F461" s="20"/>
      <c r="G461" s="20"/>
      <c r="H461" s="21"/>
      <c r="I461" s="43">
        <f>SUM(I462,I463)</f>
        <v>0</v>
      </c>
      <c r="J461" s="44"/>
    </row>
    <row r="462" spans="2:10" ht="13.5">
      <c r="B462" s="31"/>
      <c r="C462" s="24"/>
      <c r="D462" s="24"/>
      <c r="E462" s="35" t="s">
        <v>0</v>
      </c>
      <c r="F462" s="35"/>
      <c r="G462" s="35"/>
      <c r="H462" s="22"/>
      <c r="I462" s="43">
        <f>N298</f>
        <v>0</v>
      </c>
      <c r="J462" s="44"/>
    </row>
    <row r="463" spans="2:10" ht="13.5">
      <c r="B463" s="31"/>
      <c r="C463" s="24"/>
      <c r="D463" s="24"/>
      <c r="E463" s="19" t="s">
        <v>17</v>
      </c>
      <c r="F463" s="20"/>
      <c r="G463" s="20"/>
      <c r="H463" s="21"/>
      <c r="I463" s="43">
        <f>N309</f>
        <v>0</v>
      </c>
      <c r="J463" s="44"/>
    </row>
    <row r="464" spans="2:10" ht="13.5">
      <c r="B464" s="31"/>
      <c r="C464" s="24"/>
      <c r="D464" s="32" t="s">
        <v>208</v>
      </c>
      <c r="E464" s="33"/>
      <c r="F464" s="33"/>
      <c r="G464" s="33"/>
      <c r="H464" s="34"/>
      <c r="I464" s="43">
        <f>SUM(I465,I466,I467)</f>
        <v>0</v>
      </c>
      <c r="J464" s="44"/>
    </row>
    <row r="465" spans="2:10" ht="13.5">
      <c r="B465" s="31"/>
      <c r="C465" s="24"/>
      <c r="D465" s="24"/>
      <c r="E465" s="19" t="s">
        <v>10</v>
      </c>
      <c r="F465" s="20"/>
      <c r="G465" s="20"/>
      <c r="H465" s="21"/>
      <c r="I465" s="43">
        <f>M321</f>
        <v>0</v>
      </c>
      <c r="J465" s="44"/>
    </row>
    <row r="466" spans="2:10" ht="13.5">
      <c r="B466" s="31"/>
      <c r="C466" s="24"/>
      <c r="D466" s="24"/>
      <c r="E466" s="19" t="s">
        <v>26</v>
      </c>
      <c r="F466" s="20"/>
      <c r="G466" s="20"/>
      <c r="H466" s="21"/>
      <c r="I466" s="43">
        <f>M332</f>
        <v>0</v>
      </c>
      <c r="J466" s="44"/>
    </row>
    <row r="467" spans="2:10" ht="13.5">
      <c r="B467" s="31"/>
      <c r="C467" s="24"/>
      <c r="D467" s="27"/>
      <c r="E467" s="39" t="s">
        <v>27</v>
      </c>
      <c r="F467" s="39"/>
      <c r="G467" s="39"/>
      <c r="H467" s="23"/>
      <c r="I467" s="43">
        <f>M340</f>
        <v>0</v>
      </c>
      <c r="J467" s="44"/>
    </row>
    <row r="468" spans="2:10" ht="13.5">
      <c r="B468" s="31"/>
      <c r="C468" s="24"/>
      <c r="D468" s="35" t="s">
        <v>209</v>
      </c>
      <c r="E468" s="35"/>
      <c r="F468" s="35"/>
      <c r="G468" s="35"/>
      <c r="H468" s="22"/>
      <c r="I468" s="43">
        <f>SUM(I469,I470,I471)</f>
        <v>0</v>
      </c>
      <c r="J468" s="44"/>
    </row>
    <row r="469" spans="2:10" ht="13.5">
      <c r="B469" s="31"/>
      <c r="C469" s="24"/>
      <c r="D469" s="35"/>
      <c r="E469" s="19" t="s">
        <v>31</v>
      </c>
      <c r="F469" s="20"/>
      <c r="G469" s="20"/>
      <c r="H469" s="21"/>
      <c r="I469" s="43">
        <f>K352</f>
        <v>0</v>
      </c>
      <c r="J469" s="44"/>
    </row>
    <row r="470" spans="2:10" ht="13.5">
      <c r="B470" s="31"/>
      <c r="C470" s="24"/>
      <c r="D470" s="24"/>
      <c r="E470" s="19" t="s">
        <v>143</v>
      </c>
      <c r="F470" s="20"/>
      <c r="G470" s="20"/>
      <c r="H470" s="21"/>
      <c r="I470" s="43">
        <f>J363</f>
        <v>0</v>
      </c>
      <c r="J470" s="44"/>
    </row>
    <row r="471" spans="2:10" ht="13.5">
      <c r="B471" s="31"/>
      <c r="C471" s="27"/>
      <c r="D471" s="27"/>
      <c r="E471" s="35" t="s">
        <v>19</v>
      </c>
      <c r="F471" s="35"/>
      <c r="G471" s="35"/>
      <c r="H471" s="22"/>
      <c r="I471" s="43">
        <f>J374</f>
        <v>0</v>
      </c>
      <c r="J471" s="44"/>
    </row>
    <row r="472" spans="2:10" ht="13.5">
      <c r="B472" s="31"/>
      <c r="C472" s="32" t="s">
        <v>213</v>
      </c>
      <c r="D472" s="20"/>
      <c r="E472" s="20"/>
      <c r="F472" s="20"/>
      <c r="G472" s="20"/>
      <c r="H472" s="21"/>
      <c r="I472" s="43">
        <f>SUM(I473,I474)</f>
        <v>0</v>
      </c>
      <c r="J472" s="44"/>
    </row>
    <row r="473" spans="2:10" ht="13.5">
      <c r="B473" s="31"/>
      <c r="C473" s="24"/>
      <c r="D473" s="19" t="s">
        <v>212</v>
      </c>
      <c r="E473" s="20"/>
      <c r="F473" s="20"/>
      <c r="G473" s="20"/>
      <c r="H473" s="21"/>
      <c r="I473" s="43">
        <f>M384</f>
        <v>0</v>
      </c>
      <c r="J473" s="44"/>
    </row>
    <row r="474" spans="2:10" ht="13.5">
      <c r="B474" s="31"/>
      <c r="C474" s="27"/>
      <c r="D474" s="39" t="s">
        <v>214</v>
      </c>
      <c r="E474" s="39"/>
      <c r="F474" s="39"/>
      <c r="G474" s="39"/>
      <c r="H474" s="23"/>
      <c r="I474" s="43">
        <f>O393</f>
        <v>0</v>
      </c>
      <c r="J474" s="44"/>
    </row>
    <row r="475" spans="2:10" ht="13.5">
      <c r="B475" s="30"/>
      <c r="C475" s="35" t="s">
        <v>80</v>
      </c>
      <c r="D475" s="35"/>
      <c r="E475" s="35"/>
      <c r="F475" s="35"/>
      <c r="G475" s="35"/>
      <c r="H475" s="22"/>
      <c r="I475" s="43">
        <f>K404</f>
        <v>0</v>
      </c>
      <c r="J475" s="44"/>
    </row>
    <row r="476" spans="2:10" ht="13.5">
      <c r="B476" s="19" t="s">
        <v>215</v>
      </c>
      <c r="C476" s="20"/>
      <c r="D476" s="20"/>
      <c r="E476" s="20"/>
      <c r="F476" s="20"/>
      <c r="G476" s="20"/>
      <c r="H476" s="21"/>
      <c r="I476" s="43">
        <f>L416</f>
        <v>0</v>
      </c>
      <c r="J476" s="44"/>
    </row>
    <row r="477" spans="2:10" ht="13.5">
      <c r="B477" s="95" t="s">
        <v>76</v>
      </c>
      <c r="C477" s="96"/>
      <c r="D477" s="96"/>
      <c r="E477" s="96"/>
      <c r="F477" s="96"/>
      <c r="G477" s="96"/>
      <c r="H477" s="97"/>
      <c r="I477" s="43">
        <f>SUM(I423,I431,I436,I458,I476)</f>
        <v>0</v>
      </c>
      <c r="J477" s="44"/>
    </row>
    <row r="478" ht="13.5">
      <c r="C478" s="1" t="s">
        <v>147</v>
      </c>
    </row>
    <row r="480" ht="13.5">
      <c r="B480" s="1" t="s">
        <v>148</v>
      </c>
    </row>
    <row r="481" spans="3:10" ht="13.5">
      <c r="C481" s="74" t="s">
        <v>131</v>
      </c>
      <c r="D481" s="74"/>
      <c r="E481" s="74"/>
      <c r="F481" s="74"/>
      <c r="G481" s="74"/>
      <c r="H481" s="2" t="s">
        <v>118</v>
      </c>
      <c r="I481" s="2" t="s">
        <v>149</v>
      </c>
      <c r="J481" s="2" t="s">
        <v>150</v>
      </c>
    </row>
    <row r="482" spans="3:10" ht="13.5">
      <c r="C482" s="74"/>
      <c r="D482" s="74"/>
      <c r="E482" s="74"/>
      <c r="F482" s="74"/>
      <c r="G482" s="74"/>
      <c r="H482" s="3" t="s">
        <v>45</v>
      </c>
      <c r="I482" s="3" t="s">
        <v>8</v>
      </c>
      <c r="J482" s="3" t="s">
        <v>8</v>
      </c>
    </row>
    <row r="483" spans="3:10" ht="13.5">
      <c r="C483" s="56"/>
      <c r="D483" s="75"/>
      <c r="E483" s="75"/>
      <c r="F483" s="75"/>
      <c r="G483" s="57"/>
      <c r="H483" s="5"/>
      <c r="I483" s="5"/>
      <c r="J483" s="5">
        <f aca="true" t="shared" si="0" ref="J483:J489">IF(H483=0,0,I483/H483)</f>
        <v>0</v>
      </c>
    </row>
    <row r="484" spans="3:10" ht="13.5">
      <c r="C484" s="56"/>
      <c r="D484" s="75"/>
      <c r="E484" s="75"/>
      <c r="F484" s="75"/>
      <c r="G484" s="57"/>
      <c r="H484" s="5"/>
      <c r="I484" s="5"/>
      <c r="J484" s="5">
        <f t="shared" si="0"/>
        <v>0</v>
      </c>
    </row>
    <row r="485" spans="3:10" ht="13.5">
      <c r="C485" s="56"/>
      <c r="D485" s="75"/>
      <c r="E485" s="75"/>
      <c r="F485" s="75"/>
      <c r="G485" s="57"/>
      <c r="H485" s="5"/>
      <c r="I485" s="5"/>
      <c r="J485" s="5">
        <f t="shared" si="0"/>
        <v>0</v>
      </c>
    </row>
    <row r="486" spans="3:10" ht="13.5">
      <c r="C486" s="56"/>
      <c r="D486" s="75"/>
      <c r="E486" s="75"/>
      <c r="F486" s="75"/>
      <c r="G486" s="57"/>
      <c r="H486" s="5"/>
      <c r="I486" s="5"/>
      <c r="J486" s="5">
        <f t="shared" si="0"/>
        <v>0</v>
      </c>
    </row>
    <row r="487" spans="3:10" ht="13.5">
      <c r="C487" s="56"/>
      <c r="D487" s="75"/>
      <c r="E487" s="75"/>
      <c r="F487" s="75"/>
      <c r="G487" s="57"/>
      <c r="H487" s="5"/>
      <c r="I487" s="5"/>
      <c r="J487" s="5">
        <f t="shared" si="0"/>
        <v>0</v>
      </c>
    </row>
    <row r="488" spans="3:10" ht="13.5">
      <c r="C488" s="56"/>
      <c r="D488" s="75"/>
      <c r="E488" s="75"/>
      <c r="F488" s="75"/>
      <c r="G488" s="57"/>
      <c r="H488" s="5"/>
      <c r="I488" s="5"/>
      <c r="J488" s="5">
        <f t="shared" si="0"/>
        <v>0</v>
      </c>
    </row>
    <row r="489" spans="3:10" ht="14.25" thickBot="1">
      <c r="C489" s="92"/>
      <c r="D489" s="93"/>
      <c r="E489" s="93"/>
      <c r="F489" s="93"/>
      <c r="G489" s="94"/>
      <c r="H489" s="25"/>
      <c r="I489" s="25"/>
      <c r="J489" s="25">
        <f t="shared" si="0"/>
        <v>0</v>
      </c>
    </row>
    <row r="490" spans="3:10" ht="14.25" thickTop="1">
      <c r="C490" s="89" t="s">
        <v>76</v>
      </c>
      <c r="D490" s="90"/>
      <c r="E490" s="90"/>
      <c r="F490" s="90"/>
      <c r="G490" s="91"/>
      <c r="H490" s="26"/>
      <c r="I490" s="27">
        <f>SUM(I483:I489)</f>
        <v>0</v>
      </c>
      <c r="J490" s="27">
        <f>SUM(J483:J489)</f>
        <v>0</v>
      </c>
    </row>
    <row r="491" spans="3:10" ht="13.5">
      <c r="C491" s="58" t="s">
        <v>151</v>
      </c>
      <c r="D491" s="78"/>
      <c r="E491" s="78"/>
      <c r="F491" s="78"/>
      <c r="G491" s="78"/>
      <c r="H491" s="76">
        <f>IF(J490=0,0,I490/J490)</f>
        <v>0</v>
      </c>
      <c r="I491" s="88"/>
      <c r="J491" s="77"/>
    </row>
    <row r="492" ht="13.5">
      <c r="D492" s="1" t="s">
        <v>152</v>
      </c>
    </row>
    <row r="494" ht="13.5">
      <c r="B494" s="1" t="s">
        <v>153</v>
      </c>
    </row>
    <row r="495" spans="3:9" ht="13.5">
      <c r="C495" s="74" t="s">
        <v>131</v>
      </c>
      <c r="D495" s="74"/>
      <c r="E495" s="74"/>
      <c r="F495" s="74"/>
      <c r="G495" s="74"/>
      <c r="H495" s="79" t="s">
        <v>154</v>
      </c>
      <c r="I495" s="79"/>
    </row>
    <row r="496" spans="3:9" ht="13.5">
      <c r="C496" s="74"/>
      <c r="D496" s="74"/>
      <c r="E496" s="74"/>
      <c r="F496" s="74"/>
      <c r="G496" s="74"/>
      <c r="H496" s="80" t="s">
        <v>8</v>
      </c>
      <c r="I496" s="80"/>
    </row>
    <row r="497" spans="3:9" ht="13.5">
      <c r="C497" s="56"/>
      <c r="D497" s="75"/>
      <c r="E497" s="75"/>
      <c r="F497" s="75"/>
      <c r="G497" s="57"/>
      <c r="H497" s="76"/>
      <c r="I497" s="77"/>
    </row>
    <row r="498" spans="3:9" ht="13.5">
      <c r="C498" s="56"/>
      <c r="D498" s="75"/>
      <c r="E498" s="75"/>
      <c r="F498" s="75"/>
      <c r="G498" s="57"/>
      <c r="H498" s="76"/>
      <c r="I498" s="77"/>
    </row>
    <row r="499" spans="3:9" ht="13.5">
      <c r="C499" s="56"/>
      <c r="D499" s="75"/>
      <c r="E499" s="75"/>
      <c r="F499" s="75"/>
      <c r="G499" s="57"/>
      <c r="H499" s="76"/>
      <c r="I499" s="77"/>
    </row>
    <row r="500" spans="3:9" ht="13.5">
      <c r="C500" s="58" t="s">
        <v>76</v>
      </c>
      <c r="D500" s="78"/>
      <c r="E500" s="78"/>
      <c r="F500" s="78"/>
      <c r="G500" s="59"/>
      <c r="H500" s="76">
        <f>SUM(H497:I499)</f>
        <v>0</v>
      </c>
      <c r="I500" s="77"/>
    </row>
    <row r="501" ht="13.5">
      <c r="L501" s="28"/>
    </row>
    <row r="502" ht="13.5">
      <c r="B502" s="1" t="s">
        <v>155</v>
      </c>
    </row>
    <row r="503" ht="13.5">
      <c r="C503" s="1" t="s">
        <v>162</v>
      </c>
    </row>
    <row r="504" spans="3:8" ht="13.5">
      <c r="C504" s="74" t="s">
        <v>160</v>
      </c>
      <c r="D504" s="74"/>
      <c r="E504" s="74"/>
      <c r="F504" s="74"/>
      <c r="G504" s="74" t="s">
        <v>161</v>
      </c>
      <c r="H504" s="74"/>
    </row>
    <row r="505" spans="3:8" ht="13.5">
      <c r="C505" s="74" t="s">
        <v>156</v>
      </c>
      <c r="D505" s="74"/>
      <c r="E505" s="74"/>
      <c r="F505" s="74"/>
      <c r="G505" s="84">
        <f>I490</f>
        <v>0</v>
      </c>
      <c r="H505" s="84"/>
    </row>
    <row r="506" spans="3:8" ht="13.5">
      <c r="C506" s="74" t="s">
        <v>145</v>
      </c>
      <c r="D506" s="74"/>
      <c r="E506" s="74"/>
      <c r="F506" s="74"/>
      <c r="G506" s="84">
        <f>I477</f>
        <v>0</v>
      </c>
      <c r="H506" s="84"/>
    </row>
    <row r="507" spans="3:8" ht="13.5">
      <c r="C507" s="74" t="s">
        <v>151</v>
      </c>
      <c r="D507" s="74"/>
      <c r="E507" s="74"/>
      <c r="F507" s="74"/>
      <c r="G507" s="84">
        <f>H491</f>
        <v>0</v>
      </c>
      <c r="H507" s="84"/>
    </row>
    <row r="508" spans="3:10" ht="13.5">
      <c r="C508" s="74" t="s">
        <v>138</v>
      </c>
      <c r="D508" s="74"/>
      <c r="E508" s="74"/>
      <c r="F508" s="74"/>
      <c r="G508" s="85">
        <f>IF(G507=0,0,ROUNDDOWN((0.04*POWER(1+0.04,G507))/(POWER(1+0.04,G507)-1),5))</f>
        <v>0</v>
      </c>
      <c r="H508" s="85">
        <f>IF(G508=0,0,ROUNDDOWN((0.04*POWER(1+0.04,G508))/(POWER(1+0.04,G508)-1),5))</f>
        <v>0</v>
      </c>
      <c r="J508" s="29"/>
    </row>
    <row r="509" spans="3:8" ht="13.5">
      <c r="C509" s="74" t="s">
        <v>157</v>
      </c>
      <c r="D509" s="74"/>
      <c r="E509" s="74"/>
      <c r="F509" s="74"/>
      <c r="G509" s="84">
        <f>IF(G508=0,0,G506/G508)</f>
        <v>0</v>
      </c>
      <c r="H509" s="84"/>
    </row>
    <row r="510" spans="3:8" ht="14.25" thickBot="1">
      <c r="C510" s="79" t="s">
        <v>158</v>
      </c>
      <c r="D510" s="79"/>
      <c r="E510" s="79"/>
      <c r="F510" s="79"/>
      <c r="G510" s="83">
        <f>H500</f>
        <v>0</v>
      </c>
      <c r="H510" s="83"/>
    </row>
    <row r="511" spans="3:8" ht="14.25" thickBot="1">
      <c r="C511" s="86" t="s">
        <v>159</v>
      </c>
      <c r="D511" s="87"/>
      <c r="E511" s="87"/>
      <c r="F511" s="87"/>
      <c r="G511" s="81">
        <f>ROUNDDOWN(IF(G505=0,0,(G509-G510)/G505),3)</f>
        <v>0</v>
      </c>
      <c r="H511" s="82"/>
    </row>
    <row r="513" ht="13.5">
      <c r="C513" s="1" t="s">
        <v>163</v>
      </c>
    </row>
    <row r="514" spans="3:9" ht="13.5">
      <c r="C514" s="74" t="s">
        <v>131</v>
      </c>
      <c r="D514" s="74"/>
      <c r="E514" s="74"/>
      <c r="F514" s="74"/>
      <c r="G514" s="74"/>
      <c r="H514" s="79" t="s">
        <v>149</v>
      </c>
      <c r="I514" s="79"/>
    </row>
    <row r="515" spans="3:9" ht="13.5">
      <c r="C515" s="74"/>
      <c r="D515" s="74"/>
      <c r="E515" s="74"/>
      <c r="F515" s="74"/>
      <c r="G515" s="74"/>
      <c r="H515" s="80" t="s">
        <v>8</v>
      </c>
      <c r="I515" s="80"/>
    </row>
    <row r="516" spans="3:9" ht="13.5">
      <c r="C516" s="56"/>
      <c r="D516" s="75"/>
      <c r="E516" s="75"/>
      <c r="F516" s="75"/>
      <c r="G516" s="57"/>
      <c r="H516" s="76"/>
      <c r="I516" s="77"/>
    </row>
    <row r="517" spans="3:9" ht="13.5">
      <c r="C517" s="56"/>
      <c r="D517" s="75"/>
      <c r="E517" s="75"/>
      <c r="F517" s="75"/>
      <c r="G517" s="57"/>
      <c r="H517" s="76"/>
      <c r="I517" s="77"/>
    </row>
    <row r="518" spans="3:9" ht="13.5">
      <c r="C518" s="56"/>
      <c r="D518" s="75"/>
      <c r="E518" s="75"/>
      <c r="F518" s="75"/>
      <c r="G518" s="57"/>
      <c r="H518" s="76"/>
      <c r="I518" s="77"/>
    </row>
    <row r="519" spans="3:9" ht="13.5">
      <c r="C519" s="58"/>
      <c r="D519" s="78"/>
      <c r="E519" s="78"/>
      <c r="F519" s="78"/>
      <c r="G519" s="59"/>
      <c r="H519" s="76"/>
      <c r="I519" s="77"/>
    </row>
  </sheetData>
  <sheetProtection/>
  <mergeCells count="325">
    <mergeCell ref="F145:G145"/>
    <mergeCell ref="F131:G131"/>
    <mergeCell ref="F132:G132"/>
    <mergeCell ref="F133:G133"/>
    <mergeCell ref="F134:G134"/>
    <mergeCell ref="F146:G146"/>
    <mergeCell ref="F147:K148"/>
    <mergeCell ref="F140:G141"/>
    <mergeCell ref="F142:G142"/>
    <mergeCell ref="F143:G143"/>
    <mergeCell ref="F144:G144"/>
    <mergeCell ref="F120:G120"/>
    <mergeCell ref="F121:G121"/>
    <mergeCell ref="F122:G122"/>
    <mergeCell ref="F123:K124"/>
    <mergeCell ref="F128:G129"/>
    <mergeCell ref="F130:G130"/>
    <mergeCell ref="F111:G111"/>
    <mergeCell ref="I111:J111"/>
    <mergeCell ref="F112:L113"/>
    <mergeCell ref="F116:G117"/>
    <mergeCell ref="F118:G118"/>
    <mergeCell ref="F119:G119"/>
    <mergeCell ref="F108:G108"/>
    <mergeCell ref="I108:J108"/>
    <mergeCell ref="F109:G109"/>
    <mergeCell ref="I109:J109"/>
    <mergeCell ref="F110:G110"/>
    <mergeCell ref="I110:J110"/>
    <mergeCell ref="H62:H63"/>
    <mergeCell ref="I62:I63"/>
    <mergeCell ref="F82:F83"/>
    <mergeCell ref="F89:K90"/>
    <mergeCell ref="F107:G107"/>
    <mergeCell ref="I107:J107"/>
    <mergeCell ref="F417:L418"/>
    <mergeCell ref="I22:J22"/>
    <mergeCell ref="G22:H22"/>
    <mergeCell ref="I21:J21"/>
    <mergeCell ref="G21:H21"/>
    <mergeCell ref="F61:G61"/>
    <mergeCell ref="H61:I61"/>
    <mergeCell ref="J61:J63"/>
    <mergeCell ref="F62:F63"/>
    <mergeCell ref="F368:F369"/>
    <mergeCell ref="I18:J18"/>
    <mergeCell ref="G18:H18"/>
    <mergeCell ref="F18:F19"/>
    <mergeCell ref="F77:K78"/>
    <mergeCell ref="F398:G399"/>
    <mergeCell ref="F346:F347"/>
    <mergeCell ref="F353:K354"/>
    <mergeCell ref="F357:F358"/>
    <mergeCell ref="F364:J365"/>
    <mergeCell ref="F66:J67"/>
    <mergeCell ref="F375:J376"/>
    <mergeCell ref="I331:J331"/>
    <mergeCell ref="K331:L331"/>
    <mergeCell ref="G332:H332"/>
    <mergeCell ref="I332:J332"/>
    <mergeCell ref="K332:L332"/>
    <mergeCell ref="J340:K340"/>
    <mergeCell ref="G340:H340"/>
    <mergeCell ref="F341:M342"/>
    <mergeCell ref="M337:M338"/>
    <mergeCell ref="G330:H330"/>
    <mergeCell ref="I330:J330"/>
    <mergeCell ref="K330:L330"/>
    <mergeCell ref="G339:H339"/>
    <mergeCell ref="J339:K339"/>
    <mergeCell ref="L337:L338"/>
    <mergeCell ref="G331:H331"/>
    <mergeCell ref="G338:H338"/>
    <mergeCell ref="J338:K338"/>
    <mergeCell ref="F333:M334"/>
    <mergeCell ref="K317:L317"/>
    <mergeCell ref="G318:H318"/>
    <mergeCell ref="I318:J318"/>
    <mergeCell ref="K318:L318"/>
    <mergeCell ref="I329:J329"/>
    <mergeCell ref="K329:L329"/>
    <mergeCell ref="G329:H329"/>
    <mergeCell ref="G317:H317"/>
    <mergeCell ref="I317:J317"/>
    <mergeCell ref="F322:M323"/>
    <mergeCell ref="F337:H337"/>
    <mergeCell ref="I337:K337"/>
    <mergeCell ref="G328:H328"/>
    <mergeCell ref="I328:J328"/>
    <mergeCell ref="K328:L328"/>
    <mergeCell ref="F299:N300"/>
    <mergeCell ref="F303:F304"/>
    <mergeCell ref="G319:H319"/>
    <mergeCell ref="I321:J321"/>
    <mergeCell ref="K321:L321"/>
    <mergeCell ref="I315:J315"/>
    <mergeCell ref="F315:F316"/>
    <mergeCell ref="G316:H316"/>
    <mergeCell ref="I316:J316"/>
    <mergeCell ref="F310:N311"/>
    <mergeCell ref="F292:F293"/>
    <mergeCell ref="K315:L315"/>
    <mergeCell ref="K316:L316"/>
    <mergeCell ref="G315:H315"/>
    <mergeCell ref="I319:J319"/>
    <mergeCell ref="K319:L319"/>
    <mergeCell ref="G320:H320"/>
    <mergeCell ref="I320:J320"/>
    <mergeCell ref="K320:L320"/>
    <mergeCell ref="G321:H321"/>
    <mergeCell ref="F326:F327"/>
    <mergeCell ref="G326:H326"/>
    <mergeCell ref="I326:J326"/>
    <mergeCell ref="K326:L326"/>
    <mergeCell ref="G327:H327"/>
    <mergeCell ref="I327:J327"/>
    <mergeCell ref="K327:L327"/>
    <mergeCell ref="F153:G153"/>
    <mergeCell ref="H153:I153"/>
    <mergeCell ref="F156:K157"/>
    <mergeCell ref="H155:I155"/>
    <mergeCell ref="F155:G155"/>
    <mergeCell ref="F6:F7"/>
    <mergeCell ref="I20:J20"/>
    <mergeCell ref="G20:H20"/>
    <mergeCell ref="F25:K26"/>
    <mergeCell ref="F13:K14"/>
    <mergeCell ref="J161:J162"/>
    <mergeCell ref="K161:K162"/>
    <mergeCell ref="F164:G164"/>
    <mergeCell ref="F165:K166"/>
    <mergeCell ref="F161:G162"/>
    <mergeCell ref="I161:I162"/>
    <mergeCell ref="F163:G163"/>
    <mergeCell ref="H161:H162"/>
    <mergeCell ref="K169:K170"/>
    <mergeCell ref="F171:G171"/>
    <mergeCell ref="F172:G172"/>
    <mergeCell ref="F173:K174"/>
    <mergeCell ref="F169:G170"/>
    <mergeCell ref="H169:H170"/>
    <mergeCell ref="I169:I170"/>
    <mergeCell ref="J169:J170"/>
    <mergeCell ref="I24:J24"/>
    <mergeCell ref="G24:H24"/>
    <mergeCell ref="I23:J23"/>
    <mergeCell ref="G23:H23"/>
    <mergeCell ref="F35:G35"/>
    <mergeCell ref="F34:G34"/>
    <mergeCell ref="F29:G30"/>
    <mergeCell ref="H29:H30"/>
    <mergeCell ref="K29:K30"/>
    <mergeCell ref="M29:M30"/>
    <mergeCell ref="F105:G106"/>
    <mergeCell ref="I105:J105"/>
    <mergeCell ref="F42:G42"/>
    <mergeCell ref="F31:G31"/>
    <mergeCell ref="F36:O37"/>
    <mergeCell ref="G62:G63"/>
    <mergeCell ref="F33:G33"/>
    <mergeCell ref="F32:G32"/>
    <mergeCell ref="F46:G46"/>
    <mergeCell ref="F45:G45"/>
    <mergeCell ref="F44:G44"/>
    <mergeCell ref="F43:G43"/>
    <mergeCell ref="F52:G52"/>
    <mergeCell ref="H52:I52"/>
    <mergeCell ref="G53:G54"/>
    <mergeCell ref="I53:I54"/>
    <mergeCell ref="J52:J54"/>
    <mergeCell ref="F40:G41"/>
    <mergeCell ref="F47:K48"/>
    <mergeCell ref="F53:F54"/>
    <mergeCell ref="H53:H54"/>
    <mergeCell ref="F402:G402"/>
    <mergeCell ref="F401:G401"/>
    <mergeCell ref="F57:J58"/>
    <mergeCell ref="F70:G71"/>
    <mergeCell ref="F76:G76"/>
    <mergeCell ref="F75:G75"/>
    <mergeCell ref="F74:G74"/>
    <mergeCell ref="F73:G73"/>
    <mergeCell ref="F72:G72"/>
    <mergeCell ref="F400:G400"/>
    <mergeCell ref="F405:K406"/>
    <mergeCell ref="F282:F283"/>
    <mergeCell ref="G282:G283"/>
    <mergeCell ref="H282:H283"/>
    <mergeCell ref="I282:I283"/>
    <mergeCell ref="J282:J283"/>
    <mergeCell ref="K282:K283"/>
    <mergeCell ref="F404:G404"/>
    <mergeCell ref="F403:G403"/>
    <mergeCell ref="F286:K287"/>
    <mergeCell ref="G380:H382"/>
    <mergeCell ref="F380:F382"/>
    <mergeCell ref="I380:J382"/>
    <mergeCell ref="K380:K382"/>
    <mergeCell ref="L380:L382"/>
    <mergeCell ref="M380:M382"/>
    <mergeCell ref="I384:J384"/>
    <mergeCell ref="F235:F236"/>
    <mergeCell ref="G235:H235"/>
    <mergeCell ref="G384:H384"/>
    <mergeCell ref="F219:L220"/>
    <mergeCell ref="F224:F225"/>
    <mergeCell ref="F231:K232"/>
    <mergeCell ref="G239:H239"/>
    <mergeCell ref="G238:H238"/>
    <mergeCell ref="I269:I270"/>
    <mergeCell ref="N389:N391"/>
    <mergeCell ref="F393:G393"/>
    <mergeCell ref="H393:I393"/>
    <mergeCell ref="K393:L393"/>
    <mergeCell ref="F389:G391"/>
    <mergeCell ref="H389:I391"/>
    <mergeCell ref="J389:J391"/>
    <mergeCell ref="K389:L391"/>
    <mergeCell ref="F179:F180"/>
    <mergeCell ref="F186:L187"/>
    <mergeCell ref="G237:H237"/>
    <mergeCell ref="C481:G482"/>
    <mergeCell ref="F212:F213"/>
    <mergeCell ref="F190:F191"/>
    <mergeCell ref="F197:K198"/>
    <mergeCell ref="F201:F202"/>
    <mergeCell ref="F208:L209"/>
    <mergeCell ref="G240:H240"/>
    <mergeCell ref="G241:H241"/>
    <mergeCell ref="F277:L278"/>
    <mergeCell ref="F258:F259"/>
    <mergeCell ref="F265:L266"/>
    <mergeCell ref="H269:H270"/>
    <mergeCell ref="G269:G270"/>
    <mergeCell ref="J269:J270"/>
    <mergeCell ref="F410:G411"/>
    <mergeCell ref="H410:I410"/>
    <mergeCell ref="J410:K410"/>
    <mergeCell ref="J414:K414"/>
    <mergeCell ref="J413:K413"/>
    <mergeCell ref="F242:K243"/>
    <mergeCell ref="F247:F248"/>
    <mergeCell ref="F254:K255"/>
    <mergeCell ref="F385:M386"/>
    <mergeCell ref="M389:M391"/>
    <mergeCell ref="H414:I414"/>
    <mergeCell ref="H413:I413"/>
    <mergeCell ref="H412:I412"/>
    <mergeCell ref="F416:G416"/>
    <mergeCell ref="F415:G415"/>
    <mergeCell ref="L269:L270"/>
    <mergeCell ref="K269:K270"/>
    <mergeCell ref="F269:F271"/>
    <mergeCell ref="F414:G414"/>
    <mergeCell ref="F413:G413"/>
    <mergeCell ref="B477:H477"/>
    <mergeCell ref="O389:O391"/>
    <mergeCell ref="F394:O395"/>
    <mergeCell ref="J412:K412"/>
    <mergeCell ref="J416:K416"/>
    <mergeCell ref="J415:K415"/>
    <mergeCell ref="B422:H422"/>
    <mergeCell ref="F412:G412"/>
    <mergeCell ref="H416:I416"/>
    <mergeCell ref="H415:I415"/>
    <mergeCell ref="C490:G490"/>
    <mergeCell ref="C489:G489"/>
    <mergeCell ref="C488:G488"/>
    <mergeCell ref="C487:G487"/>
    <mergeCell ref="C483:G483"/>
    <mergeCell ref="C486:G486"/>
    <mergeCell ref="C485:G485"/>
    <mergeCell ref="C484:G484"/>
    <mergeCell ref="H497:I497"/>
    <mergeCell ref="C500:G500"/>
    <mergeCell ref="C499:G499"/>
    <mergeCell ref="C498:G498"/>
    <mergeCell ref="C491:G491"/>
    <mergeCell ref="H491:J491"/>
    <mergeCell ref="C495:G496"/>
    <mergeCell ref="H495:I495"/>
    <mergeCell ref="H496:I496"/>
    <mergeCell ref="C497:G497"/>
    <mergeCell ref="C504:F504"/>
    <mergeCell ref="C507:F507"/>
    <mergeCell ref="C506:F506"/>
    <mergeCell ref="H500:I500"/>
    <mergeCell ref="H499:I499"/>
    <mergeCell ref="H498:I498"/>
    <mergeCell ref="G505:H505"/>
    <mergeCell ref="C510:F510"/>
    <mergeCell ref="C509:F509"/>
    <mergeCell ref="C511:F511"/>
    <mergeCell ref="C508:F508"/>
    <mergeCell ref="C505:F505"/>
    <mergeCell ref="C516:G516"/>
    <mergeCell ref="H516:I516"/>
    <mergeCell ref="H517:I517"/>
    <mergeCell ref="G504:H504"/>
    <mergeCell ref="G511:H511"/>
    <mergeCell ref="G510:H510"/>
    <mergeCell ref="G509:H509"/>
    <mergeCell ref="G508:H508"/>
    <mergeCell ref="G507:H507"/>
    <mergeCell ref="G506:H506"/>
    <mergeCell ref="F96:G96"/>
    <mergeCell ref="F97:G97"/>
    <mergeCell ref="C518:G518"/>
    <mergeCell ref="H518:I518"/>
    <mergeCell ref="C519:G519"/>
    <mergeCell ref="H519:I519"/>
    <mergeCell ref="C517:G517"/>
    <mergeCell ref="C514:G515"/>
    <mergeCell ref="H514:I514"/>
    <mergeCell ref="H515:I515"/>
    <mergeCell ref="F98:G98"/>
    <mergeCell ref="F99:G99"/>
    <mergeCell ref="F100:G100"/>
    <mergeCell ref="F101:O102"/>
    <mergeCell ref="F135:J136"/>
    <mergeCell ref="J94:J95"/>
    <mergeCell ref="F94:G95"/>
    <mergeCell ref="H94:H95"/>
    <mergeCell ref="K94:K95"/>
    <mergeCell ref="M94:M95"/>
  </mergeCells>
  <printOptions/>
  <pageMargins left="0.7480314960629921" right="0.5511811023622047" top="0.5905511811023623" bottom="0.3937007874015748" header="0.5118110236220472" footer="0.5118110236220472"/>
  <pageSetup horizontalDpi="600" verticalDpi="600" orientation="landscape" paperSize="9" scale="66" r:id="rId1"/>
  <rowBreaks count="9" manualBreakCount="9">
    <brk id="59" max="255" man="1"/>
    <brk id="114" max="255" man="1"/>
    <brk id="175" max="255" man="1"/>
    <brk id="233" max="255" man="1"/>
    <brk id="279" max="255" man="1"/>
    <brk id="312" max="255" man="1"/>
    <brk id="376" max="255" man="1"/>
    <brk id="419" max="255" man="1"/>
    <brk id="4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2013-03-25T03:51:16Z</cp:lastPrinted>
  <dcterms:created xsi:type="dcterms:W3CDTF">2007-07-24T04:03:15Z</dcterms:created>
  <dcterms:modified xsi:type="dcterms:W3CDTF">2014-01-28T23:57:46Z</dcterms:modified>
  <cp:category/>
  <cp:version/>
  <cp:contentType/>
  <cp:contentStatus/>
</cp:coreProperties>
</file>